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showObjects="placeholders" defaultThemeVersion="124226"/>
  <mc:AlternateContent xmlns:mc="http://schemas.openxmlformats.org/markup-compatibility/2006">
    <mc:Choice Requires="x15">
      <x15ac:absPath xmlns:x15ac="http://schemas.microsoft.com/office/spreadsheetml/2010/11/ac" url="https://pwccan.sharepoint.com/sites/CA-GSD-0AHZmP0F40YcxUk9PVA/Shared Documents/Car Guide/2025/FRENCH/"/>
    </mc:Choice>
  </mc:AlternateContent>
  <xr:revisionPtr revIDLastSave="3" documentId="8_{BFC75B68-C16A-47A6-8D5C-BEFB2007C828}" xr6:coauthVersionLast="47" xr6:coauthVersionMax="47" xr10:uidLastSave="{5B3946A0-C66E-457A-98A7-B3CC0E85401D}"/>
  <bookViews>
    <workbookView xWindow="-108" yWindow="-108" windowWidth="23256" windowHeight="13896" tabRatio="764" firstSheet="1" activeTab="1" xr2:uid="{00000000-000D-0000-FFFF-FFFF00000000}"/>
  </bookViews>
  <sheets>
    <sheet name="NTS ONLY_set_year" sheetId="25" state="hidden" r:id="rId1"/>
    <sheet name="Instructions" sheetId="37" r:id="rId2"/>
    <sheet name="Annual Summary_Sommaire annuel" sheetId="13" r:id="rId3"/>
    <sheet name="01" sheetId="12" r:id="rId4"/>
    <sheet name="02" sheetId="35" r:id="rId5"/>
    <sheet name="03" sheetId="34" r:id="rId6"/>
    <sheet name="04" sheetId="33" r:id="rId7"/>
    <sheet name="05" sheetId="32" r:id="rId8"/>
    <sheet name="06" sheetId="31" r:id="rId9"/>
    <sheet name="07" sheetId="30" r:id="rId10"/>
    <sheet name="08" sheetId="29" r:id="rId11"/>
    <sheet name="09" sheetId="28" r:id="rId12"/>
    <sheet name="10" sheetId="27" r:id="rId13"/>
    <sheet name="11" sheetId="26" r:id="rId14"/>
    <sheet name="12" sheetId="14" r:id="rId15"/>
    <sheet name="$ to Employer_$ à l'employeur" sheetId="36" state="hidden" r:id="rId16"/>
  </sheets>
  <definedNames>
    <definedName name="BASE_YEAR">'NTS ONLY_set_year'!$D$5</definedName>
    <definedName name="Language">'NTS ONLY_set_year'!$B$3</definedName>
    <definedName name="_xlnm.Print_Area" localSheetId="3">'01'!$A$1:$R$199</definedName>
    <definedName name="_xlnm.Print_Area" localSheetId="4">'02'!$A$1:$R$199</definedName>
    <definedName name="_xlnm.Print_Area" localSheetId="5">'03'!$A$1:$R$199</definedName>
    <definedName name="_xlnm.Print_Area" localSheetId="6">'04'!$A$1:$R$199</definedName>
    <definedName name="_xlnm.Print_Area" localSheetId="7">'05'!$A$1:$R$199</definedName>
    <definedName name="_xlnm.Print_Area" localSheetId="8">'06'!$A$1:$R$199</definedName>
    <definedName name="_xlnm.Print_Area" localSheetId="9">'07'!$A$1:$R$199</definedName>
    <definedName name="_xlnm.Print_Area" localSheetId="10">'08'!$A$1:$R$199</definedName>
    <definedName name="_xlnm.Print_Area" localSheetId="11">'09'!$A$1:$R$199</definedName>
    <definedName name="_xlnm.Print_Area" localSheetId="12">'10'!$A$1:$R$199</definedName>
    <definedName name="_xlnm.Print_Area" localSheetId="13">'11'!$A$1:$R$199</definedName>
    <definedName name="_xlnm.Print_Area" localSheetId="14">'12'!$A$1:$R$199</definedName>
    <definedName name="_xlnm.Print_Area" localSheetId="2">'Annual Summary_Sommaire annuel'!$A$1:$R$41</definedName>
    <definedName name="_xlnm.Print_Area" localSheetId="1">Instructions!$B$3:$B$45</definedName>
    <definedName name="_xlnm.Print_Titles" localSheetId="15">'$ to Employer_$ à l''employeur'!$13:$13</definedName>
    <definedName name="_xlnm.Print_Titles" localSheetId="3">'01'!$16:$19</definedName>
    <definedName name="_xlnm.Print_Titles" localSheetId="4">'02'!$16:$19</definedName>
    <definedName name="_xlnm.Print_Titles" localSheetId="5">'03'!$16:$19</definedName>
    <definedName name="_xlnm.Print_Titles" localSheetId="6">'04'!$16:$19</definedName>
    <definedName name="_xlnm.Print_Titles" localSheetId="7">'05'!$16:$19</definedName>
    <definedName name="_xlnm.Print_Titles" localSheetId="8">'06'!$16:$19</definedName>
    <definedName name="_xlnm.Print_Titles" localSheetId="9">'07'!$16:$19</definedName>
    <definedName name="_xlnm.Print_Titles" localSheetId="10">'08'!$16:$19</definedName>
    <definedName name="_xlnm.Print_Titles" localSheetId="11">'09'!$16:$19</definedName>
    <definedName name="_xlnm.Print_Titles" localSheetId="12">'10'!$16:$19</definedName>
    <definedName name="_xlnm.Print_Titles" localSheetId="13">'11'!$16:$19</definedName>
    <definedName name="_xlnm.Print_Titles" localSheetId="14">'12'!$16:$19</definedName>
    <definedName name="Year_four_digits">'Annual Summary_Sommaire annuel'!$AF$7</definedName>
  </definedNames>
  <calcPr calcId="162913"/>
</workbook>
</file>

<file path=xl/calcChain.xml><?xml version="1.0" encoding="utf-8"?>
<calcChain xmlns="http://schemas.openxmlformats.org/spreadsheetml/2006/main">
  <c r="B3" i="37" l="1"/>
  <c r="C144" i="25" l="1"/>
  <c r="A144" i="25" s="1"/>
  <c r="D144" i="25"/>
  <c r="G144" i="25" s="1"/>
  <c r="J144" i="25" s="1"/>
  <c r="AF7" i="13"/>
  <c r="AE7" i="29" s="1"/>
  <c r="BF10" i="35"/>
  <c r="P12" i="13"/>
  <c r="A141" i="25"/>
  <c r="A142" i="25"/>
  <c r="AD3" i="34"/>
  <c r="AD4" i="34" s="1"/>
  <c r="Z24" i="13"/>
  <c r="Y24" i="13" s="1"/>
  <c r="Z25" i="13"/>
  <c r="Y25" i="13" s="1"/>
  <c r="Z26" i="13"/>
  <c r="Y26" i="13" s="1"/>
  <c r="AX2" i="13" s="1"/>
  <c r="BF10" i="34"/>
  <c r="BJ10" i="34"/>
  <c r="BK10" i="34"/>
  <c r="BL10" i="34"/>
  <c r="BM10" i="34"/>
  <c r="BN10" i="34"/>
  <c r="BJ38" i="13"/>
  <c r="BF11" i="34"/>
  <c r="BJ11" i="34"/>
  <c r="BK11" i="34"/>
  <c r="BL11" i="34"/>
  <c r="BM11" i="34"/>
  <c r="BN11" i="34"/>
  <c r="BN14" i="34" s="1"/>
  <c r="BJ39" i="13"/>
  <c r="BJ11" i="35"/>
  <c r="BK11" i="35"/>
  <c r="BL11" i="35"/>
  <c r="BM11" i="35"/>
  <c r="BN11" i="35"/>
  <c r="G3" i="25"/>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AQ20" i="34"/>
  <c r="M20" i="34"/>
  <c r="AH20" i="34" s="1"/>
  <c r="X14" i="34"/>
  <c r="AU20" i="34"/>
  <c r="AU21" i="34"/>
  <c r="AU22" i="34"/>
  <c r="AU23" i="34"/>
  <c r="AU24" i="34"/>
  <c r="AU25" i="34"/>
  <c r="AU26" i="34"/>
  <c r="AU27" i="34"/>
  <c r="AU28" i="34"/>
  <c r="AU29" i="34"/>
  <c r="AU30" i="34"/>
  <c r="AU31" i="34"/>
  <c r="AU32" i="34"/>
  <c r="AU33" i="34"/>
  <c r="AU34" i="34"/>
  <c r="AU35" i="34"/>
  <c r="AU36" i="34"/>
  <c r="AU37" i="34"/>
  <c r="AU38" i="34"/>
  <c r="AU39" i="34"/>
  <c r="AU40" i="34"/>
  <c r="AU41" i="34"/>
  <c r="AU42" i="34"/>
  <c r="AU43" i="34"/>
  <c r="AU44" i="34"/>
  <c r="AU45" i="34"/>
  <c r="AU46" i="34"/>
  <c r="AU47" i="34"/>
  <c r="AU48" i="34"/>
  <c r="AU49" i="34"/>
  <c r="AU50" i="34"/>
  <c r="AU51" i="34"/>
  <c r="AU52" i="34"/>
  <c r="AU53" i="34"/>
  <c r="AU54" i="34"/>
  <c r="AU55" i="34"/>
  <c r="AU56" i="34"/>
  <c r="AU57" i="34"/>
  <c r="AU58" i="34"/>
  <c r="AU59" i="34"/>
  <c r="AU60" i="34"/>
  <c r="AU61" i="34"/>
  <c r="AU62" i="34"/>
  <c r="AU63" i="34"/>
  <c r="AU64" i="34"/>
  <c r="AU65" i="34"/>
  <c r="AU66" i="34"/>
  <c r="AU67" i="34"/>
  <c r="AU68" i="34"/>
  <c r="AU69" i="34"/>
  <c r="AU70" i="34"/>
  <c r="AU71" i="34"/>
  <c r="AU72" i="34"/>
  <c r="AU73" i="34"/>
  <c r="AU74" i="34"/>
  <c r="AU75" i="34"/>
  <c r="AU76" i="34"/>
  <c r="AU77" i="34"/>
  <c r="AU78" i="34"/>
  <c r="AU79" i="34"/>
  <c r="AU80" i="34"/>
  <c r="AU81" i="34"/>
  <c r="AU82" i="34"/>
  <c r="AU83" i="34"/>
  <c r="AU84" i="34"/>
  <c r="AU85" i="34"/>
  <c r="AU86" i="34"/>
  <c r="AU87" i="34"/>
  <c r="AU88" i="34"/>
  <c r="AU89" i="34"/>
  <c r="AU90" i="34"/>
  <c r="AU91" i="34"/>
  <c r="AU92" i="34"/>
  <c r="AU93" i="34"/>
  <c r="AU94" i="34"/>
  <c r="AU95" i="34"/>
  <c r="AU96" i="34"/>
  <c r="AU97" i="34"/>
  <c r="AU98" i="34"/>
  <c r="AU99" i="34"/>
  <c r="AU100" i="34"/>
  <c r="AU101" i="34"/>
  <c r="AU102" i="34"/>
  <c r="AU103" i="34"/>
  <c r="AU104" i="34"/>
  <c r="AU105" i="34"/>
  <c r="AU106" i="34"/>
  <c r="AU107" i="34"/>
  <c r="AU108" i="34"/>
  <c r="AU109" i="34"/>
  <c r="AU110" i="34"/>
  <c r="AU111" i="34"/>
  <c r="AU112" i="34"/>
  <c r="AU113" i="34"/>
  <c r="AU114" i="34"/>
  <c r="AU115" i="34"/>
  <c r="AU116" i="34"/>
  <c r="AU117" i="34"/>
  <c r="AU118" i="34"/>
  <c r="AU119" i="34"/>
  <c r="AU120" i="34"/>
  <c r="AU121" i="34"/>
  <c r="AU122" i="34"/>
  <c r="AU123" i="34"/>
  <c r="AU124" i="34"/>
  <c r="AU125" i="34"/>
  <c r="AU126" i="34"/>
  <c r="AU127" i="34"/>
  <c r="AU128" i="34"/>
  <c r="AU129" i="34"/>
  <c r="AU130" i="34"/>
  <c r="AU131" i="34"/>
  <c r="AU132" i="34"/>
  <c r="AU133" i="34"/>
  <c r="AU134" i="34"/>
  <c r="AU135" i="34"/>
  <c r="AU136" i="34"/>
  <c r="AU137" i="34"/>
  <c r="AU138" i="34"/>
  <c r="AU139" i="34"/>
  <c r="AU140" i="34"/>
  <c r="AU141" i="34"/>
  <c r="AU142" i="34"/>
  <c r="AU143" i="34"/>
  <c r="AU144" i="34"/>
  <c r="AU145" i="34"/>
  <c r="AU146" i="34"/>
  <c r="AU147" i="34"/>
  <c r="AU148" i="34"/>
  <c r="AU149" i="34"/>
  <c r="AU150" i="34"/>
  <c r="AU151" i="34"/>
  <c r="AU152" i="34"/>
  <c r="AU153" i="34"/>
  <c r="AU154" i="34"/>
  <c r="AU155" i="34"/>
  <c r="AU156" i="34"/>
  <c r="AU157" i="34"/>
  <c r="AU158" i="34"/>
  <c r="AU159" i="34"/>
  <c r="AU160" i="34"/>
  <c r="AU161" i="34"/>
  <c r="AU162" i="34"/>
  <c r="AU163" i="34"/>
  <c r="AU164" i="34"/>
  <c r="AU165" i="34"/>
  <c r="AU166" i="34"/>
  <c r="AU167" i="34"/>
  <c r="AU168" i="34"/>
  <c r="AU169" i="34"/>
  <c r="AU170" i="34"/>
  <c r="AU171" i="34"/>
  <c r="AU172" i="34"/>
  <c r="AU173" i="34"/>
  <c r="AU174" i="34"/>
  <c r="AU175" i="34"/>
  <c r="AU176" i="34"/>
  <c r="AU177" i="34"/>
  <c r="AU178" i="34"/>
  <c r="AU179" i="34"/>
  <c r="AU180" i="34"/>
  <c r="AU181" i="34"/>
  <c r="AU182" i="34"/>
  <c r="AU183" i="34"/>
  <c r="AU184" i="34"/>
  <c r="AU185" i="34"/>
  <c r="AU186" i="34"/>
  <c r="AU187" i="34"/>
  <c r="AU188" i="34"/>
  <c r="AU189" i="34"/>
  <c r="AU190" i="34"/>
  <c r="AU191" i="34"/>
  <c r="AU192" i="34"/>
  <c r="AU193" i="34"/>
  <c r="AU194" i="34"/>
  <c r="BH8" i="13"/>
  <c r="AE22" i="13"/>
  <c r="AM194" i="34"/>
  <c r="AN194" i="34" s="1"/>
  <c r="AL194" i="34"/>
  <c r="AK45" i="34"/>
  <c r="AK46" i="34" s="1"/>
  <c r="AK47" i="34" s="1"/>
  <c r="AK48" i="34" s="1"/>
  <c r="AK49" i="34" s="1"/>
  <c r="AK50" i="34" s="1"/>
  <c r="AK51" i="34" s="1"/>
  <c r="AK52" i="34" s="1"/>
  <c r="AK53" i="34" s="1"/>
  <c r="AK54" i="34" s="1"/>
  <c r="AK55" i="34" s="1"/>
  <c r="AK56" i="34" s="1"/>
  <c r="AK57" i="34" s="1"/>
  <c r="AK58" i="34" s="1"/>
  <c r="AK59" i="34" s="1"/>
  <c r="AK60" i="34" s="1"/>
  <c r="AK61" i="34" s="1"/>
  <c r="AK62" i="34" s="1"/>
  <c r="AK63" i="34" s="1"/>
  <c r="AK64" i="34" s="1"/>
  <c r="AK65" i="34" s="1"/>
  <c r="AK66" i="34" s="1"/>
  <c r="AK67" i="34" s="1"/>
  <c r="AK68" i="34" s="1"/>
  <c r="AK69" i="34" s="1"/>
  <c r="AK70" i="34" s="1"/>
  <c r="AK71" i="34" s="1"/>
  <c r="AK72" i="34" s="1"/>
  <c r="AK73" i="34" s="1"/>
  <c r="AK74" i="34" s="1"/>
  <c r="AK75" i="34" s="1"/>
  <c r="AK76" i="34" s="1"/>
  <c r="AK77" i="34" s="1"/>
  <c r="AK78" i="34" s="1"/>
  <c r="AK79" i="34" s="1"/>
  <c r="AK80" i="34" s="1"/>
  <c r="AK81" i="34" s="1"/>
  <c r="AK82" i="34" s="1"/>
  <c r="AK83" i="34" s="1"/>
  <c r="AK84" i="34" s="1"/>
  <c r="AK85" i="34" s="1"/>
  <c r="AK86" i="34" s="1"/>
  <c r="AK87" i="34" s="1"/>
  <c r="AK88" i="34" s="1"/>
  <c r="AK89" i="34" s="1"/>
  <c r="AK90" i="34" s="1"/>
  <c r="AK91" i="34" s="1"/>
  <c r="AK92" i="34" s="1"/>
  <c r="AK93" i="34" s="1"/>
  <c r="AK94" i="34" s="1"/>
  <c r="AK95" i="34" s="1"/>
  <c r="AK96" i="34" s="1"/>
  <c r="AK97" i="34" s="1"/>
  <c r="AK98" i="34" s="1"/>
  <c r="AK99" i="34" s="1"/>
  <c r="AK100" i="34" s="1"/>
  <c r="AK101" i="34" s="1"/>
  <c r="AK102" i="34" s="1"/>
  <c r="AK103" i="34" s="1"/>
  <c r="AK104" i="34" s="1"/>
  <c r="AK105" i="34" s="1"/>
  <c r="AK106" i="34" s="1"/>
  <c r="AK107" i="34" s="1"/>
  <c r="AK108" i="34" s="1"/>
  <c r="AK109" i="34" s="1"/>
  <c r="AK110" i="34" s="1"/>
  <c r="AK111" i="34" s="1"/>
  <c r="AK112" i="34" s="1"/>
  <c r="AK113" i="34" s="1"/>
  <c r="AK114" i="34" s="1"/>
  <c r="AK115" i="34" s="1"/>
  <c r="AK116" i="34" s="1"/>
  <c r="AK117" i="34" s="1"/>
  <c r="AK118" i="34" s="1"/>
  <c r="AK119" i="34" s="1"/>
  <c r="AK120" i="34" s="1"/>
  <c r="AK121" i="34" s="1"/>
  <c r="AK122" i="34" s="1"/>
  <c r="AK123" i="34" s="1"/>
  <c r="AK124" i="34" s="1"/>
  <c r="AK125" i="34" s="1"/>
  <c r="AK126" i="34" s="1"/>
  <c r="AK127" i="34" s="1"/>
  <c r="AK128" i="34" s="1"/>
  <c r="AK129" i="34" s="1"/>
  <c r="AK130" i="34" s="1"/>
  <c r="AK131" i="34" s="1"/>
  <c r="AK132" i="34" s="1"/>
  <c r="AK133" i="34" s="1"/>
  <c r="AK134" i="34" s="1"/>
  <c r="AK135" i="34" s="1"/>
  <c r="AK136" i="34" s="1"/>
  <c r="AK137" i="34" s="1"/>
  <c r="AK138" i="34" s="1"/>
  <c r="AK139" i="34" s="1"/>
  <c r="AK140" i="34" s="1"/>
  <c r="AK141" i="34" s="1"/>
  <c r="AK142" i="34" s="1"/>
  <c r="AK143" i="34" s="1"/>
  <c r="AK144" i="34" s="1"/>
  <c r="AK145" i="34" s="1"/>
  <c r="AK146" i="34" s="1"/>
  <c r="AK147" i="34" s="1"/>
  <c r="AK148" i="34" s="1"/>
  <c r="AK149" i="34" s="1"/>
  <c r="AK150" i="34" s="1"/>
  <c r="AK151" i="34" s="1"/>
  <c r="AK152" i="34" s="1"/>
  <c r="AK153" i="34" s="1"/>
  <c r="AK154" i="34" s="1"/>
  <c r="AK155" i="34" s="1"/>
  <c r="AK156" i="34" s="1"/>
  <c r="AK157" i="34" s="1"/>
  <c r="AK158" i="34" s="1"/>
  <c r="AK159" i="34" s="1"/>
  <c r="AK160" i="34" s="1"/>
  <c r="AK161" i="34" s="1"/>
  <c r="AK162" i="34" s="1"/>
  <c r="AK163" i="34" s="1"/>
  <c r="AK164" i="34" s="1"/>
  <c r="AK165" i="34" s="1"/>
  <c r="AK166" i="34" s="1"/>
  <c r="AK167" i="34" s="1"/>
  <c r="AK168" i="34" s="1"/>
  <c r="AK169" i="34" s="1"/>
  <c r="AK170" i="34" s="1"/>
  <c r="AK171" i="34" s="1"/>
  <c r="AK172" i="34" s="1"/>
  <c r="AK173" i="34" s="1"/>
  <c r="AK174" i="34" s="1"/>
  <c r="AK175" i="34" s="1"/>
  <c r="AK176" i="34" s="1"/>
  <c r="AK177" i="34" s="1"/>
  <c r="AK178" i="34" s="1"/>
  <c r="AK179" i="34" s="1"/>
  <c r="AK180" i="34" s="1"/>
  <c r="AK181" i="34" s="1"/>
  <c r="AK182" i="34" s="1"/>
  <c r="AK183" i="34" s="1"/>
  <c r="AK184" i="34" s="1"/>
  <c r="AK185" i="34" s="1"/>
  <c r="AK186" i="34" s="1"/>
  <c r="AK187" i="34" s="1"/>
  <c r="AK188" i="34" s="1"/>
  <c r="AK189" i="34" s="1"/>
  <c r="AK190" i="34" s="1"/>
  <c r="AK191" i="34" s="1"/>
  <c r="AK192" i="34" s="1"/>
  <c r="AK193" i="34" s="1"/>
  <c r="AK194" i="34" s="1"/>
  <c r="M194" i="34"/>
  <c r="AH194" i="34" s="1"/>
  <c r="Y14" i="34"/>
  <c r="AM193" i="34"/>
  <c r="AN193" i="34" s="1"/>
  <c r="AL193" i="34"/>
  <c r="M193" i="34"/>
  <c r="AH193" i="34" s="1"/>
  <c r="AM192" i="34"/>
  <c r="AN192" i="34" s="1"/>
  <c r="AL192" i="34"/>
  <c r="M192" i="34"/>
  <c r="AH192" i="34" s="1"/>
  <c r="AM191" i="34"/>
  <c r="AN191" i="34" s="1"/>
  <c r="AL191" i="34"/>
  <c r="M191" i="34"/>
  <c r="AH191" i="34" s="1"/>
  <c r="AM190" i="34"/>
  <c r="AN190" i="34" s="1"/>
  <c r="AL190" i="34"/>
  <c r="M190" i="34"/>
  <c r="AH190" i="34" s="1"/>
  <c r="AM189" i="34"/>
  <c r="AN189" i="34" s="1"/>
  <c r="AL189" i="34"/>
  <c r="M189" i="34"/>
  <c r="AH189" i="34" s="1"/>
  <c r="AM188" i="34"/>
  <c r="AN188" i="34" s="1"/>
  <c r="AL188" i="34"/>
  <c r="M188" i="34"/>
  <c r="AH188" i="34" s="1"/>
  <c r="AM187" i="34"/>
  <c r="AN187" i="34" s="1"/>
  <c r="AL187" i="34"/>
  <c r="M187" i="34"/>
  <c r="AH187" i="34" s="1"/>
  <c r="AM186" i="34"/>
  <c r="AN186" i="34" s="1"/>
  <c r="AL186" i="34"/>
  <c r="M186" i="34"/>
  <c r="AH186" i="34" s="1"/>
  <c r="AM185" i="34"/>
  <c r="AN185" i="34" s="1"/>
  <c r="AL185" i="34"/>
  <c r="M185" i="34"/>
  <c r="AH185" i="34" s="1"/>
  <c r="AM184" i="34"/>
  <c r="AN184" i="34" s="1"/>
  <c r="AL184" i="34"/>
  <c r="M184" i="34"/>
  <c r="AH184" i="34" s="1"/>
  <c r="AM183" i="34"/>
  <c r="AN183" i="34" s="1"/>
  <c r="AL183" i="34"/>
  <c r="M183" i="34"/>
  <c r="AH183" i="34" s="1"/>
  <c r="AM182" i="34"/>
  <c r="AN182" i="34" s="1"/>
  <c r="AL182" i="34"/>
  <c r="M182" i="34"/>
  <c r="AH182" i="34" s="1"/>
  <c r="AM181" i="34"/>
  <c r="AN181" i="34" s="1"/>
  <c r="AL181" i="34"/>
  <c r="M181" i="34"/>
  <c r="AH181" i="34" s="1"/>
  <c r="AM180" i="34"/>
  <c r="AL180" i="34"/>
  <c r="AN180" i="34"/>
  <c r="M180" i="34"/>
  <c r="AH180" i="34" s="1"/>
  <c r="AM179" i="34"/>
  <c r="AN179" i="34" s="1"/>
  <c r="AL179" i="34"/>
  <c r="M179" i="34"/>
  <c r="AH179" i="34" s="1"/>
  <c r="AM178" i="34"/>
  <c r="AN178" i="34" s="1"/>
  <c r="AL178" i="34"/>
  <c r="M178" i="34"/>
  <c r="AH178" i="34" s="1"/>
  <c r="AM177" i="34"/>
  <c r="AN177" i="34" s="1"/>
  <c r="AL177" i="34"/>
  <c r="M177" i="34"/>
  <c r="AH177" i="34" s="1"/>
  <c r="AM176" i="34"/>
  <c r="AN176" i="34" s="1"/>
  <c r="AL176" i="34"/>
  <c r="M176" i="34"/>
  <c r="AH176" i="34" s="1"/>
  <c r="AM175" i="34"/>
  <c r="AN175" i="34" s="1"/>
  <c r="AL175" i="34"/>
  <c r="M175" i="34"/>
  <c r="AH175" i="34" s="1"/>
  <c r="AM174" i="34"/>
  <c r="AL174" i="34"/>
  <c r="AN174" i="34"/>
  <c r="M174" i="34"/>
  <c r="AH174" i="34" s="1"/>
  <c r="AM173" i="34"/>
  <c r="AN173" i="34" s="1"/>
  <c r="AL173" i="34"/>
  <c r="M173" i="34"/>
  <c r="AH173" i="34" s="1"/>
  <c r="AM172" i="34"/>
  <c r="AN172" i="34" s="1"/>
  <c r="AL172" i="34"/>
  <c r="M172" i="34"/>
  <c r="AH172" i="34" s="1"/>
  <c r="AM171" i="34"/>
  <c r="AN171" i="34" s="1"/>
  <c r="AL171" i="34"/>
  <c r="M171" i="34"/>
  <c r="AH171" i="34" s="1"/>
  <c r="AM170" i="34"/>
  <c r="AN170" i="34" s="1"/>
  <c r="AL170" i="34"/>
  <c r="M170" i="34"/>
  <c r="AH170" i="34" s="1"/>
  <c r="AM169" i="34"/>
  <c r="AN169" i="34" s="1"/>
  <c r="AL169" i="34"/>
  <c r="M169" i="34"/>
  <c r="AH169" i="34" s="1"/>
  <c r="AM168" i="34"/>
  <c r="AN168" i="34" s="1"/>
  <c r="AL168" i="34"/>
  <c r="M168" i="34"/>
  <c r="AH168" i="34" s="1"/>
  <c r="AM167" i="34"/>
  <c r="AN167" i="34" s="1"/>
  <c r="AL167" i="34"/>
  <c r="M167" i="34"/>
  <c r="AH167" i="34" s="1"/>
  <c r="AM166" i="34"/>
  <c r="AN166" i="34" s="1"/>
  <c r="AL166" i="34"/>
  <c r="M166" i="34"/>
  <c r="AH166" i="34" s="1"/>
  <c r="AM165" i="34"/>
  <c r="AN165" i="34" s="1"/>
  <c r="AL165" i="34"/>
  <c r="M165" i="34"/>
  <c r="AH165" i="34" s="1"/>
  <c r="AM164" i="34"/>
  <c r="AN164" i="34" s="1"/>
  <c r="AL164" i="34"/>
  <c r="M164" i="34"/>
  <c r="AH164" i="34" s="1"/>
  <c r="AM163" i="34"/>
  <c r="AN163" i="34" s="1"/>
  <c r="AL163" i="34"/>
  <c r="M163" i="34"/>
  <c r="AH163" i="34" s="1"/>
  <c r="AM162" i="34"/>
  <c r="AN162" i="34" s="1"/>
  <c r="AL162" i="34"/>
  <c r="M162" i="34"/>
  <c r="AH162" i="34"/>
  <c r="AM161" i="34"/>
  <c r="AN161" i="34" s="1"/>
  <c r="AL161" i="34"/>
  <c r="M161" i="34"/>
  <c r="AH161" i="34" s="1"/>
  <c r="AM160" i="34"/>
  <c r="AN160" i="34" s="1"/>
  <c r="AL160" i="34"/>
  <c r="M160" i="34"/>
  <c r="AH160" i="34" s="1"/>
  <c r="AM159" i="34"/>
  <c r="AN159" i="34" s="1"/>
  <c r="AL159" i="34"/>
  <c r="M159" i="34"/>
  <c r="AH159" i="34" s="1"/>
  <c r="AM158" i="34"/>
  <c r="AN158" i="34" s="1"/>
  <c r="AL158" i="34"/>
  <c r="M158" i="34"/>
  <c r="AH158" i="34" s="1"/>
  <c r="AM157" i="34"/>
  <c r="AN157" i="34" s="1"/>
  <c r="AL157" i="34"/>
  <c r="M157" i="34"/>
  <c r="AH157" i="34" s="1"/>
  <c r="AM156" i="34"/>
  <c r="AN156" i="34" s="1"/>
  <c r="AL156" i="34"/>
  <c r="M156" i="34"/>
  <c r="AH156" i="34"/>
  <c r="AM155" i="34"/>
  <c r="AN155" i="34" s="1"/>
  <c r="AL155" i="34"/>
  <c r="M155" i="34"/>
  <c r="AH155" i="34" s="1"/>
  <c r="AM154" i="34"/>
  <c r="AN154" i="34" s="1"/>
  <c r="AL154" i="34"/>
  <c r="M154" i="34"/>
  <c r="AH154" i="34" s="1"/>
  <c r="AM153" i="34"/>
  <c r="AN153" i="34" s="1"/>
  <c r="AL153" i="34"/>
  <c r="M153" i="34"/>
  <c r="AH153" i="34" s="1"/>
  <c r="AM152" i="34"/>
  <c r="AN152" i="34" s="1"/>
  <c r="AL152" i="34"/>
  <c r="M152" i="34"/>
  <c r="AH152" i="34"/>
  <c r="AM151" i="34"/>
  <c r="AN151" i="34" s="1"/>
  <c r="AL151" i="34"/>
  <c r="M151" i="34"/>
  <c r="AH151" i="34" s="1"/>
  <c r="AM150" i="34"/>
  <c r="AN150" i="34" s="1"/>
  <c r="AL150" i="34"/>
  <c r="M150" i="34"/>
  <c r="AH150" i="34" s="1"/>
  <c r="AM149" i="34"/>
  <c r="AL149" i="34"/>
  <c r="AN149" i="34"/>
  <c r="M149" i="34"/>
  <c r="AH149" i="34" s="1"/>
  <c r="AM148" i="34"/>
  <c r="AL148" i="34"/>
  <c r="AN148" i="34"/>
  <c r="M148" i="34"/>
  <c r="AH148" i="34" s="1"/>
  <c r="AM147" i="34"/>
  <c r="AN147" i="34" s="1"/>
  <c r="AL147" i="34"/>
  <c r="M147" i="34"/>
  <c r="AH147" i="34" s="1"/>
  <c r="AM146" i="34"/>
  <c r="AN146" i="34" s="1"/>
  <c r="AL146" i="34"/>
  <c r="M146" i="34"/>
  <c r="AH146" i="34"/>
  <c r="AM145" i="34"/>
  <c r="AN145" i="34" s="1"/>
  <c r="AL145" i="34"/>
  <c r="M145" i="34"/>
  <c r="AH145" i="34" s="1"/>
  <c r="AM144" i="34"/>
  <c r="AN144" i="34" s="1"/>
  <c r="AL144" i="34"/>
  <c r="M144" i="34"/>
  <c r="AH144" i="34" s="1"/>
  <c r="AM143" i="34"/>
  <c r="AN143" i="34" s="1"/>
  <c r="AL143" i="34"/>
  <c r="M143" i="34"/>
  <c r="AH143" i="34" s="1"/>
  <c r="AM142" i="34"/>
  <c r="AN142" i="34" s="1"/>
  <c r="AL142" i="34"/>
  <c r="M142" i="34"/>
  <c r="AH142" i="34" s="1"/>
  <c r="AM141" i="34"/>
  <c r="AN141" i="34" s="1"/>
  <c r="AL141" i="34"/>
  <c r="M141" i="34"/>
  <c r="AH141" i="34" s="1"/>
  <c r="AM140" i="34"/>
  <c r="AN140" i="34" s="1"/>
  <c r="AL140" i="34"/>
  <c r="M140" i="34"/>
  <c r="AH140" i="34" s="1"/>
  <c r="AM139" i="34"/>
  <c r="AN139" i="34" s="1"/>
  <c r="AL139" i="34"/>
  <c r="M139" i="34"/>
  <c r="AH139" i="34" s="1"/>
  <c r="AM138" i="34"/>
  <c r="AN138" i="34" s="1"/>
  <c r="AL138" i="34"/>
  <c r="M138" i="34"/>
  <c r="AH138" i="34"/>
  <c r="AM137" i="34"/>
  <c r="AN137" i="34" s="1"/>
  <c r="AL137" i="34"/>
  <c r="M137" i="34"/>
  <c r="AH137" i="34" s="1"/>
  <c r="AM136" i="34"/>
  <c r="AN136" i="34" s="1"/>
  <c r="AL136" i="34"/>
  <c r="M136" i="34"/>
  <c r="AH136" i="34" s="1"/>
  <c r="AM135" i="34"/>
  <c r="AN135" i="34" s="1"/>
  <c r="AL135" i="34"/>
  <c r="M135" i="34"/>
  <c r="AH135" i="34" s="1"/>
  <c r="AM134" i="34"/>
  <c r="AN134" i="34" s="1"/>
  <c r="AL134" i="34"/>
  <c r="M134" i="34"/>
  <c r="AH134" i="34" s="1"/>
  <c r="AM133" i="34"/>
  <c r="AN133" i="34" s="1"/>
  <c r="AL133" i="34"/>
  <c r="M133" i="34"/>
  <c r="AH133" i="34" s="1"/>
  <c r="AM132" i="34"/>
  <c r="AN132" i="34" s="1"/>
  <c r="AL132" i="34"/>
  <c r="M132" i="34"/>
  <c r="AH132" i="34" s="1"/>
  <c r="AM131" i="34"/>
  <c r="AN131" i="34" s="1"/>
  <c r="AL131" i="34"/>
  <c r="M131" i="34"/>
  <c r="AH131" i="34" s="1"/>
  <c r="AM130" i="34"/>
  <c r="AN130" i="34" s="1"/>
  <c r="AL130" i="34"/>
  <c r="M130" i="34"/>
  <c r="AH130" i="34" s="1"/>
  <c r="AM129" i="34"/>
  <c r="AN129" i="34" s="1"/>
  <c r="AL129" i="34"/>
  <c r="M129" i="34"/>
  <c r="AH129" i="34" s="1"/>
  <c r="AM128" i="34"/>
  <c r="AN128" i="34" s="1"/>
  <c r="AL128" i="34"/>
  <c r="M128" i="34"/>
  <c r="AH128" i="34"/>
  <c r="AM127" i="34"/>
  <c r="AN127" i="34" s="1"/>
  <c r="AL127" i="34"/>
  <c r="M127" i="34"/>
  <c r="AH127" i="34" s="1"/>
  <c r="AM126" i="34"/>
  <c r="AN126" i="34" s="1"/>
  <c r="AL126" i="34"/>
  <c r="M126" i="34"/>
  <c r="AH126" i="34" s="1"/>
  <c r="AM125" i="34"/>
  <c r="AN125" i="34" s="1"/>
  <c r="AL125" i="34"/>
  <c r="M125" i="34"/>
  <c r="AH125" i="34" s="1"/>
  <c r="AM124" i="34"/>
  <c r="AN124" i="34" s="1"/>
  <c r="AL124" i="34"/>
  <c r="M124" i="34"/>
  <c r="AH124" i="34" s="1"/>
  <c r="AM123" i="34"/>
  <c r="AN123" i="34" s="1"/>
  <c r="AL123" i="34"/>
  <c r="M123" i="34"/>
  <c r="AH123" i="34" s="1"/>
  <c r="AM122" i="34"/>
  <c r="AL122" i="34"/>
  <c r="AN122" i="34"/>
  <c r="M122" i="34"/>
  <c r="AH122" i="34" s="1"/>
  <c r="AM121" i="34"/>
  <c r="AN121" i="34" s="1"/>
  <c r="AL121" i="34"/>
  <c r="M121" i="34"/>
  <c r="AH121" i="34" s="1"/>
  <c r="AM120" i="34"/>
  <c r="AN120" i="34" s="1"/>
  <c r="AL120" i="34"/>
  <c r="M120" i="34"/>
  <c r="AH120" i="34" s="1"/>
  <c r="AM119" i="34"/>
  <c r="AN119" i="34" s="1"/>
  <c r="AL119" i="34"/>
  <c r="M119" i="34"/>
  <c r="AH119" i="34" s="1"/>
  <c r="AM118" i="34"/>
  <c r="AN118" i="34" s="1"/>
  <c r="AL118" i="34"/>
  <c r="M118" i="34"/>
  <c r="AH118" i="34" s="1"/>
  <c r="AM117" i="34"/>
  <c r="AN117" i="34" s="1"/>
  <c r="AL117" i="34"/>
  <c r="M117" i="34"/>
  <c r="AH117" i="34" s="1"/>
  <c r="AM116" i="34"/>
  <c r="AN116" i="34" s="1"/>
  <c r="AL116" i="34"/>
  <c r="M116" i="34"/>
  <c r="AH116" i="34"/>
  <c r="AM115" i="34"/>
  <c r="AN115" i="34" s="1"/>
  <c r="AL115" i="34"/>
  <c r="M115" i="34"/>
  <c r="AH115" i="34" s="1"/>
  <c r="AM114" i="34"/>
  <c r="AN114" i="34" s="1"/>
  <c r="AL114" i="34"/>
  <c r="M114" i="34"/>
  <c r="AH114" i="34" s="1"/>
  <c r="AM113" i="34"/>
  <c r="AL113" i="34"/>
  <c r="AN113" i="34"/>
  <c r="M113" i="34"/>
  <c r="AH113" i="34" s="1"/>
  <c r="AM112" i="34"/>
  <c r="AL112" i="34"/>
  <c r="AN112" i="34"/>
  <c r="M112" i="34"/>
  <c r="AH112" i="34" s="1"/>
  <c r="AM111" i="34"/>
  <c r="AN111" i="34" s="1"/>
  <c r="AL111" i="34"/>
  <c r="M111" i="34"/>
  <c r="AH111" i="34" s="1"/>
  <c r="AM110" i="34"/>
  <c r="AL110" i="34"/>
  <c r="AN110" i="34"/>
  <c r="M110" i="34"/>
  <c r="AH110" i="34" s="1"/>
  <c r="AM109" i="34"/>
  <c r="AN109" i="34" s="1"/>
  <c r="AL109" i="34"/>
  <c r="M109" i="34"/>
  <c r="AH109" i="34" s="1"/>
  <c r="AM108" i="34"/>
  <c r="AN108" i="34" s="1"/>
  <c r="AL108" i="34"/>
  <c r="M108" i="34"/>
  <c r="AH108" i="34" s="1"/>
  <c r="AM107" i="34"/>
  <c r="AN107" i="34" s="1"/>
  <c r="AL107" i="34"/>
  <c r="M107" i="34"/>
  <c r="AH107" i="34" s="1"/>
  <c r="AM106" i="34"/>
  <c r="AN106" i="34" s="1"/>
  <c r="AL106" i="34"/>
  <c r="M106" i="34"/>
  <c r="AH106" i="34" s="1"/>
  <c r="AM105" i="34"/>
  <c r="AN105" i="34" s="1"/>
  <c r="AL105" i="34"/>
  <c r="M105" i="34"/>
  <c r="AH105" i="34" s="1"/>
  <c r="AM104" i="34"/>
  <c r="AN104" i="34" s="1"/>
  <c r="AL104" i="34"/>
  <c r="M104" i="34"/>
  <c r="AH104" i="34" s="1"/>
  <c r="AM103" i="34"/>
  <c r="AN103" i="34" s="1"/>
  <c r="AL103" i="34"/>
  <c r="M103" i="34"/>
  <c r="AH103" i="34" s="1"/>
  <c r="AM102" i="34"/>
  <c r="AN102" i="34" s="1"/>
  <c r="AL102" i="34"/>
  <c r="M102" i="34"/>
  <c r="AH102" i="34" s="1"/>
  <c r="AM101" i="34"/>
  <c r="AN101" i="34" s="1"/>
  <c r="AL101" i="34"/>
  <c r="M101" i="34"/>
  <c r="AH101" i="34" s="1"/>
  <c r="AM100" i="34"/>
  <c r="AN100" i="34" s="1"/>
  <c r="AL100" i="34"/>
  <c r="M100" i="34"/>
  <c r="AH100" i="34" s="1"/>
  <c r="AM99" i="34"/>
  <c r="AN99" i="34" s="1"/>
  <c r="AL99" i="34"/>
  <c r="M99" i="34"/>
  <c r="AH99" i="34" s="1"/>
  <c r="AM98" i="34"/>
  <c r="AN98" i="34" s="1"/>
  <c r="AL98" i="34"/>
  <c r="M98" i="34"/>
  <c r="AH98" i="34" s="1"/>
  <c r="AM97" i="34"/>
  <c r="AN97" i="34" s="1"/>
  <c r="AL97" i="34"/>
  <c r="M97" i="34"/>
  <c r="AH97" i="34" s="1"/>
  <c r="AM96" i="34"/>
  <c r="AN96" i="34" s="1"/>
  <c r="AL96" i="34"/>
  <c r="M96" i="34"/>
  <c r="AH96" i="34" s="1"/>
  <c r="AM95" i="34"/>
  <c r="AN95" i="34" s="1"/>
  <c r="AL95" i="34"/>
  <c r="M95" i="34"/>
  <c r="AH95" i="34" s="1"/>
  <c r="AM94" i="34"/>
  <c r="AN94" i="34" s="1"/>
  <c r="AL94" i="34"/>
  <c r="M94" i="34"/>
  <c r="AH94" i="34" s="1"/>
  <c r="AM93" i="34"/>
  <c r="AN93" i="34" s="1"/>
  <c r="AL93" i="34"/>
  <c r="M93" i="34"/>
  <c r="AH93" i="34" s="1"/>
  <c r="AM92" i="34"/>
  <c r="AN92" i="34" s="1"/>
  <c r="AL92" i="34"/>
  <c r="M92" i="34"/>
  <c r="AH92" i="34" s="1"/>
  <c r="AM91" i="34"/>
  <c r="AN91" i="34" s="1"/>
  <c r="AL91" i="34"/>
  <c r="M91" i="34"/>
  <c r="AH91" i="34" s="1"/>
  <c r="AM90" i="34"/>
  <c r="AN90" i="34" s="1"/>
  <c r="AL90" i="34"/>
  <c r="M90" i="34"/>
  <c r="AH90" i="34" s="1"/>
  <c r="AM89" i="34"/>
  <c r="AN89" i="34" s="1"/>
  <c r="AL89" i="34"/>
  <c r="M89" i="34"/>
  <c r="AH89" i="34" s="1"/>
  <c r="AM88" i="34"/>
  <c r="AN88" i="34" s="1"/>
  <c r="AL88" i="34"/>
  <c r="M88" i="34"/>
  <c r="AH88" i="34" s="1"/>
  <c r="AM87" i="34"/>
  <c r="AN87" i="34" s="1"/>
  <c r="AL87" i="34"/>
  <c r="M87" i="34"/>
  <c r="AH87" i="34" s="1"/>
  <c r="AM86" i="34"/>
  <c r="AN86" i="34" s="1"/>
  <c r="AL86" i="34"/>
  <c r="M86" i="34"/>
  <c r="AH86" i="34" s="1"/>
  <c r="AM85" i="34"/>
  <c r="AN85" i="34" s="1"/>
  <c r="AL85" i="34"/>
  <c r="M85" i="34"/>
  <c r="AH85" i="34" s="1"/>
  <c r="AM84" i="34"/>
  <c r="AN84" i="34" s="1"/>
  <c r="AL84" i="34"/>
  <c r="M84" i="34"/>
  <c r="AH84" i="34" s="1"/>
  <c r="AM83" i="34"/>
  <c r="AN83" i="34" s="1"/>
  <c r="AL83" i="34"/>
  <c r="M83" i="34"/>
  <c r="AH83" i="34" s="1"/>
  <c r="AM82" i="34"/>
  <c r="AN82" i="34" s="1"/>
  <c r="AL82" i="34"/>
  <c r="M82" i="34"/>
  <c r="AH82" i="34" s="1"/>
  <c r="AM81" i="34"/>
  <c r="AN81" i="34" s="1"/>
  <c r="AL81" i="34"/>
  <c r="M81" i="34"/>
  <c r="AH81" i="34" s="1"/>
  <c r="AM80" i="34"/>
  <c r="AN80" i="34" s="1"/>
  <c r="AL80" i="34"/>
  <c r="M80" i="34"/>
  <c r="AH80" i="34" s="1"/>
  <c r="AM79" i="34"/>
  <c r="AN79" i="34" s="1"/>
  <c r="AL79" i="34"/>
  <c r="M79" i="34"/>
  <c r="AH79" i="34" s="1"/>
  <c r="AM78" i="34"/>
  <c r="AN78" i="34" s="1"/>
  <c r="AL78" i="34"/>
  <c r="M78" i="34"/>
  <c r="AH78" i="34" s="1"/>
  <c r="AM77" i="34"/>
  <c r="AN77" i="34" s="1"/>
  <c r="AL77" i="34"/>
  <c r="M77" i="34"/>
  <c r="AH77" i="34" s="1"/>
  <c r="AM76" i="34"/>
  <c r="AN76" i="34" s="1"/>
  <c r="AL76" i="34"/>
  <c r="M76" i="34"/>
  <c r="AH76" i="34" s="1"/>
  <c r="AM75" i="34"/>
  <c r="AN75" i="34" s="1"/>
  <c r="AL75" i="34"/>
  <c r="M75" i="34"/>
  <c r="AH75" i="34" s="1"/>
  <c r="AM74" i="34"/>
  <c r="AN74" i="34" s="1"/>
  <c r="AL74" i="34"/>
  <c r="M74" i="34"/>
  <c r="AH74" i="34" s="1"/>
  <c r="AM73" i="34"/>
  <c r="AN73" i="34" s="1"/>
  <c r="AL73" i="34"/>
  <c r="M73" i="34"/>
  <c r="AH73" i="34" s="1"/>
  <c r="AM72" i="34"/>
  <c r="AN72" i="34" s="1"/>
  <c r="AL72" i="34"/>
  <c r="M72" i="34"/>
  <c r="AH72" i="34" s="1"/>
  <c r="AM71" i="34"/>
  <c r="AN71" i="34" s="1"/>
  <c r="AL71" i="34"/>
  <c r="M71" i="34"/>
  <c r="AH71" i="34" s="1"/>
  <c r="AM70" i="34"/>
  <c r="AN70" i="34" s="1"/>
  <c r="AL70" i="34"/>
  <c r="M70" i="34"/>
  <c r="AH70" i="34" s="1"/>
  <c r="AM69" i="34"/>
  <c r="AN69" i="34" s="1"/>
  <c r="AL69" i="34"/>
  <c r="M69" i="34"/>
  <c r="AH69" i="34" s="1"/>
  <c r="AM68" i="34"/>
  <c r="AN68" i="34" s="1"/>
  <c r="AL68" i="34"/>
  <c r="M68" i="34"/>
  <c r="AH68" i="34"/>
  <c r="AM67" i="34"/>
  <c r="AN67" i="34" s="1"/>
  <c r="AL67" i="34"/>
  <c r="M67" i="34"/>
  <c r="AH67" i="34" s="1"/>
  <c r="AM66" i="34"/>
  <c r="AN66" i="34" s="1"/>
  <c r="AL66" i="34"/>
  <c r="M66" i="34"/>
  <c r="AH66" i="34" s="1"/>
  <c r="AM65" i="34"/>
  <c r="AN65" i="34" s="1"/>
  <c r="AL65" i="34"/>
  <c r="M65" i="34"/>
  <c r="AH65" i="34" s="1"/>
  <c r="AM64" i="34"/>
  <c r="AN64" i="34" s="1"/>
  <c r="AL64" i="34"/>
  <c r="M64" i="34"/>
  <c r="AH64" i="34" s="1"/>
  <c r="AM63" i="34"/>
  <c r="AN63" i="34" s="1"/>
  <c r="AL63" i="34"/>
  <c r="M63" i="34"/>
  <c r="AH63" i="34" s="1"/>
  <c r="AM62" i="34"/>
  <c r="AN62" i="34" s="1"/>
  <c r="AL62" i="34"/>
  <c r="M62" i="34"/>
  <c r="AH62" i="34" s="1"/>
  <c r="AM61" i="34"/>
  <c r="AL61" i="34"/>
  <c r="AN61" i="34"/>
  <c r="M61" i="34"/>
  <c r="AH61" i="34" s="1"/>
  <c r="AM60" i="34"/>
  <c r="AN60" i="34" s="1"/>
  <c r="AL60" i="34"/>
  <c r="M60" i="34"/>
  <c r="AH60" i="34" s="1"/>
  <c r="AM59" i="34"/>
  <c r="AN59" i="34" s="1"/>
  <c r="AL59" i="34"/>
  <c r="M59" i="34"/>
  <c r="AH59" i="34" s="1"/>
  <c r="AM58" i="34"/>
  <c r="AN58" i="34" s="1"/>
  <c r="AL58" i="34"/>
  <c r="M58" i="34"/>
  <c r="AH58" i="34" s="1"/>
  <c r="AM57" i="34"/>
  <c r="AN57" i="34" s="1"/>
  <c r="AL57" i="34"/>
  <c r="M57" i="34"/>
  <c r="AH57" i="34" s="1"/>
  <c r="AM56" i="34"/>
  <c r="AN56" i="34" s="1"/>
  <c r="AL56" i="34"/>
  <c r="M56" i="34"/>
  <c r="AH56" i="34" s="1"/>
  <c r="AM55" i="34"/>
  <c r="AN55" i="34" s="1"/>
  <c r="AL55" i="34"/>
  <c r="M55" i="34"/>
  <c r="AH55" i="34" s="1"/>
  <c r="AM54" i="34"/>
  <c r="AN54" i="34" s="1"/>
  <c r="AL54" i="34"/>
  <c r="M54" i="34"/>
  <c r="AH54" i="34" s="1"/>
  <c r="AM53" i="34"/>
  <c r="AN53" i="34" s="1"/>
  <c r="AL53" i="34"/>
  <c r="M53" i="34"/>
  <c r="AH53" i="34" s="1"/>
  <c r="AM52" i="34"/>
  <c r="AN52" i="34" s="1"/>
  <c r="AL52" i="34"/>
  <c r="M52" i="34"/>
  <c r="AH52" i="34"/>
  <c r="AM51" i="34"/>
  <c r="AN51" i="34" s="1"/>
  <c r="AL51" i="34"/>
  <c r="M51" i="34"/>
  <c r="AH51" i="34" s="1"/>
  <c r="AM50" i="34"/>
  <c r="AN50" i="34" s="1"/>
  <c r="AL50" i="34"/>
  <c r="M50" i="34"/>
  <c r="AH50" i="34" s="1"/>
  <c r="AM49" i="34"/>
  <c r="AN49" i="34" s="1"/>
  <c r="AL49" i="34"/>
  <c r="M49" i="34"/>
  <c r="AH49" i="34" s="1"/>
  <c r="AM48" i="34"/>
  <c r="AN48" i="34" s="1"/>
  <c r="AL48" i="34"/>
  <c r="M48" i="34"/>
  <c r="AH48" i="34" s="1"/>
  <c r="AM47" i="34"/>
  <c r="AN47" i="34" s="1"/>
  <c r="AL47" i="34"/>
  <c r="M47" i="34"/>
  <c r="AH47" i="34" s="1"/>
  <c r="AM46" i="34"/>
  <c r="AN46" i="34" s="1"/>
  <c r="AL46" i="34"/>
  <c r="M46" i="34"/>
  <c r="AH46" i="34"/>
  <c r="AM45" i="34"/>
  <c r="AN45" i="34" s="1"/>
  <c r="AL45" i="34"/>
  <c r="M45" i="34"/>
  <c r="AH45" i="34" s="1"/>
  <c r="AM44" i="34"/>
  <c r="AN44" i="34" s="1"/>
  <c r="AL44" i="34"/>
  <c r="AK44" i="34"/>
  <c r="M44" i="34"/>
  <c r="AH44" i="34" s="1"/>
  <c r="AM43" i="34"/>
  <c r="AN43" i="34" s="1"/>
  <c r="AL43" i="34"/>
  <c r="AK43" i="34"/>
  <c r="M43" i="34"/>
  <c r="AH43" i="34" s="1"/>
  <c r="AM42" i="34"/>
  <c r="AN42" i="34" s="1"/>
  <c r="AL42" i="34"/>
  <c r="AK42" i="34"/>
  <c r="M42" i="34"/>
  <c r="AH42" i="34" s="1"/>
  <c r="AM41" i="34"/>
  <c r="AN41" i="34" s="1"/>
  <c r="AL41" i="34"/>
  <c r="AK41" i="34"/>
  <c r="M41" i="34"/>
  <c r="AH41" i="34" s="1"/>
  <c r="AM40" i="34"/>
  <c r="AN40" i="34" s="1"/>
  <c r="AL40" i="34"/>
  <c r="AK40" i="34"/>
  <c r="M40" i="34"/>
  <c r="AH40" i="34" s="1"/>
  <c r="AM39" i="34"/>
  <c r="AN39" i="34" s="1"/>
  <c r="AL39" i="34"/>
  <c r="AK39" i="34"/>
  <c r="M39" i="34"/>
  <c r="AH39" i="34" s="1"/>
  <c r="AM38" i="34"/>
  <c r="AN38" i="34" s="1"/>
  <c r="AL38" i="34"/>
  <c r="AK38" i="34"/>
  <c r="M38" i="34"/>
  <c r="AH38" i="34" s="1"/>
  <c r="AM37" i="34"/>
  <c r="AN37" i="34" s="1"/>
  <c r="AL37" i="34"/>
  <c r="AK37" i="34"/>
  <c r="M37" i="34"/>
  <c r="AH37" i="34" s="1"/>
  <c r="AM36" i="34"/>
  <c r="AN36" i="34" s="1"/>
  <c r="AL36" i="34"/>
  <c r="AK36" i="34"/>
  <c r="M36" i="34"/>
  <c r="AH36" i="34" s="1"/>
  <c r="AM35" i="34"/>
  <c r="AN35" i="34" s="1"/>
  <c r="AL35" i="34"/>
  <c r="AK35" i="34"/>
  <c r="M35" i="34"/>
  <c r="AH35" i="34" s="1"/>
  <c r="AM34" i="34"/>
  <c r="AN34" i="34" s="1"/>
  <c r="AL34" i="34"/>
  <c r="AK34" i="34"/>
  <c r="M34" i="34"/>
  <c r="AH34" i="34" s="1"/>
  <c r="AM33" i="34"/>
  <c r="AL33" i="34"/>
  <c r="AN33" i="34"/>
  <c r="AK33" i="34"/>
  <c r="M33" i="34"/>
  <c r="AH33" i="34" s="1"/>
  <c r="AM32" i="34"/>
  <c r="AN32" i="34" s="1"/>
  <c r="AL32" i="34"/>
  <c r="AK32" i="34"/>
  <c r="M32" i="34"/>
  <c r="AH32" i="34" s="1"/>
  <c r="AM31" i="34"/>
  <c r="AL31" i="34"/>
  <c r="AN31" i="34"/>
  <c r="AK31" i="34"/>
  <c r="M31" i="34"/>
  <c r="AH31" i="34" s="1"/>
  <c r="AM30" i="34"/>
  <c r="AN30" i="34" s="1"/>
  <c r="AL30" i="34"/>
  <c r="AK30" i="34"/>
  <c r="M30" i="34"/>
  <c r="AH30" i="34" s="1"/>
  <c r="AM29" i="34"/>
  <c r="AN29" i="34" s="1"/>
  <c r="AL29" i="34"/>
  <c r="AK29" i="34"/>
  <c r="M29" i="34"/>
  <c r="AH29" i="34" s="1"/>
  <c r="AM28" i="34"/>
  <c r="AN28" i="34" s="1"/>
  <c r="AL28" i="34"/>
  <c r="AK28" i="34"/>
  <c r="M28" i="34"/>
  <c r="AH28" i="34" s="1"/>
  <c r="AM27" i="34"/>
  <c r="AN27" i="34" s="1"/>
  <c r="AL27" i="34"/>
  <c r="AK27" i="34"/>
  <c r="M27" i="34"/>
  <c r="AH27" i="34" s="1"/>
  <c r="AM26" i="34"/>
  <c r="AN26" i="34" s="1"/>
  <c r="AL26" i="34"/>
  <c r="AK26" i="34"/>
  <c r="M26" i="34"/>
  <c r="AH26" i="34" s="1"/>
  <c r="AM25" i="34"/>
  <c r="AN25" i="34" s="1"/>
  <c r="AL25" i="34"/>
  <c r="AK25" i="34"/>
  <c r="M25" i="34"/>
  <c r="AH25" i="34" s="1"/>
  <c r="AM24" i="34"/>
  <c r="AN24" i="34" s="1"/>
  <c r="AL24" i="34"/>
  <c r="AK24" i="34"/>
  <c r="M24" i="34"/>
  <c r="AH24" i="34" s="1"/>
  <c r="AM23" i="34"/>
  <c r="AN23" i="34" s="1"/>
  <c r="AL23" i="34"/>
  <c r="AK23" i="34"/>
  <c r="M23" i="34"/>
  <c r="AH23" i="34" s="1"/>
  <c r="AM22" i="34"/>
  <c r="AN22" i="34" s="1"/>
  <c r="AL22" i="34"/>
  <c r="AK22" i="34"/>
  <c r="M22" i="34"/>
  <c r="AH22" i="34" s="1"/>
  <c r="AM21" i="34"/>
  <c r="AN21" i="34" s="1"/>
  <c r="AL21" i="34"/>
  <c r="AK21" i="34"/>
  <c r="M21" i="34"/>
  <c r="AH21" i="34" s="1"/>
  <c r="AU11" i="34"/>
  <c r="AM20" i="34"/>
  <c r="AN20" i="34" s="1"/>
  <c r="AL20" i="34"/>
  <c r="AK20" i="34"/>
  <c r="BJ13" i="34"/>
  <c r="AU13" i="34"/>
  <c r="Z13" i="34"/>
  <c r="AU12" i="34"/>
  <c r="BN8" i="34"/>
  <c r="AA6" i="34"/>
  <c r="B6" i="37"/>
  <c r="N3" i="28" s="1"/>
  <c r="B5" i="37"/>
  <c r="AD3" i="33"/>
  <c r="AD4" i="33" s="1"/>
  <c r="Z27" i="13"/>
  <c r="Y27" i="13" s="1"/>
  <c r="AY2" i="13" s="1"/>
  <c r="BF10" i="33"/>
  <c r="BJ10" i="33"/>
  <c r="BN21" i="33" s="1"/>
  <c r="BK10" i="33"/>
  <c r="BL10" i="33"/>
  <c r="BM10" i="33"/>
  <c r="BN10" i="33"/>
  <c r="BN8" i="33" s="1"/>
  <c r="BM8" i="33" s="1"/>
  <c r="BF11" i="33"/>
  <c r="BJ11" i="33"/>
  <c r="BK11" i="33"/>
  <c r="BL11" i="33"/>
  <c r="BM11" i="33"/>
  <c r="BN11"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4" i="33"/>
  <c r="AQ20" i="33"/>
  <c r="M20" i="33"/>
  <c r="AH20" i="33" s="1"/>
  <c r="X14" i="33"/>
  <c r="AU20" i="33"/>
  <c r="AU21" i="33"/>
  <c r="AU22" i="33"/>
  <c r="AU23" i="33"/>
  <c r="AU24" i="33"/>
  <c r="AU25" i="33"/>
  <c r="AU26" i="33"/>
  <c r="AU27" i="33"/>
  <c r="AU28" i="33"/>
  <c r="AU29" i="33"/>
  <c r="AU30" i="33"/>
  <c r="AU31" i="33"/>
  <c r="AU32" i="33"/>
  <c r="AU33" i="33"/>
  <c r="AU34" i="33"/>
  <c r="AU35" i="33"/>
  <c r="AU36" i="33"/>
  <c r="AU37" i="33"/>
  <c r="AU38" i="33"/>
  <c r="AU39" i="33"/>
  <c r="AU40" i="33"/>
  <c r="AU41" i="33"/>
  <c r="AU42" i="33"/>
  <c r="AU43" i="33"/>
  <c r="AU44" i="33"/>
  <c r="AU45" i="33"/>
  <c r="AU46" i="33"/>
  <c r="AU47" i="33"/>
  <c r="AU48" i="33"/>
  <c r="AU49" i="33"/>
  <c r="AU50" i="33"/>
  <c r="AU51" i="33"/>
  <c r="AU52" i="33"/>
  <c r="AU53" i="33"/>
  <c r="AU54" i="33"/>
  <c r="AU55" i="33"/>
  <c r="AU56" i="33"/>
  <c r="AU57" i="33"/>
  <c r="AU58" i="33"/>
  <c r="AU59" i="33"/>
  <c r="AU60" i="33"/>
  <c r="AU61" i="33"/>
  <c r="AU62" i="33"/>
  <c r="AU63" i="33"/>
  <c r="AU64" i="33"/>
  <c r="AU65" i="33"/>
  <c r="AU66" i="33"/>
  <c r="AU67" i="33"/>
  <c r="AU68" i="33"/>
  <c r="AU69" i="33"/>
  <c r="AU70" i="33"/>
  <c r="AU71" i="33"/>
  <c r="AU72" i="33"/>
  <c r="AU73" i="33"/>
  <c r="AU74" i="33"/>
  <c r="AU75" i="33"/>
  <c r="AU76" i="33"/>
  <c r="AU77" i="33"/>
  <c r="AU78" i="33"/>
  <c r="AU79" i="33"/>
  <c r="AU80" i="33"/>
  <c r="AU81" i="33"/>
  <c r="AU82" i="33"/>
  <c r="AU83" i="33"/>
  <c r="AU84" i="33"/>
  <c r="AU85" i="33"/>
  <c r="AU86" i="33"/>
  <c r="AU87" i="33"/>
  <c r="AU88" i="33"/>
  <c r="AU89" i="33"/>
  <c r="AU90" i="33"/>
  <c r="AU91" i="33"/>
  <c r="AU92" i="33"/>
  <c r="AU93" i="33"/>
  <c r="AU94" i="33"/>
  <c r="AU95" i="33"/>
  <c r="AU96" i="33"/>
  <c r="AU97" i="33"/>
  <c r="AU98" i="33"/>
  <c r="AU99" i="33"/>
  <c r="AU100" i="33"/>
  <c r="AU101" i="33"/>
  <c r="AU102" i="33"/>
  <c r="AU103" i="33"/>
  <c r="AU104" i="33"/>
  <c r="AU105" i="33"/>
  <c r="AU106" i="33"/>
  <c r="AU107" i="33"/>
  <c r="AU108" i="33"/>
  <c r="AU109" i="33"/>
  <c r="AU110" i="33"/>
  <c r="AU111" i="33"/>
  <c r="AU112" i="33"/>
  <c r="AU113" i="33"/>
  <c r="AU114" i="33"/>
  <c r="AU115" i="33"/>
  <c r="AU116" i="33"/>
  <c r="AU117" i="33"/>
  <c r="AU118" i="33"/>
  <c r="AU119" i="33"/>
  <c r="AU120" i="33"/>
  <c r="AU121" i="33"/>
  <c r="AU122" i="33"/>
  <c r="AU123" i="33"/>
  <c r="AU124" i="33"/>
  <c r="AU125" i="33"/>
  <c r="AU126" i="33"/>
  <c r="AU127" i="33"/>
  <c r="AU128" i="33"/>
  <c r="AU129" i="33"/>
  <c r="AU130" i="33"/>
  <c r="AU131" i="33"/>
  <c r="AU132" i="33"/>
  <c r="AU133" i="33"/>
  <c r="AU134" i="33"/>
  <c r="AU135" i="33"/>
  <c r="AU136" i="33"/>
  <c r="AU137" i="33"/>
  <c r="AU138" i="33"/>
  <c r="AU139" i="33"/>
  <c r="AU140" i="33"/>
  <c r="AU141" i="33"/>
  <c r="AU142" i="33"/>
  <c r="AU143" i="33"/>
  <c r="AU144" i="33"/>
  <c r="AU145" i="33"/>
  <c r="AU146" i="33"/>
  <c r="AU147" i="33"/>
  <c r="AU148" i="33"/>
  <c r="AU149" i="33"/>
  <c r="AU150" i="33"/>
  <c r="AU151" i="33"/>
  <c r="AU152" i="33"/>
  <c r="AU153" i="33"/>
  <c r="AU154" i="33"/>
  <c r="AU155" i="33"/>
  <c r="AU156" i="33"/>
  <c r="AU157" i="33"/>
  <c r="AU158" i="33"/>
  <c r="AU159" i="33"/>
  <c r="AU160" i="33"/>
  <c r="AU161" i="33"/>
  <c r="AU162" i="33"/>
  <c r="AU163" i="33"/>
  <c r="AU164" i="33"/>
  <c r="AU165" i="33"/>
  <c r="AU166" i="33"/>
  <c r="AU167" i="33"/>
  <c r="AU168" i="33"/>
  <c r="AU169" i="33"/>
  <c r="AU170" i="33"/>
  <c r="AU171" i="33"/>
  <c r="AU172" i="33"/>
  <c r="AU173" i="33"/>
  <c r="AU174" i="33"/>
  <c r="AU175" i="33"/>
  <c r="AU176" i="33"/>
  <c r="AU177" i="33"/>
  <c r="AU178" i="33"/>
  <c r="AU179" i="33"/>
  <c r="AU180" i="33"/>
  <c r="AU181" i="33"/>
  <c r="AU182" i="33"/>
  <c r="AU183" i="33"/>
  <c r="AU184" i="33"/>
  <c r="AU185" i="33"/>
  <c r="AU186" i="33"/>
  <c r="AU187" i="33"/>
  <c r="AU188" i="33"/>
  <c r="AU189" i="33"/>
  <c r="AU190" i="33"/>
  <c r="AU191" i="33"/>
  <c r="AU192" i="33"/>
  <c r="AU193" i="33"/>
  <c r="AU194" i="33"/>
  <c r="BK14" i="33"/>
  <c r="BM14" i="33"/>
  <c r="AM194" i="33"/>
  <c r="AN194" i="33" s="1"/>
  <c r="AL194" i="33"/>
  <c r="AK45" i="33"/>
  <c r="AK46" i="33" s="1"/>
  <c r="AK47" i="33" s="1"/>
  <c r="AK48" i="33" s="1"/>
  <c r="AK49" i="33" s="1"/>
  <c r="AK50" i="33" s="1"/>
  <c r="AK51" i="33" s="1"/>
  <c r="AK52" i="33" s="1"/>
  <c r="AK53" i="33" s="1"/>
  <c r="AK54" i="33" s="1"/>
  <c r="AK55" i="33" s="1"/>
  <c r="AK56" i="33" s="1"/>
  <c r="AK57" i="33" s="1"/>
  <c r="AK58" i="33" s="1"/>
  <c r="AK59" i="33" s="1"/>
  <c r="AK60" i="33" s="1"/>
  <c r="AK61" i="33" s="1"/>
  <c r="AK62" i="33" s="1"/>
  <c r="AK63" i="33" s="1"/>
  <c r="AK64" i="33" s="1"/>
  <c r="AK65" i="33" s="1"/>
  <c r="AK66" i="33" s="1"/>
  <c r="AK67" i="33" s="1"/>
  <c r="AK68" i="33" s="1"/>
  <c r="AK69" i="33" s="1"/>
  <c r="AK70" i="33" s="1"/>
  <c r="AK71" i="33" s="1"/>
  <c r="AK72" i="33" s="1"/>
  <c r="AK73" i="33" s="1"/>
  <c r="AK74" i="33" s="1"/>
  <c r="AK75" i="33" s="1"/>
  <c r="AK76" i="33" s="1"/>
  <c r="AK77" i="33" s="1"/>
  <c r="AK78" i="33" s="1"/>
  <c r="AK79" i="33" s="1"/>
  <c r="AK80" i="33" s="1"/>
  <c r="AK81" i="33" s="1"/>
  <c r="AK82" i="33" s="1"/>
  <c r="AK83" i="33" s="1"/>
  <c r="AK84" i="33" s="1"/>
  <c r="AK85" i="33" s="1"/>
  <c r="AK86" i="33" s="1"/>
  <c r="AK87" i="33" s="1"/>
  <c r="AK88" i="33" s="1"/>
  <c r="AK89" i="33" s="1"/>
  <c r="AK90" i="33" s="1"/>
  <c r="AK91" i="33" s="1"/>
  <c r="AK92" i="33" s="1"/>
  <c r="AK93" i="33" s="1"/>
  <c r="AK94" i="33" s="1"/>
  <c r="AK95" i="33" s="1"/>
  <c r="AK96" i="33" s="1"/>
  <c r="AK97" i="33" s="1"/>
  <c r="AK98" i="33" s="1"/>
  <c r="AK99" i="33" s="1"/>
  <c r="AK100" i="33" s="1"/>
  <c r="AK101" i="33" s="1"/>
  <c r="AK102" i="33" s="1"/>
  <c r="AK103" i="33" s="1"/>
  <c r="AK104" i="33" s="1"/>
  <c r="AK105" i="33" s="1"/>
  <c r="AK106" i="33" s="1"/>
  <c r="AK107" i="33" s="1"/>
  <c r="AK108" i="33" s="1"/>
  <c r="AK109" i="33" s="1"/>
  <c r="AK110" i="33" s="1"/>
  <c r="AK111" i="33" s="1"/>
  <c r="AK112" i="33" s="1"/>
  <c r="AK113" i="33" s="1"/>
  <c r="AK114" i="33" s="1"/>
  <c r="AK115" i="33" s="1"/>
  <c r="AK116" i="33" s="1"/>
  <c r="AK117" i="33" s="1"/>
  <c r="AK118" i="33" s="1"/>
  <c r="AK119" i="33" s="1"/>
  <c r="AK120" i="33" s="1"/>
  <c r="AK121" i="33" s="1"/>
  <c r="AK122" i="33" s="1"/>
  <c r="AK123" i="33" s="1"/>
  <c r="AK124" i="33" s="1"/>
  <c r="AK125" i="33" s="1"/>
  <c r="AK126" i="33" s="1"/>
  <c r="AK127" i="33" s="1"/>
  <c r="AK128" i="33" s="1"/>
  <c r="AK129" i="33" s="1"/>
  <c r="AK130" i="33" s="1"/>
  <c r="AK131" i="33" s="1"/>
  <c r="AK132" i="33" s="1"/>
  <c r="AK133" i="33" s="1"/>
  <c r="AK134" i="33" s="1"/>
  <c r="AK135" i="33" s="1"/>
  <c r="AK136" i="33" s="1"/>
  <c r="AK137" i="33" s="1"/>
  <c r="AK138" i="33" s="1"/>
  <c r="AK139" i="33" s="1"/>
  <c r="AK140" i="33" s="1"/>
  <c r="AK141" i="33" s="1"/>
  <c r="AK142" i="33" s="1"/>
  <c r="AK143" i="33" s="1"/>
  <c r="AK144" i="33" s="1"/>
  <c r="AK145" i="33" s="1"/>
  <c r="AK146" i="33" s="1"/>
  <c r="AK147" i="33" s="1"/>
  <c r="AK148" i="33" s="1"/>
  <c r="AK149" i="33" s="1"/>
  <c r="AK150" i="33" s="1"/>
  <c r="AK151" i="33" s="1"/>
  <c r="AK152" i="33" s="1"/>
  <c r="AK153" i="33" s="1"/>
  <c r="AK154" i="33" s="1"/>
  <c r="AK155" i="33" s="1"/>
  <c r="AK156" i="33" s="1"/>
  <c r="AK157" i="33" s="1"/>
  <c r="AK158" i="33" s="1"/>
  <c r="AK159" i="33" s="1"/>
  <c r="AK160" i="33" s="1"/>
  <c r="AK161" i="33" s="1"/>
  <c r="AK162" i="33" s="1"/>
  <c r="AK163" i="33" s="1"/>
  <c r="AK164" i="33" s="1"/>
  <c r="AK165" i="33" s="1"/>
  <c r="AK166" i="33" s="1"/>
  <c r="AK167" i="33" s="1"/>
  <c r="AK168" i="33" s="1"/>
  <c r="AK169" i="33" s="1"/>
  <c r="AK170" i="33" s="1"/>
  <c r="AK171" i="33" s="1"/>
  <c r="AK172" i="33" s="1"/>
  <c r="AK173" i="33" s="1"/>
  <c r="AK174" i="33" s="1"/>
  <c r="AK175" i="33" s="1"/>
  <c r="AK176" i="33" s="1"/>
  <c r="AK177" i="33" s="1"/>
  <c r="AK178" i="33" s="1"/>
  <c r="AK179" i="33" s="1"/>
  <c r="AK180" i="33" s="1"/>
  <c r="AK181" i="33" s="1"/>
  <c r="AK182" i="33" s="1"/>
  <c r="AK183" i="33" s="1"/>
  <c r="AK184" i="33" s="1"/>
  <c r="AK185" i="33" s="1"/>
  <c r="AK186" i="33" s="1"/>
  <c r="AK187" i="33" s="1"/>
  <c r="AK188" i="33" s="1"/>
  <c r="AK189" i="33" s="1"/>
  <c r="AK190" i="33" s="1"/>
  <c r="AK191" i="33" s="1"/>
  <c r="AK192" i="33" s="1"/>
  <c r="AK193" i="33" s="1"/>
  <c r="AK194" i="33" s="1"/>
  <c r="M194" i="33"/>
  <c r="AH194" i="33" s="1"/>
  <c r="Y14" i="33"/>
  <c r="AM193" i="33"/>
  <c r="AN193" i="33" s="1"/>
  <c r="AL193" i="33"/>
  <c r="M193" i="33"/>
  <c r="AH193" i="33" s="1"/>
  <c r="AM192" i="33"/>
  <c r="AN192" i="33" s="1"/>
  <c r="AL192" i="33"/>
  <c r="M192" i="33"/>
  <c r="AH192" i="33" s="1"/>
  <c r="AM191" i="33"/>
  <c r="AN191" i="33" s="1"/>
  <c r="AL191" i="33"/>
  <c r="M191" i="33"/>
  <c r="AH191" i="33" s="1"/>
  <c r="AM190" i="33"/>
  <c r="AN190" i="33" s="1"/>
  <c r="AL190" i="33"/>
  <c r="M190" i="33"/>
  <c r="AH190" i="33" s="1"/>
  <c r="AM189" i="33"/>
  <c r="AL189" i="33"/>
  <c r="AN189" i="33"/>
  <c r="M189" i="33"/>
  <c r="AH189" i="33" s="1"/>
  <c r="AM188" i="33"/>
  <c r="AL188" i="33"/>
  <c r="AN188" i="33"/>
  <c r="M188" i="33"/>
  <c r="AH188" i="33" s="1"/>
  <c r="AM187" i="33"/>
  <c r="AN187" i="33" s="1"/>
  <c r="AL187" i="33"/>
  <c r="M187" i="33"/>
  <c r="AH187" i="33" s="1"/>
  <c r="AM186" i="33"/>
  <c r="AN186" i="33" s="1"/>
  <c r="AL186" i="33"/>
  <c r="M186" i="33"/>
  <c r="AH186" i="33" s="1"/>
  <c r="AM185" i="33"/>
  <c r="AN185" i="33" s="1"/>
  <c r="AL185" i="33"/>
  <c r="M185" i="33"/>
  <c r="AH185" i="33"/>
  <c r="AM184" i="33"/>
  <c r="AN184" i="33" s="1"/>
  <c r="AL184" i="33"/>
  <c r="M184" i="33"/>
  <c r="AH184" i="33" s="1"/>
  <c r="AM183" i="33"/>
  <c r="AN183" i="33" s="1"/>
  <c r="AL183" i="33"/>
  <c r="M183" i="33"/>
  <c r="AH183" i="33" s="1"/>
  <c r="AM182" i="33"/>
  <c r="AN182" i="33" s="1"/>
  <c r="AL182" i="33"/>
  <c r="M182" i="33"/>
  <c r="AH182" i="33" s="1"/>
  <c r="AM181" i="33"/>
  <c r="AN181" i="33" s="1"/>
  <c r="AL181" i="33"/>
  <c r="M181" i="33"/>
  <c r="AH181" i="33" s="1"/>
  <c r="AM180" i="33"/>
  <c r="AN180" i="33" s="1"/>
  <c r="AL180" i="33"/>
  <c r="M180" i="33"/>
  <c r="AH180" i="33" s="1"/>
  <c r="AM179" i="33"/>
  <c r="AN179" i="33" s="1"/>
  <c r="AL179" i="33"/>
  <c r="M179" i="33"/>
  <c r="AH179" i="33" s="1"/>
  <c r="AM178" i="33"/>
  <c r="AN178" i="33" s="1"/>
  <c r="AL178" i="33"/>
  <c r="M178" i="33"/>
  <c r="AH178" i="33" s="1"/>
  <c r="AM177" i="33"/>
  <c r="AN177" i="33" s="1"/>
  <c r="AL177" i="33"/>
  <c r="M177" i="33"/>
  <c r="AH177" i="33" s="1"/>
  <c r="AM176" i="33"/>
  <c r="AL176" i="33"/>
  <c r="AN176" i="33"/>
  <c r="M176" i="33"/>
  <c r="AH176" i="33" s="1"/>
  <c r="AM175" i="33"/>
  <c r="AN175" i="33" s="1"/>
  <c r="AL175" i="33"/>
  <c r="M175" i="33"/>
  <c r="AH175" i="33" s="1"/>
  <c r="AM174" i="33"/>
  <c r="AN174" i="33" s="1"/>
  <c r="AL174" i="33"/>
  <c r="M174" i="33"/>
  <c r="AH174" i="33"/>
  <c r="AM173" i="33"/>
  <c r="AN173" i="33" s="1"/>
  <c r="AL173" i="33"/>
  <c r="M173" i="33"/>
  <c r="AH173" i="33" s="1"/>
  <c r="AM172" i="33"/>
  <c r="AN172" i="33" s="1"/>
  <c r="AL172" i="33"/>
  <c r="M172" i="33"/>
  <c r="AH172" i="33" s="1"/>
  <c r="AM171" i="33"/>
  <c r="AN171" i="33" s="1"/>
  <c r="AL171" i="33"/>
  <c r="M171" i="33"/>
  <c r="AH171" i="33" s="1"/>
  <c r="AM170" i="33"/>
  <c r="AN170" i="33" s="1"/>
  <c r="AL170" i="33"/>
  <c r="M170" i="33"/>
  <c r="AH170" i="33" s="1"/>
  <c r="AM169" i="33"/>
  <c r="AN169" i="33" s="1"/>
  <c r="AL169" i="33"/>
  <c r="M169" i="33"/>
  <c r="AH169" i="33" s="1"/>
  <c r="AM168" i="33"/>
  <c r="AN168" i="33" s="1"/>
  <c r="AL168" i="33"/>
  <c r="M168" i="33"/>
  <c r="AH168" i="33" s="1"/>
  <c r="AM167" i="33"/>
  <c r="AL167" i="33"/>
  <c r="AN167" i="33"/>
  <c r="M167" i="33"/>
  <c r="AH167" i="33" s="1"/>
  <c r="AM166" i="33"/>
  <c r="AN166" i="33" s="1"/>
  <c r="AL166" i="33"/>
  <c r="M166" i="33"/>
  <c r="AH166" i="33" s="1"/>
  <c r="AM165" i="33"/>
  <c r="AN165" i="33" s="1"/>
  <c r="AL165" i="33"/>
  <c r="M165" i="33"/>
  <c r="AH165" i="33" s="1"/>
  <c r="AM164" i="33"/>
  <c r="AN164" i="33" s="1"/>
  <c r="AL164" i="33"/>
  <c r="M164" i="33"/>
  <c r="AH164" i="33" s="1"/>
  <c r="AM163" i="33"/>
  <c r="AN163" i="33" s="1"/>
  <c r="AL163" i="33"/>
  <c r="M163" i="33"/>
  <c r="AH163" i="33" s="1"/>
  <c r="AM162" i="33"/>
  <c r="AN162" i="33" s="1"/>
  <c r="AL162" i="33"/>
  <c r="M162" i="33"/>
  <c r="AH162" i="33" s="1"/>
  <c r="AM161" i="33"/>
  <c r="AN161" i="33" s="1"/>
  <c r="AL161" i="33"/>
  <c r="M161" i="33"/>
  <c r="AH161" i="33" s="1"/>
  <c r="AM160" i="33"/>
  <c r="AN160" i="33" s="1"/>
  <c r="AL160" i="33"/>
  <c r="M160" i="33"/>
  <c r="AH160" i="33" s="1"/>
  <c r="AM159" i="33"/>
  <c r="AN159" i="33" s="1"/>
  <c r="AL159" i="33"/>
  <c r="M159" i="33"/>
  <c r="AH159" i="33" s="1"/>
  <c r="AM158" i="33"/>
  <c r="AN158" i="33" s="1"/>
  <c r="AL158" i="33"/>
  <c r="M158" i="33"/>
  <c r="AH158" i="33" s="1"/>
  <c r="AM157" i="33"/>
  <c r="AN157" i="33" s="1"/>
  <c r="AL157" i="33"/>
  <c r="M157" i="33"/>
  <c r="AH157" i="33" s="1"/>
  <c r="AM156" i="33"/>
  <c r="AN156" i="33" s="1"/>
  <c r="AL156" i="33"/>
  <c r="M156" i="33"/>
  <c r="AH156" i="33" s="1"/>
  <c r="AM155" i="33"/>
  <c r="AL155" i="33"/>
  <c r="AN155" i="33"/>
  <c r="M155" i="33"/>
  <c r="AH155" i="33" s="1"/>
  <c r="AM154" i="33"/>
  <c r="AL154" i="33"/>
  <c r="AN154" i="33"/>
  <c r="M154" i="33"/>
  <c r="AH154" i="33" s="1"/>
  <c r="AM153" i="33"/>
  <c r="AN153" i="33" s="1"/>
  <c r="AL153" i="33"/>
  <c r="M153" i="33"/>
  <c r="AH153" i="33" s="1"/>
  <c r="AM152" i="33"/>
  <c r="AN152" i="33" s="1"/>
  <c r="AL152" i="33"/>
  <c r="M152" i="33"/>
  <c r="AH152" i="33" s="1"/>
  <c r="AM151" i="33"/>
  <c r="AN151" i="33" s="1"/>
  <c r="AL151" i="33"/>
  <c r="M151" i="33"/>
  <c r="AH151" i="33" s="1"/>
  <c r="AM150" i="33"/>
  <c r="AN150" i="33" s="1"/>
  <c r="AL150" i="33"/>
  <c r="M150" i="33"/>
  <c r="AH150" i="33" s="1"/>
  <c r="AM149" i="33"/>
  <c r="AN149" i="33" s="1"/>
  <c r="AL149" i="33"/>
  <c r="M149" i="33"/>
  <c r="AH149" i="33" s="1"/>
  <c r="AM148" i="33"/>
  <c r="AN148" i="33" s="1"/>
  <c r="AL148" i="33"/>
  <c r="M148" i="33"/>
  <c r="AH148" i="33" s="1"/>
  <c r="AM147" i="33"/>
  <c r="AN147" i="33" s="1"/>
  <c r="AL147" i="33"/>
  <c r="M147" i="33"/>
  <c r="AH147" i="33" s="1"/>
  <c r="AM146" i="33"/>
  <c r="AN146" i="33" s="1"/>
  <c r="AL146" i="33"/>
  <c r="M146" i="33"/>
  <c r="AH146" i="33" s="1"/>
  <c r="AM145" i="33"/>
  <c r="AN145" i="33" s="1"/>
  <c r="AL145" i="33"/>
  <c r="M145" i="33"/>
  <c r="AH145" i="33" s="1"/>
  <c r="AM144" i="33"/>
  <c r="AN144" i="33" s="1"/>
  <c r="AL144" i="33"/>
  <c r="M144" i="33"/>
  <c r="AH144" i="33" s="1"/>
  <c r="AM143" i="33"/>
  <c r="AN143" i="33" s="1"/>
  <c r="AL143" i="33"/>
  <c r="M143" i="33"/>
  <c r="AH143" i="33" s="1"/>
  <c r="AM142" i="33"/>
  <c r="AN142" i="33" s="1"/>
  <c r="AL142" i="33"/>
  <c r="M142" i="33"/>
  <c r="AH142" i="33"/>
  <c r="AM141" i="33"/>
  <c r="AN141" i="33" s="1"/>
  <c r="AL141" i="33"/>
  <c r="M141" i="33"/>
  <c r="AH141" i="33" s="1"/>
  <c r="AM140" i="33"/>
  <c r="AN140" i="33" s="1"/>
  <c r="AL140" i="33"/>
  <c r="M140" i="33"/>
  <c r="AH140" i="33" s="1"/>
  <c r="AM139" i="33"/>
  <c r="AN139" i="33" s="1"/>
  <c r="AL139" i="33"/>
  <c r="M139" i="33"/>
  <c r="AH139" i="33" s="1"/>
  <c r="AM138" i="33"/>
  <c r="AN138" i="33" s="1"/>
  <c r="AL138" i="33"/>
  <c r="M138" i="33"/>
  <c r="AH138" i="33" s="1"/>
  <c r="AM137" i="33"/>
  <c r="AN137" i="33" s="1"/>
  <c r="AL137" i="33"/>
  <c r="M137" i="33"/>
  <c r="AH137" i="33" s="1"/>
  <c r="AM136" i="33"/>
  <c r="AN136" i="33" s="1"/>
  <c r="AL136" i="33"/>
  <c r="M136" i="33"/>
  <c r="AH136" i="33" s="1"/>
  <c r="AM135" i="33"/>
  <c r="AN135" i="33" s="1"/>
  <c r="AL135" i="33"/>
  <c r="M135" i="33"/>
  <c r="AH135" i="33" s="1"/>
  <c r="AM134" i="33"/>
  <c r="AN134" i="33" s="1"/>
  <c r="AL134" i="33"/>
  <c r="M134" i="33"/>
  <c r="AH134" i="33" s="1"/>
  <c r="AM133" i="33"/>
  <c r="AN133" i="33" s="1"/>
  <c r="AL133" i="33"/>
  <c r="M133" i="33"/>
  <c r="AH133" i="33" s="1"/>
  <c r="AM132" i="33"/>
  <c r="AN132" i="33" s="1"/>
  <c r="AL132" i="33"/>
  <c r="M132" i="33"/>
  <c r="AH132" i="33" s="1"/>
  <c r="AM131" i="33"/>
  <c r="AN131" i="33" s="1"/>
  <c r="AL131" i="33"/>
  <c r="M131" i="33"/>
  <c r="AH131" i="33" s="1"/>
  <c r="AM130" i="33"/>
  <c r="AN130" i="33" s="1"/>
  <c r="AL130" i="33"/>
  <c r="M130" i="33"/>
  <c r="AH130" i="33" s="1"/>
  <c r="AM129" i="33"/>
  <c r="AN129" i="33" s="1"/>
  <c r="AL129" i="33"/>
  <c r="M129" i="33"/>
  <c r="AH129" i="33" s="1"/>
  <c r="AM128" i="33"/>
  <c r="AN128" i="33" s="1"/>
  <c r="AL128" i="33"/>
  <c r="M128" i="33"/>
  <c r="AH128" i="33" s="1"/>
  <c r="AM127" i="33"/>
  <c r="AN127" i="33" s="1"/>
  <c r="AL127" i="33"/>
  <c r="M127" i="33"/>
  <c r="AH127" i="33" s="1"/>
  <c r="AM126" i="33"/>
  <c r="AN126" i="33" s="1"/>
  <c r="AL126" i="33"/>
  <c r="M126" i="33"/>
  <c r="AH126" i="33"/>
  <c r="AM125" i="33"/>
  <c r="AN125" i="33" s="1"/>
  <c r="AL125" i="33"/>
  <c r="M125" i="33"/>
  <c r="AH125" i="33" s="1"/>
  <c r="AM124" i="33"/>
  <c r="AN124" i="33" s="1"/>
  <c r="AL124" i="33"/>
  <c r="M124" i="33"/>
  <c r="AH124" i="33" s="1"/>
  <c r="AM123" i="33"/>
  <c r="AN123" i="33" s="1"/>
  <c r="AL123" i="33"/>
  <c r="M123" i="33"/>
  <c r="AH123" i="33" s="1"/>
  <c r="AM122" i="33"/>
  <c r="AN122" i="33" s="1"/>
  <c r="AL122" i="33"/>
  <c r="M122" i="33"/>
  <c r="AH122" i="33" s="1"/>
  <c r="AM121" i="33"/>
  <c r="AN121" i="33" s="1"/>
  <c r="AL121" i="33"/>
  <c r="M121" i="33"/>
  <c r="AH121" i="33" s="1"/>
  <c r="AM120" i="33"/>
  <c r="AN120" i="33" s="1"/>
  <c r="AL120" i="33"/>
  <c r="M120" i="33"/>
  <c r="AH120" i="33" s="1"/>
  <c r="AM119" i="33"/>
  <c r="AN119" i="33" s="1"/>
  <c r="AL119" i="33"/>
  <c r="M119" i="33"/>
  <c r="AH119" i="33" s="1"/>
  <c r="AM118" i="33"/>
  <c r="AN118" i="33" s="1"/>
  <c r="AL118" i="33"/>
  <c r="M118" i="33"/>
  <c r="AH118" i="33" s="1"/>
  <c r="AM117" i="33"/>
  <c r="AN117" i="33" s="1"/>
  <c r="AL117" i="33"/>
  <c r="M117" i="33"/>
  <c r="AH117" i="33" s="1"/>
  <c r="AM116" i="33"/>
  <c r="AN116" i="33" s="1"/>
  <c r="AL116" i="33"/>
  <c r="M116" i="33"/>
  <c r="AH116" i="33" s="1"/>
  <c r="AM115" i="33"/>
  <c r="AL115" i="33"/>
  <c r="AN115" i="33"/>
  <c r="M115" i="33"/>
  <c r="AH115" i="33" s="1"/>
  <c r="AM114" i="33"/>
  <c r="AN114" i="33" s="1"/>
  <c r="AL114" i="33"/>
  <c r="M114" i="33"/>
  <c r="AH114" i="33" s="1"/>
  <c r="AM113" i="33"/>
  <c r="AN113" i="33" s="1"/>
  <c r="AL113" i="33"/>
  <c r="M113" i="33"/>
  <c r="AH113" i="33" s="1"/>
  <c r="AM112" i="33"/>
  <c r="AN112" i="33" s="1"/>
  <c r="AL112" i="33"/>
  <c r="M112" i="33"/>
  <c r="AH112" i="33" s="1"/>
  <c r="AM111" i="33"/>
  <c r="AN111" i="33" s="1"/>
  <c r="AL111" i="33"/>
  <c r="M111" i="33"/>
  <c r="AH111" i="33" s="1"/>
  <c r="AM110" i="33"/>
  <c r="AN110" i="33" s="1"/>
  <c r="AL110" i="33"/>
  <c r="M110" i="33"/>
  <c r="AH110" i="33" s="1"/>
  <c r="AM109" i="33"/>
  <c r="AN109" i="33" s="1"/>
  <c r="AL109" i="33"/>
  <c r="M109" i="33"/>
  <c r="AH109" i="33" s="1"/>
  <c r="AM108" i="33"/>
  <c r="AN108" i="33" s="1"/>
  <c r="AL108" i="33"/>
  <c r="M108" i="33"/>
  <c r="AH108" i="33"/>
  <c r="AM107" i="33"/>
  <c r="AN107" i="33" s="1"/>
  <c r="AL107" i="33"/>
  <c r="M107" i="33"/>
  <c r="AH107" i="33" s="1"/>
  <c r="AM106" i="33"/>
  <c r="AN106" i="33" s="1"/>
  <c r="AL106" i="33"/>
  <c r="M106" i="33"/>
  <c r="AH106" i="33" s="1"/>
  <c r="AM105" i="33"/>
  <c r="AN105" i="33" s="1"/>
  <c r="AL105" i="33"/>
  <c r="M105" i="33"/>
  <c r="AH105" i="33" s="1"/>
  <c r="AM104" i="33"/>
  <c r="AN104" i="33" s="1"/>
  <c r="AL104" i="33"/>
  <c r="M104" i="33"/>
  <c r="AH104" i="33" s="1"/>
  <c r="AM103" i="33"/>
  <c r="AN103" i="33" s="1"/>
  <c r="AL103" i="33"/>
  <c r="M103" i="33"/>
  <c r="AH103" i="33" s="1"/>
  <c r="AM102" i="33"/>
  <c r="AN102" i="33" s="1"/>
  <c r="AL102" i="33"/>
  <c r="M102" i="33"/>
  <c r="AH102" i="33" s="1"/>
  <c r="AM101" i="33"/>
  <c r="AN101" i="33" s="1"/>
  <c r="AL101" i="33"/>
  <c r="M101" i="33"/>
  <c r="AH101" i="33" s="1"/>
  <c r="AM100" i="33"/>
  <c r="AN100" i="33" s="1"/>
  <c r="AL100" i="33"/>
  <c r="M100" i="33"/>
  <c r="AH100" i="33"/>
  <c r="AM99" i="33"/>
  <c r="AN99" i="33" s="1"/>
  <c r="AL99" i="33"/>
  <c r="M99" i="33"/>
  <c r="AH99" i="33" s="1"/>
  <c r="AM98" i="33"/>
  <c r="AN98" i="33" s="1"/>
  <c r="AL98" i="33"/>
  <c r="M98" i="33"/>
  <c r="AH98" i="33" s="1"/>
  <c r="AM97" i="33"/>
  <c r="AN97" i="33" s="1"/>
  <c r="AL97" i="33"/>
  <c r="M97" i="33"/>
  <c r="AH97" i="33" s="1"/>
  <c r="AM96" i="33"/>
  <c r="AN96" i="33" s="1"/>
  <c r="AL96" i="33"/>
  <c r="M96" i="33"/>
  <c r="AH96" i="33" s="1"/>
  <c r="AM95" i="33"/>
  <c r="AL95" i="33"/>
  <c r="AN95" i="33"/>
  <c r="M95" i="33"/>
  <c r="AH95" i="33" s="1"/>
  <c r="AM94" i="33"/>
  <c r="AL94" i="33"/>
  <c r="AN94" i="33"/>
  <c r="M94" i="33"/>
  <c r="AH94" i="33" s="1"/>
  <c r="AM93" i="33"/>
  <c r="AN93" i="33" s="1"/>
  <c r="AL93" i="33"/>
  <c r="M93" i="33"/>
  <c r="AH93" i="33" s="1"/>
  <c r="AM92" i="33"/>
  <c r="AN92" i="33" s="1"/>
  <c r="AL92" i="33"/>
  <c r="M92" i="33"/>
  <c r="AH92" i="33" s="1"/>
  <c r="AM91" i="33"/>
  <c r="AN91" i="33" s="1"/>
  <c r="AL91" i="33"/>
  <c r="M91" i="33"/>
  <c r="AH91" i="33" s="1"/>
  <c r="AM90" i="33"/>
  <c r="AN90" i="33" s="1"/>
  <c r="AL90" i="33"/>
  <c r="M90" i="33"/>
  <c r="AH90" i="33" s="1"/>
  <c r="AM89" i="33"/>
  <c r="AN89" i="33" s="1"/>
  <c r="AL89" i="33"/>
  <c r="M89" i="33"/>
  <c r="AH89" i="33" s="1"/>
  <c r="AM88" i="33"/>
  <c r="AN88" i="33" s="1"/>
  <c r="AL88" i="33"/>
  <c r="M88" i="33"/>
  <c r="AH88" i="33"/>
  <c r="AM87" i="33"/>
  <c r="AN87" i="33" s="1"/>
  <c r="AL87" i="33"/>
  <c r="M87" i="33"/>
  <c r="AH87" i="33" s="1"/>
  <c r="AM86" i="33"/>
  <c r="AN86" i="33" s="1"/>
  <c r="AL86" i="33"/>
  <c r="M86" i="33"/>
  <c r="AH86" i="33" s="1"/>
  <c r="AM85" i="33"/>
  <c r="AN85" i="33" s="1"/>
  <c r="AL85" i="33"/>
  <c r="M85" i="33"/>
  <c r="AH85" i="33" s="1"/>
  <c r="AM84" i="33"/>
  <c r="AN84" i="33" s="1"/>
  <c r="AL84" i="33"/>
  <c r="M84" i="33"/>
  <c r="AH84" i="33" s="1"/>
  <c r="AM83" i="33"/>
  <c r="AN83" i="33" s="1"/>
  <c r="AL83" i="33"/>
  <c r="M83" i="33"/>
  <c r="AH83" i="33" s="1"/>
  <c r="AM82" i="33"/>
  <c r="AN82" i="33" s="1"/>
  <c r="AL82" i="33"/>
  <c r="M82" i="33"/>
  <c r="AH82" i="33" s="1"/>
  <c r="AM81" i="33"/>
  <c r="AN81" i="33" s="1"/>
  <c r="AL81" i="33"/>
  <c r="M81" i="33"/>
  <c r="AH81" i="33" s="1"/>
  <c r="AM80" i="33"/>
  <c r="AN80" i="33" s="1"/>
  <c r="AL80" i="33"/>
  <c r="M80" i="33"/>
  <c r="AH80" i="33" s="1"/>
  <c r="AM79" i="33"/>
  <c r="AN79" i="33" s="1"/>
  <c r="AL79" i="33"/>
  <c r="M79" i="33"/>
  <c r="AH79" i="33" s="1"/>
  <c r="AM78" i="33"/>
  <c r="AN78" i="33" s="1"/>
  <c r="AL78" i="33"/>
  <c r="M78" i="33"/>
  <c r="AH78" i="33" s="1"/>
  <c r="AM77" i="33"/>
  <c r="AN77" i="33" s="1"/>
  <c r="AL77" i="33"/>
  <c r="M77" i="33"/>
  <c r="AH77" i="33" s="1"/>
  <c r="AM76" i="33"/>
  <c r="AN76" i="33" s="1"/>
  <c r="AL76" i="33"/>
  <c r="M76" i="33"/>
  <c r="AH76" i="33"/>
  <c r="AM75" i="33"/>
  <c r="AN75" i="33" s="1"/>
  <c r="AL75" i="33"/>
  <c r="M75" i="33"/>
  <c r="AH75" i="33" s="1"/>
  <c r="AM74" i="33"/>
  <c r="AN74" i="33" s="1"/>
  <c r="AL74" i="33"/>
  <c r="M74" i="33"/>
  <c r="AH74" i="33" s="1"/>
  <c r="AM73" i="33"/>
  <c r="AN73" i="33" s="1"/>
  <c r="AL73" i="33"/>
  <c r="M73" i="33"/>
  <c r="AH73" i="33" s="1"/>
  <c r="AM72" i="33"/>
  <c r="AN72" i="33" s="1"/>
  <c r="AL72" i="33"/>
  <c r="M72" i="33"/>
  <c r="AH72" i="33" s="1"/>
  <c r="AM71" i="33"/>
  <c r="AN71" i="33" s="1"/>
  <c r="AL71" i="33"/>
  <c r="M71" i="33"/>
  <c r="AH71" i="33" s="1"/>
  <c r="AM70" i="33"/>
  <c r="AN70" i="33" s="1"/>
  <c r="AL70" i="33"/>
  <c r="M70" i="33"/>
  <c r="AH70" i="33" s="1"/>
  <c r="AM69" i="33"/>
  <c r="AN69" i="33" s="1"/>
  <c r="AL69" i="33"/>
  <c r="M69" i="33"/>
  <c r="AH69" i="33" s="1"/>
  <c r="AM68" i="33"/>
  <c r="AN68" i="33" s="1"/>
  <c r="AL68" i="33"/>
  <c r="M68" i="33"/>
  <c r="AH68" i="33" s="1"/>
  <c r="AM67" i="33"/>
  <c r="AN67" i="33" s="1"/>
  <c r="AL67" i="33"/>
  <c r="M67" i="33"/>
  <c r="AH67" i="33" s="1"/>
  <c r="AM66" i="33"/>
  <c r="AN66" i="33" s="1"/>
  <c r="AL66" i="33"/>
  <c r="M66" i="33"/>
  <c r="AH66" i="33" s="1"/>
  <c r="AM65" i="33"/>
  <c r="AN65" i="33" s="1"/>
  <c r="AL65" i="33"/>
  <c r="M65" i="33"/>
  <c r="AH65" i="33" s="1"/>
  <c r="AM64" i="33"/>
  <c r="AN64" i="33" s="1"/>
  <c r="AL64" i="33"/>
  <c r="M64" i="33"/>
  <c r="AH64" i="33"/>
  <c r="AM63" i="33"/>
  <c r="AN63" i="33" s="1"/>
  <c r="AL63" i="33"/>
  <c r="M63" i="33"/>
  <c r="AH63" i="33" s="1"/>
  <c r="AM62" i="33"/>
  <c r="AN62" i="33" s="1"/>
  <c r="AL62" i="33"/>
  <c r="M62" i="33"/>
  <c r="AH62" i="33" s="1"/>
  <c r="AM61" i="33"/>
  <c r="AN61" i="33" s="1"/>
  <c r="AL61" i="33"/>
  <c r="M61" i="33"/>
  <c r="AH61" i="33" s="1"/>
  <c r="AM60" i="33"/>
  <c r="AN60" i="33" s="1"/>
  <c r="AL60" i="33"/>
  <c r="M60" i="33"/>
  <c r="AH60" i="33" s="1"/>
  <c r="AM59" i="33"/>
  <c r="AN59" i="33" s="1"/>
  <c r="AL59" i="33"/>
  <c r="M59" i="33"/>
  <c r="AH59" i="33" s="1"/>
  <c r="AM58" i="33"/>
  <c r="AN58" i="33" s="1"/>
  <c r="AL58" i="33"/>
  <c r="M58" i="33"/>
  <c r="AH58" i="33" s="1"/>
  <c r="AM57" i="33"/>
  <c r="AN57" i="33" s="1"/>
  <c r="AL57" i="33"/>
  <c r="M57" i="33"/>
  <c r="AH57" i="33" s="1"/>
  <c r="AM56" i="33"/>
  <c r="AN56" i="33" s="1"/>
  <c r="AL56" i="33"/>
  <c r="M56" i="33"/>
  <c r="AH56" i="33"/>
  <c r="AM55" i="33"/>
  <c r="AN55" i="33" s="1"/>
  <c r="AL55" i="33"/>
  <c r="M55" i="33"/>
  <c r="AH55" i="33" s="1"/>
  <c r="AM54" i="33"/>
  <c r="AN54" i="33" s="1"/>
  <c r="AL54" i="33"/>
  <c r="M54" i="33"/>
  <c r="AH54" i="33" s="1"/>
  <c r="AM53" i="33"/>
  <c r="AN53" i="33" s="1"/>
  <c r="AL53" i="33"/>
  <c r="M53" i="33"/>
  <c r="AH53" i="33" s="1"/>
  <c r="AM52" i="33"/>
  <c r="AN52" i="33" s="1"/>
  <c r="AL52" i="33"/>
  <c r="M52" i="33"/>
  <c r="AH52" i="33" s="1"/>
  <c r="AM51" i="33"/>
  <c r="AN51" i="33" s="1"/>
  <c r="AL51" i="33"/>
  <c r="M51" i="33"/>
  <c r="AH51" i="33" s="1"/>
  <c r="AM50" i="33"/>
  <c r="AN50" i="33" s="1"/>
  <c r="AL50" i="33"/>
  <c r="M50" i="33"/>
  <c r="AH50" i="33" s="1"/>
  <c r="AM49" i="33"/>
  <c r="AN49" i="33" s="1"/>
  <c r="AL49" i="33"/>
  <c r="M49" i="33"/>
  <c r="AH49" i="33" s="1"/>
  <c r="AM48" i="33"/>
  <c r="AL48" i="33"/>
  <c r="AN48" i="33"/>
  <c r="M48" i="33"/>
  <c r="AH48" i="33" s="1"/>
  <c r="AM47" i="33"/>
  <c r="AN47" i="33" s="1"/>
  <c r="AL47" i="33"/>
  <c r="M47" i="33"/>
  <c r="AH47" i="33" s="1"/>
  <c r="AM46" i="33"/>
  <c r="AN46" i="33" s="1"/>
  <c r="AL46" i="33"/>
  <c r="M46" i="33"/>
  <c r="AH46" i="33" s="1"/>
  <c r="AM45" i="33"/>
  <c r="AN45" i="33" s="1"/>
  <c r="AL45" i="33"/>
  <c r="M45" i="33"/>
  <c r="AH45" i="33" s="1"/>
  <c r="AM44" i="33"/>
  <c r="AN44" i="33" s="1"/>
  <c r="AL44" i="33"/>
  <c r="AK44" i="33"/>
  <c r="M44" i="33"/>
  <c r="AH44" i="33" s="1"/>
  <c r="AM43" i="33"/>
  <c r="AN43" i="33" s="1"/>
  <c r="AL43" i="33"/>
  <c r="AK43" i="33"/>
  <c r="M43" i="33"/>
  <c r="AH43" i="33" s="1"/>
  <c r="AM42" i="33"/>
  <c r="AN42" i="33" s="1"/>
  <c r="AL42" i="33"/>
  <c r="AK42" i="33"/>
  <c r="M42" i="33"/>
  <c r="AH42" i="33" s="1"/>
  <c r="AM41" i="33"/>
  <c r="AN41" i="33" s="1"/>
  <c r="AL41" i="33"/>
  <c r="AK41" i="33"/>
  <c r="M41" i="33"/>
  <c r="AH41" i="33" s="1"/>
  <c r="AM40" i="33"/>
  <c r="AN40" i="33" s="1"/>
  <c r="AL40" i="33"/>
  <c r="AK40" i="33"/>
  <c r="M40" i="33"/>
  <c r="AH40" i="33" s="1"/>
  <c r="AM39" i="33"/>
  <c r="AN39" i="33" s="1"/>
  <c r="AL39" i="33"/>
  <c r="AK39" i="33"/>
  <c r="M39" i="33"/>
  <c r="AH39" i="33" s="1"/>
  <c r="AM38" i="33"/>
  <c r="AN38" i="33" s="1"/>
  <c r="AL38" i="33"/>
  <c r="AK38" i="33"/>
  <c r="M38" i="33"/>
  <c r="AH38" i="33" s="1"/>
  <c r="AM37" i="33"/>
  <c r="AL37" i="33"/>
  <c r="AN37" i="33"/>
  <c r="AK37" i="33"/>
  <c r="M37" i="33"/>
  <c r="AH37" i="33" s="1"/>
  <c r="AM36" i="33"/>
  <c r="AN36" i="33" s="1"/>
  <c r="AL36" i="33"/>
  <c r="AK36" i="33"/>
  <c r="M36" i="33"/>
  <c r="AH36" i="33" s="1"/>
  <c r="AM35" i="33"/>
  <c r="AN35" i="33" s="1"/>
  <c r="AL35" i="33"/>
  <c r="AK35" i="33"/>
  <c r="M35" i="33"/>
  <c r="AH35" i="33" s="1"/>
  <c r="AM34" i="33"/>
  <c r="AN34" i="33" s="1"/>
  <c r="AL34" i="33"/>
  <c r="AK34" i="33"/>
  <c r="M34" i="33"/>
  <c r="AH34" i="33" s="1"/>
  <c r="AM33" i="33"/>
  <c r="AN33" i="33" s="1"/>
  <c r="AL33" i="33"/>
  <c r="AK33" i="33"/>
  <c r="M33" i="33"/>
  <c r="AH33" i="33" s="1"/>
  <c r="AM32" i="33"/>
  <c r="AN32" i="33" s="1"/>
  <c r="AL32" i="33"/>
  <c r="AK32" i="33"/>
  <c r="M32" i="33"/>
  <c r="AH32" i="33" s="1"/>
  <c r="AM31" i="33"/>
  <c r="AN31" i="33" s="1"/>
  <c r="AL31" i="33"/>
  <c r="AK31" i="33"/>
  <c r="M31" i="33"/>
  <c r="AH31" i="33" s="1"/>
  <c r="AM30" i="33"/>
  <c r="AN30" i="33" s="1"/>
  <c r="AL30" i="33"/>
  <c r="AK30" i="33"/>
  <c r="M30" i="33"/>
  <c r="AH30" i="33" s="1"/>
  <c r="AM29" i="33"/>
  <c r="AN29" i="33" s="1"/>
  <c r="AL29" i="33"/>
  <c r="AK29" i="33"/>
  <c r="M29" i="33"/>
  <c r="AH29" i="33" s="1"/>
  <c r="AM28" i="33"/>
  <c r="AN28" i="33" s="1"/>
  <c r="AL28" i="33"/>
  <c r="AK28" i="33"/>
  <c r="M28" i="33"/>
  <c r="AH28" i="33" s="1"/>
  <c r="AM27" i="33"/>
  <c r="AN27" i="33" s="1"/>
  <c r="AL27" i="33"/>
  <c r="AK27" i="33"/>
  <c r="M27" i="33"/>
  <c r="AH27" i="33" s="1"/>
  <c r="AM26" i="33"/>
  <c r="AN26" i="33" s="1"/>
  <c r="AL26" i="33"/>
  <c r="AK26" i="33"/>
  <c r="M26" i="33"/>
  <c r="AH26" i="33" s="1"/>
  <c r="AM25" i="33"/>
  <c r="AN25" i="33" s="1"/>
  <c r="AL25" i="33"/>
  <c r="AK25" i="33"/>
  <c r="M25" i="33"/>
  <c r="AH25" i="33" s="1"/>
  <c r="AM24" i="33"/>
  <c r="AN24" i="33" s="1"/>
  <c r="AL24" i="33"/>
  <c r="AK24" i="33"/>
  <c r="M24" i="33"/>
  <c r="AH24" i="33" s="1"/>
  <c r="AM23" i="33"/>
  <c r="AN23" i="33" s="1"/>
  <c r="AL23" i="33"/>
  <c r="AK23" i="33"/>
  <c r="M23" i="33"/>
  <c r="AH23" i="33" s="1"/>
  <c r="AM22" i="33"/>
  <c r="AN22" i="33" s="1"/>
  <c r="AL22" i="33"/>
  <c r="AK22" i="33"/>
  <c r="M22" i="33"/>
  <c r="AH22" i="33" s="1"/>
  <c r="AM21" i="33"/>
  <c r="AN21" i="33" s="1"/>
  <c r="AL21" i="33"/>
  <c r="AK21" i="33"/>
  <c r="M21" i="33"/>
  <c r="AH21" i="33" s="1"/>
  <c r="AU11" i="33"/>
  <c r="AM20" i="33"/>
  <c r="AN20" i="33" s="1"/>
  <c r="AL20" i="33"/>
  <c r="AK20" i="33"/>
  <c r="BM13" i="33"/>
  <c r="BK13" i="33"/>
  <c r="AU13" i="33"/>
  <c r="Z13" i="33"/>
  <c r="AU12" i="33"/>
  <c r="AA6" i="33"/>
  <c r="AD3" i="32"/>
  <c r="AD4" i="32" s="1"/>
  <c r="Z28" i="13"/>
  <c r="Y28" i="13" s="1"/>
  <c r="BF10" i="32"/>
  <c r="BJ10" i="32"/>
  <c r="BK10" i="32"/>
  <c r="BL10" i="32"/>
  <c r="BM10" i="32"/>
  <c r="BM13" i="32" s="1"/>
  <c r="BN10" i="32"/>
  <c r="BN8" i="32" s="1"/>
  <c r="BF11" i="32"/>
  <c r="BJ11" i="32"/>
  <c r="BK11" i="32"/>
  <c r="BL11" i="32"/>
  <c r="BM11" i="32"/>
  <c r="BN11"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51" i="32"/>
  <c r="R52" i="32"/>
  <c r="R53" i="32"/>
  <c r="R54" i="32"/>
  <c r="R55" i="32"/>
  <c r="R56" i="32"/>
  <c r="R57" i="32"/>
  <c r="R58" i="32"/>
  <c r="R59" i="32"/>
  <c r="R60" i="32"/>
  <c r="R61" i="32"/>
  <c r="R62" i="32"/>
  <c r="R63" i="32"/>
  <c r="R64" i="32"/>
  <c r="R65" i="32"/>
  <c r="R66" i="32"/>
  <c r="R67" i="32"/>
  <c r="R68" i="32"/>
  <c r="R69" i="32"/>
  <c r="R70" i="32"/>
  <c r="R71" i="32"/>
  <c r="R72" i="32"/>
  <c r="R73" i="32"/>
  <c r="R74" i="32"/>
  <c r="R75" i="32"/>
  <c r="R76" i="32"/>
  <c r="R77" i="32"/>
  <c r="R78" i="32"/>
  <c r="R79" i="32"/>
  <c r="R80" i="32"/>
  <c r="R81" i="32"/>
  <c r="R82" i="32"/>
  <c r="R83" i="32"/>
  <c r="R84" i="32"/>
  <c r="R85" i="32"/>
  <c r="R86" i="32"/>
  <c r="R87" i="32"/>
  <c r="R88" i="32"/>
  <c r="R89" i="32"/>
  <c r="R90" i="32"/>
  <c r="R91" i="32"/>
  <c r="R92" i="32"/>
  <c r="R93" i="32"/>
  <c r="R94" i="32"/>
  <c r="R95" i="32"/>
  <c r="R96" i="32"/>
  <c r="R97" i="32"/>
  <c r="R98" i="32"/>
  <c r="R99" i="32"/>
  <c r="R100" i="32"/>
  <c r="R101" i="32"/>
  <c r="R102" i="32"/>
  <c r="R103" i="32"/>
  <c r="R104" i="32"/>
  <c r="R105" i="32"/>
  <c r="R106" i="32"/>
  <c r="R107" i="32"/>
  <c r="R108" i="32"/>
  <c r="R109" i="32"/>
  <c r="R110" i="32"/>
  <c r="R111" i="32"/>
  <c r="R112" i="32"/>
  <c r="R113" i="32"/>
  <c r="R114" i="32"/>
  <c r="R115" i="32"/>
  <c r="R116" i="32"/>
  <c r="R117" i="32"/>
  <c r="R118" i="32"/>
  <c r="R119" i="32"/>
  <c r="R120" i="32"/>
  <c r="R121" i="32"/>
  <c r="R122" i="32"/>
  <c r="R123" i="32"/>
  <c r="R124" i="32"/>
  <c r="R125" i="32"/>
  <c r="R126" i="32"/>
  <c r="R127" i="32"/>
  <c r="R128" i="32"/>
  <c r="R129" i="32"/>
  <c r="R130" i="32"/>
  <c r="R131" i="32"/>
  <c r="R132" i="32"/>
  <c r="R133" i="32"/>
  <c r="R134" i="32"/>
  <c r="R135" i="32"/>
  <c r="R136" i="32"/>
  <c r="R137" i="32"/>
  <c r="R138" i="32"/>
  <c r="R139" i="32"/>
  <c r="R140" i="32"/>
  <c r="R141" i="32"/>
  <c r="R142" i="32"/>
  <c r="R143" i="32"/>
  <c r="R144" i="32"/>
  <c r="R145" i="32"/>
  <c r="R146" i="32"/>
  <c r="R147" i="32"/>
  <c r="R148" i="32"/>
  <c r="R149" i="32"/>
  <c r="R150" i="32"/>
  <c r="R151" i="32"/>
  <c r="R152" i="32"/>
  <c r="R153" i="32"/>
  <c r="R154" i="32"/>
  <c r="R155" i="32"/>
  <c r="R156" i="32"/>
  <c r="R157" i="32"/>
  <c r="R158" i="32"/>
  <c r="R159" i="32"/>
  <c r="R160" i="32"/>
  <c r="R161" i="32"/>
  <c r="R162" i="32"/>
  <c r="R163" i="32"/>
  <c r="R164" i="32"/>
  <c r="R165" i="32"/>
  <c r="R166" i="32"/>
  <c r="R167" i="32"/>
  <c r="R168" i="32"/>
  <c r="R169" i="32"/>
  <c r="R170" i="32"/>
  <c r="R171" i="32"/>
  <c r="R172" i="32"/>
  <c r="R173" i="32"/>
  <c r="R174" i="32"/>
  <c r="R175" i="32"/>
  <c r="R176" i="32"/>
  <c r="R177" i="32"/>
  <c r="R178" i="32"/>
  <c r="R179" i="32"/>
  <c r="R180" i="32"/>
  <c r="R181" i="32"/>
  <c r="R182" i="32"/>
  <c r="R183" i="32"/>
  <c r="R184" i="32"/>
  <c r="R185" i="32"/>
  <c r="R186" i="32"/>
  <c r="R187" i="32"/>
  <c r="R188" i="32"/>
  <c r="R189" i="32"/>
  <c r="R190" i="32"/>
  <c r="R191" i="32"/>
  <c r="R192" i="32"/>
  <c r="R193" i="32"/>
  <c r="R194" i="32"/>
  <c r="AQ20" i="32"/>
  <c r="M20" i="32"/>
  <c r="X14"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M194" i="32"/>
  <c r="AN194" i="32" s="1"/>
  <c r="AL194" i="32"/>
  <c r="AK45" i="32"/>
  <c r="AK46" i="32" s="1"/>
  <c r="AK47" i="32" s="1"/>
  <c r="AK48" i="32" s="1"/>
  <c r="AK49" i="32" s="1"/>
  <c r="AK50" i="32" s="1"/>
  <c r="AK51" i="32" s="1"/>
  <c r="AK52" i="32" s="1"/>
  <c r="AK53" i="32" s="1"/>
  <c r="AK54" i="32" s="1"/>
  <c r="AK55" i="32" s="1"/>
  <c r="AK56" i="32" s="1"/>
  <c r="AK57" i="32" s="1"/>
  <c r="AK58" i="32" s="1"/>
  <c r="AK59" i="32" s="1"/>
  <c r="AK60" i="32" s="1"/>
  <c r="AK61" i="32" s="1"/>
  <c r="AK62" i="32" s="1"/>
  <c r="AK63" i="32" s="1"/>
  <c r="AK64" i="32" s="1"/>
  <c r="AK65" i="32" s="1"/>
  <c r="AK66" i="32" s="1"/>
  <c r="AK67" i="32" s="1"/>
  <c r="AK68" i="32" s="1"/>
  <c r="AK69" i="32" s="1"/>
  <c r="AK70" i="32" s="1"/>
  <c r="AK71" i="32" s="1"/>
  <c r="AK72" i="32" s="1"/>
  <c r="AK73" i="32" s="1"/>
  <c r="AK74" i="32" s="1"/>
  <c r="AK75" i="32" s="1"/>
  <c r="AK76" i="32" s="1"/>
  <c r="AK77" i="32" s="1"/>
  <c r="AK78" i="32" s="1"/>
  <c r="AK79" i="32" s="1"/>
  <c r="AK80" i="32" s="1"/>
  <c r="AK81" i="32" s="1"/>
  <c r="AK82" i="32" s="1"/>
  <c r="AK83" i="32" s="1"/>
  <c r="AK84" i="32" s="1"/>
  <c r="AK85" i="32" s="1"/>
  <c r="AK86" i="32" s="1"/>
  <c r="AK87" i="32" s="1"/>
  <c r="AK88" i="32" s="1"/>
  <c r="AK89" i="32" s="1"/>
  <c r="AK90" i="32" s="1"/>
  <c r="AK91" i="32" s="1"/>
  <c r="AK92" i="32" s="1"/>
  <c r="AK93" i="32" s="1"/>
  <c r="AK94" i="32" s="1"/>
  <c r="AK95" i="32" s="1"/>
  <c r="AK96" i="32" s="1"/>
  <c r="AK97" i="32" s="1"/>
  <c r="AK98" i="32" s="1"/>
  <c r="AK99" i="32" s="1"/>
  <c r="AK100" i="32" s="1"/>
  <c r="AK101" i="32" s="1"/>
  <c r="AK102" i="32" s="1"/>
  <c r="AK103" i="32" s="1"/>
  <c r="AK104" i="32" s="1"/>
  <c r="AK105" i="32" s="1"/>
  <c r="AK106" i="32" s="1"/>
  <c r="AK107" i="32" s="1"/>
  <c r="AK108" i="32" s="1"/>
  <c r="AK109" i="32" s="1"/>
  <c r="AK110" i="32" s="1"/>
  <c r="AK111" i="32" s="1"/>
  <c r="AK112" i="32" s="1"/>
  <c r="AK113" i="32" s="1"/>
  <c r="AK114" i="32" s="1"/>
  <c r="AK115" i="32" s="1"/>
  <c r="AK116" i="32" s="1"/>
  <c r="AK117" i="32" s="1"/>
  <c r="AK118" i="32" s="1"/>
  <c r="AK119" i="32" s="1"/>
  <c r="AK120" i="32" s="1"/>
  <c r="AK121" i="32" s="1"/>
  <c r="AK122" i="32" s="1"/>
  <c r="AK123" i="32" s="1"/>
  <c r="AK124" i="32" s="1"/>
  <c r="AK125" i="32" s="1"/>
  <c r="AK126" i="32" s="1"/>
  <c r="AK127" i="32" s="1"/>
  <c r="AK128" i="32" s="1"/>
  <c r="AK129" i="32" s="1"/>
  <c r="AK130" i="32" s="1"/>
  <c r="AK131" i="32" s="1"/>
  <c r="AK132" i="32" s="1"/>
  <c r="AK133" i="32" s="1"/>
  <c r="AK134" i="32" s="1"/>
  <c r="AK135" i="32" s="1"/>
  <c r="AK136" i="32" s="1"/>
  <c r="AK137" i="32" s="1"/>
  <c r="AK138" i="32" s="1"/>
  <c r="AK139" i="32" s="1"/>
  <c r="AK140" i="32" s="1"/>
  <c r="AK141" i="32" s="1"/>
  <c r="AK142" i="32" s="1"/>
  <c r="AK143" i="32" s="1"/>
  <c r="AK144" i="32" s="1"/>
  <c r="AK145" i="32" s="1"/>
  <c r="AK146" i="32" s="1"/>
  <c r="AK147" i="32" s="1"/>
  <c r="AK148" i="32" s="1"/>
  <c r="AK149" i="32" s="1"/>
  <c r="AK150" i="32" s="1"/>
  <c r="AK151" i="32" s="1"/>
  <c r="AK152" i="32" s="1"/>
  <c r="AK153" i="32" s="1"/>
  <c r="AK154" i="32" s="1"/>
  <c r="AK155" i="32" s="1"/>
  <c r="AK156" i="32" s="1"/>
  <c r="AK157" i="32" s="1"/>
  <c r="AK158" i="32" s="1"/>
  <c r="AK159" i="32" s="1"/>
  <c r="AK160" i="32" s="1"/>
  <c r="AK161" i="32" s="1"/>
  <c r="AK162" i="32" s="1"/>
  <c r="AK163" i="32" s="1"/>
  <c r="AK164" i="32" s="1"/>
  <c r="AK165" i="32" s="1"/>
  <c r="AK166" i="32" s="1"/>
  <c r="AK167" i="32" s="1"/>
  <c r="AK168" i="32" s="1"/>
  <c r="AK169" i="32" s="1"/>
  <c r="AK170" i="32" s="1"/>
  <c r="AK171" i="32" s="1"/>
  <c r="AK172" i="32" s="1"/>
  <c r="AK173" i="32" s="1"/>
  <c r="AK174" i="32" s="1"/>
  <c r="AK175" i="32" s="1"/>
  <c r="AK176" i="32" s="1"/>
  <c r="AK177" i="32" s="1"/>
  <c r="AK178" i="32" s="1"/>
  <c r="AK179" i="32" s="1"/>
  <c r="AK180" i="32" s="1"/>
  <c r="AK181" i="32" s="1"/>
  <c r="AK182" i="32" s="1"/>
  <c r="AK183" i="32" s="1"/>
  <c r="AK184" i="32" s="1"/>
  <c r="AK185" i="32" s="1"/>
  <c r="AK186" i="32" s="1"/>
  <c r="AK187" i="32" s="1"/>
  <c r="AK188" i="32" s="1"/>
  <c r="AK189" i="32" s="1"/>
  <c r="AK190" i="32" s="1"/>
  <c r="AK191" i="32" s="1"/>
  <c r="AK192" i="32" s="1"/>
  <c r="AK193" i="32" s="1"/>
  <c r="AK194" i="32" s="1"/>
  <c r="M194" i="32"/>
  <c r="AH194" i="32" s="1"/>
  <c r="Y14" i="32"/>
  <c r="AM193" i="32"/>
  <c r="AL193" i="32"/>
  <c r="M193" i="32"/>
  <c r="AH193" i="32" s="1"/>
  <c r="AM192" i="32"/>
  <c r="AN192" i="32" s="1"/>
  <c r="AL192" i="32"/>
  <c r="M192" i="32"/>
  <c r="AH192" i="32" s="1"/>
  <c r="AM191" i="32"/>
  <c r="AN191" i="32" s="1"/>
  <c r="AL191" i="32"/>
  <c r="M191" i="32"/>
  <c r="AH191" i="32" s="1"/>
  <c r="AM190" i="32"/>
  <c r="AN190" i="32" s="1"/>
  <c r="AL190" i="32"/>
  <c r="M190" i="32"/>
  <c r="AH190" i="32" s="1"/>
  <c r="AM189" i="32"/>
  <c r="AN189" i="32" s="1"/>
  <c r="AL189" i="32"/>
  <c r="M189" i="32"/>
  <c r="AH189" i="32" s="1"/>
  <c r="AM188" i="32"/>
  <c r="AN188" i="32" s="1"/>
  <c r="AL188" i="32"/>
  <c r="M188" i="32"/>
  <c r="AH188" i="32" s="1"/>
  <c r="AM187" i="32"/>
  <c r="AN187" i="32" s="1"/>
  <c r="AL187" i="32"/>
  <c r="M187" i="32"/>
  <c r="AH187" i="32" s="1"/>
  <c r="AM186" i="32"/>
  <c r="AN186" i="32" s="1"/>
  <c r="AL186" i="32"/>
  <c r="M186" i="32"/>
  <c r="AH186" i="32" s="1"/>
  <c r="AM185" i="32"/>
  <c r="AN185" i="32" s="1"/>
  <c r="AL185" i="32"/>
  <c r="M185" i="32"/>
  <c r="AH185" i="32" s="1"/>
  <c r="AM184" i="32"/>
  <c r="AN184" i="32" s="1"/>
  <c r="AL184" i="32"/>
  <c r="M184" i="32"/>
  <c r="AH184" i="32" s="1"/>
  <c r="AM183" i="32"/>
  <c r="AN183" i="32" s="1"/>
  <c r="AL183" i="32"/>
  <c r="M183" i="32"/>
  <c r="AH183" i="32" s="1"/>
  <c r="AM182" i="32"/>
  <c r="AN182" i="32" s="1"/>
  <c r="AL182" i="32"/>
  <c r="M182" i="32"/>
  <c r="AH182" i="32" s="1"/>
  <c r="AM181" i="32"/>
  <c r="AN181" i="32" s="1"/>
  <c r="AL181" i="32"/>
  <c r="M181" i="32"/>
  <c r="AH181" i="32" s="1"/>
  <c r="AM180" i="32"/>
  <c r="AN180" i="32" s="1"/>
  <c r="AL180" i="32"/>
  <c r="M180" i="32"/>
  <c r="AH180" i="32" s="1"/>
  <c r="AM179" i="32"/>
  <c r="AN179" i="32" s="1"/>
  <c r="AL179" i="32"/>
  <c r="M179" i="32"/>
  <c r="AH179" i="32" s="1"/>
  <c r="AM178" i="32"/>
  <c r="AN178" i="32" s="1"/>
  <c r="AL178" i="32"/>
  <c r="M178" i="32"/>
  <c r="AH178" i="32" s="1"/>
  <c r="AM177" i="32"/>
  <c r="AN177" i="32" s="1"/>
  <c r="AL177" i="32"/>
  <c r="M177" i="32"/>
  <c r="AH177" i="32" s="1"/>
  <c r="AM176" i="32"/>
  <c r="AN176" i="32" s="1"/>
  <c r="AL176" i="32"/>
  <c r="M176" i="32"/>
  <c r="AH176" i="32" s="1"/>
  <c r="AM175" i="32"/>
  <c r="AN175" i="32" s="1"/>
  <c r="AL175" i="32"/>
  <c r="M175" i="32"/>
  <c r="AH175" i="32" s="1"/>
  <c r="AM174" i="32"/>
  <c r="AN174" i="32" s="1"/>
  <c r="AL174" i="32"/>
  <c r="M174" i="32"/>
  <c r="AH174" i="32" s="1"/>
  <c r="AM173" i="32"/>
  <c r="AN173" i="32" s="1"/>
  <c r="AL173" i="32"/>
  <c r="M173" i="32"/>
  <c r="AH173" i="32" s="1"/>
  <c r="AM172" i="32"/>
  <c r="AN172" i="32" s="1"/>
  <c r="AL172" i="32"/>
  <c r="M172" i="32"/>
  <c r="AH172" i="32" s="1"/>
  <c r="AM171" i="32"/>
  <c r="AN171" i="32" s="1"/>
  <c r="AL171" i="32"/>
  <c r="M171" i="32"/>
  <c r="AH171" i="32" s="1"/>
  <c r="AM170" i="32"/>
  <c r="AN170" i="32" s="1"/>
  <c r="AL170" i="32"/>
  <c r="M170" i="32"/>
  <c r="AH170" i="32"/>
  <c r="AM169" i="32"/>
  <c r="AN169" i="32" s="1"/>
  <c r="AL169" i="32"/>
  <c r="M169" i="32"/>
  <c r="AH169" i="32"/>
  <c r="AM168" i="32"/>
  <c r="AN168" i="32" s="1"/>
  <c r="AL168" i="32"/>
  <c r="M168" i="32"/>
  <c r="AH168" i="32"/>
  <c r="AM167" i="32"/>
  <c r="AN167" i="32" s="1"/>
  <c r="AL167" i="32"/>
  <c r="M167" i="32"/>
  <c r="AH167" i="32"/>
  <c r="AM166" i="32"/>
  <c r="AN166" i="32" s="1"/>
  <c r="AL166" i="32"/>
  <c r="M166" i="32"/>
  <c r="AH166" i="32"/>
  <c r="AM165" i="32"/>
  <c r="AN165" i="32" s="1"/>
  <c r="AL165" i="32"/>
  <c r="M165" i="32"/>
  <c r="AH165" i="32" s="1"/>
  <c r="AM164" i="32"/>
  <c r="AN164" i="32" s="1"/>
  <c r="AL164" i="32"/>
  <c r="M164" i="32"/>
  <c r="AH164" i="32" s="1"/>
  <c r="AM163" i="32"/>
  <c r="AN163" i="32" s="1"/>
  <c r="AL163" i="32"/>
  <c r="M163" i="32"/>
  <c r="AH163" i="32" s="1"/>
  <c r="AM162" i="32"/>
  <c r="AN162" i="32" s="1"/>
  <c r="AL162" i="32"/>
  <c r="M162" i="32"/>
  <c r="AH162" i="32"/>
  <c r="AM161" i="32"/>
  <c r="AN161" i="32" s="1"/>
  <c r="AL161" i="32"/>
  <c r="M161" i="32"/>
  <c r="AH161" i="32"/>
  <c r="AM160" i="32"/>
  <c r="AN160" i="32" s="1"/>
  <c r="AL160" i="32"/>
  <c r="M160" i="32"/>
  <c r="AH160" i="32"/>
  <c r="AM159" i="32"/>
  <c r="AN159" i="32" s="1"/>
  <c r="AL159" i="32"/>
  <c r="M159" i="32"/>
  <c r="AH159" i="32" s="1"/>
  <c r="AM158" i="32"/>
  <c r="AN158" i="32" s="1"/>
  <c r="AL158" i="32"/>
  <c r="M158" i="32"/>
  <c r="AH158" i="32" s="1"/>
  <c r="AM157" i="32"/>
  <c r="AN157" i="32" s="1"/>
  <c r="AL157" i="32"/>
  <c r="M157" i="32"/>
  <c r="AH157" i="32" s="1"/>
  <c r="AM156" i="32"/>
  <c r="AN156" i="32" s="1"/>
  <c r="AL156" i="32"/>
  <c r="M156" i="32"/>
  <c r="AH156" i="32" s="1"/>
  <c r="AM155" i="32"/>
  <c r="AN155" i="32" s="1"/>
  <c r="AL155" i="32"/>
  <c r="M155" i="32"/>
  <c r="AH155" i="32" s="1"/>
  <c r="AM154" i="32"/>
  <c r="AN154" i="32" s="1"/>
  <c r="AL154" i="32"/>
  <c r="M154" i="32"/>
  <c r="AH154" i="32" s="1"/>
  <c r="AM153" i="32"/>
  <c r="AN153" i="32" s="1"/>
  <c r="AL153" i="32"/>
  <c r="M153" i="32"/>
  <c r="AH153" i="32" s="1"/>
  <c r="AM152" i="32"/>
  <c r="AN152" i="32" s="1"/>
  <c r="AL152" i="32"/>
  <c r="M152" i="32"/>
  <c r="AH152" i="32" s="1"/>
  <c r="AM151" i="32"/>
  <c r="AN151" i="32" s="1"/>
  <c r="AL151" i="32"/>
  <c r="M151" i="32"/>
  <c r="AH151" i="32" s="1"/>
  <c r="AM150" i="32"/>
  <c r="AN150" i="32" s="1"/>
  <c r="AL150" i="32"/>
  <c r="M150" i="32"/>
  <c r="AH150" i="32" s="1"/>
  <c r="AM149" i="32"/>
  <c r="AL149" i="32"/>
  <c r="AN149" i="32"/>
  <c r="M149" i="32"/>
  <c r="AH149" i="32" s="1"/>
  <c r="AM148" i="32"/>
  <c r="AN148" i="32" s="1"/>
  <c r="AL148" i="32"/>
  <c r="M148" i="32"/>
  <c r="AH148" i="32" s="1"/>
  <c r="AM147" i="32"/>
  <c r="AN147" i="32" s="1"/>
  <c r="AL147" i="32"/>
  <c r="M147" i="32"/>
  <c r="AH147" i="32" s="1"/>
  <c r="AM146" i="32"/>
  <c r="AN146" i="32" s="1"/>
  <c r="AL146" i="32"/>
  <c r="M146" i="32"/>
  <c r="AH146" i="32" s="1"/>
  <c r="AM145" i="32"/>
  <c r="AN145" i="32" s="1"/>
  <c r="AL145" i="32"/>
  <c r="M145" i="32"/>
  <c r="AH145" i="32" s="1"/>
  <c r="AM144" i="32"/>
  <c r="AN144" i="32" s="1"/>
  <c r="AL144" i="32"/>
  <c r="M144" i="32"/>
  <c r="AH144" i="32" s="1"/>
  <c r="AM143" i="32"/>
  <c r="AL143" i="32"/>
  <c r="AN143" i="32"/>
  <c r="M143" i="32"/>
  <c r="AH143" i="32" s="1"/>
  <c r="AM142" i="32"/>
  <c r="AN142" i="32" s="1"/>
  <c r="AL142" i="32"/>
  <c r="M142" i="32"/>
  <c r="AH142" i="32" s="1"/>
  <c r="AM141" i="32"/>
  <c r="AN141" i="32" s="1"/>
  <c r="AL141" i="32"/>
  <c r="M141" i="32"/>
  <c r="AH141" i="32" s="1"/>
  <c r="AM140" i="32"/>
  <c r="AN140" i="32" s="1"/>
  <c r="AL140" i="32"/>
  <c r="M140" i="32"/>
  <c r="AH140" i="32" s="1"/>
  <c r="AM139" i="32"/>
  <c r="AN139" i="32" s="1"/>
  <c r="AL139" i="32"/>
  <c r="M139" i="32"/>
  <c r="AH139" i="32" s="1"/>
  <c r="AM138" i="32"/>
  <c r="AN138" i="32" s="1"/>
  <c r="AL138" i="32"/>
  <c r="M138" i="32"/>
  <c r="AH138" i="32" s="1"/>
  <c r="AM137" i="32"/>
  <c r="AN137" i="32" s="1"/>
  <c r="AL137" i="32"/>
  <c r="M137" i="32"/>
  <c r="AH137" i="32" s="1"/>
  <c r="AM136" i="32"/>
  <c r="AN136" i="32" s="1"/>
  <c r="AL136" i="32"/>
  <c r="M136" i="32"/>
  <c r="AH136" i="32" s="1"/>
  <c r="AM135" i="32"/>
  <c r="AL135" i="32"/>
  <c r="AN135" i="32"/>
  <c r="M135" i="32"/>
  <c r="AH135" i="32" s="1"/>
  <c r="AM134" i="32"/>
  <c r="AN134" i="32" s="1"/>
  <c r="AL134" i="32"/>
  <c r="M134" i="32"/>
  <c r="AH134" i="32" s="1"/>
  <c r="AM133" i="32"/>
  <c r="AN133" i="32" s="1"/>
  <c r="AL133" i="32"/>
  <c r="M133" i="32"/>
  <c r="AH133" i="32" s="1"/>
  <c r="AM132" i="32"/>
  <c r="AN132" i="32" s="1"/>
  <c r="AL132" i="32"/>
  <c r="M132" i="32"/>
  <c r="AH132" i="32" s="1"/>
  <c r="AM131" i="32"/>
  <c r="AN131" i="32" s="1"/>
  <c r="AL131" i="32"/>
  <c r="M131" i="32"/>
  <c r="AH131" i="32" s="1"/>
  <c r="AM130" i="32"/>
  <c r="AN130" i="32" s="1"/>
  <c r="AL130" i="32"/>
  <c r="M130" i="32"/>
  <c r="AH130" i="32" s="1"/>
  <c r="AM129" i="32"/>
  <c r="AN129" i="32" s="1"/>
  <c r="AL129" i="32"/>
  <c r="M129" i="32"/>
  <c r="AH129" i="32" s="1"/>
  <c r="AM128" i="32"/>
  <c r="AN128" i="32" s="1"/>
  <c r="AL128" i="32"/>
  <c r="M128" i="32"/>
  <c r="AH128" i="32" s="1"/>
  <c r="AM127" i="32"/>
  <c r="AN127" i="32" s="1"/>
  <c r="AL127" i="32"/>
  <c r="M127" i="32"/>
  <c r="AH127" i="32" s="1"/>
  <c r="AM126" i="32"/>
  <c r="AN126" i="32" s="1"/>
  <c r="AL126" i="32"/>
  <c r="M126" i="32"/>
  <c r="AH126" i="32" s="1"/>
  <c r="AM125" i="32"/>
  <c r="AN125" i="32" s="1"/>
  <c r="AL125" i="32"/>
  <c r="M125" i="32"/>
  <c r="AH125" i="32" s="1"/>
  <c r="AM124" i="32"/>
  <c r="AN124" i="32" s="1"/>
  <c r="AL124" i="32"/>
  <c r="M124" i="32"/>
  <c r="AH124" i="32" s="1"/>
  <c r="AM123" i="32"/>
  <c r="AN123" i="32" s="1"/>
  <c r="AL123" i="32"/>
  <c r="M123" i="32"/>
  <c r="AH123" i="32" s="1"/>
  <c r="AM122" i="32"/>
  <c r="AN122" i="32" s="1"/>
  <c r="AL122" i="32"/>
  <c r="M122" i="32"/>
  <c r="AH122" i="32" s="1"/>
  <c r="AM121" i="32"/>
  <c r="AN121" i="32" s="1"/>
  <c r="AL121" i="32"/>
  <c r="M121" i="32"/>
  <c r="AH121" i="32" s="1"/>
  <c r="AM120" i="32"/>
  <c r="AN120" i="32" s="1"/>
  <c r="AL120" i="32"/>
  <c r="M120" i="32"/>
  <c r="AH120" i="32" s="1"/>
  <c r="AM119" i="32"/>
  <c r="AN119" i="32" s="1"/>
  <c r="AL119" i="32"/>
  <c r="M119" i="32"/>
  <c r="AH119" i="32" s="1"/>
  <c r="AM118" i="32"/>
  <c r="AN118" i="32" s="1"/>
  <c r="AL118" i="32"/>
  <c r="M118" i="32"/>
  <c r="AH118" i="32" s="1"/>
  <c r="AM117" i="32"/>
  <c r="AN117" i="32" s="1"/>
  <c r="AL117" i="32"/>
  <c r="M117" i="32"/>
  <c r="AH117" i="32" s="1"/>
  <c r="AM116" i="32"/>
  <c r="AN116" i="32" s="1"/>
  <c r="AL116" i="32"/>
  <c r="M116" i="32"/>
  <c r="AH116" i="32" s="1"/>
  <c r="AM115" i="32"/>
  <c r="AN115" i="32" s="1"/>
  <c r="AL115" i="32"/>
  <c r="M115" i="32"/>
  <c r="AH115" i="32" s="1"/>
  <c r="AM114" i="32"/>
  <c r="AN114" i="32" s="1"/>
  <c r="AL114" i="32"/>
  <c r="M114" i="32"/>
  <c r="AH114" i="32" s="1"/>
  <c r="AM113" i="32"/>
  <c r="AN113" i="32" s="1"/>
  <c r="AL113" i="32"/>
  <c r="M113" i="32"/>
  <c r="AH113" i="32" s="1"/>
  <c r="AM112" i="32"/>
  <c r="AN112" i="32" s="1"/>
  <c r="AL112" i="32"/>
  <c r="M112" i="32"/>
  <c r="AH112" i="32" s="1"/>
  <c r="AM111" i="32"/>
  <c r="AN111" i="32" s="1"/>
  <c r="AL111" i="32"/>
  <c r="M111" i="32"/>
  <c r="AH111" i="32" s="1"/>
  <c r="AM110" i="32"/>
  <c r="AN110" i="32" s="1"/>
  <c r="AL110" i="32"/>
  <c r="M110" i="32"/>
  <c r="AH110" i="32" s="1"/>
  <c r="AM109" i="32"/>
  <c r="AN109" i="32" s="1"/>
  <c r="AL109" i="32"/>
  <c r="M109" i="32"/>
  <c r="AH109" i="32" s="1"/>
  <c r="AM108" i="32"/>
  <c r="AN108" i="32" s="1"/>
  <c r="AL108" i="32"/>
  <c r="M108" i="32"/>
  <c r="AH108" i="32" s="1"/>
  <c r="AM107" i="32"/>
  <c r="AN107" i="32" s="1"/>
  <c r="AL107" i="32"/>
  <c r="M107" i="32"/>
  <c r="AH107" i="32" s="1"/>
  <c r="AM106" i="32"/>
  <c r="AN106" i="32" s="1"/>
  <c r="AL106" i="32"/>
  <c r="M106" i="32"/>
  <c r="AH106" i="32" s="1"/>
  <c r="AM105" i="32"/>
  <c r="AN105" i="32" s="1"/>
  <c r="AL105" i="32"/>
  <c r="M105" i="32"/>
  <c r="AH105" i="32" s="1"/>
  <c r="AM104" i="32"/>
  <c r="AN104" i="32" s="1"/>
  <c r="AL104" i="32"/>
  <c r="M104" i="32"/>
  <c r="AH104" i="32" s="1"/>
  <c r="AM103" i="32"/>
  <c r="AN103" i="32" s="1"/>
  <c r="AL103" i="32"/>
  <c r="M103" i="32"/>
  <c r="AH103" i="32" s="1"/>
  <c r="AM102" i="32"/>
  <c r="AN102" i="32" s="1"/>
  <c r="AL102" i="32"/>
  <c r="M102" i="32"/>
  <c r="AH102" i="32" s="1"/>
  <c r="AM101" i="32"/>
  <c r="AN101" i="32" s="1"/>
  <c r="AL101" i="32"/>
  <c r="M101" i="32"/>
  <c r="AH101" i="32" s="1"/>
  <c r="AM100" i="32"/>
  <c r="AN100" i="32" s="1"/>
  <c r="AL100" i="32"/>
  <c r="M100" i="32"/>
  <c r="AH100" i="32" s="1"/>
  <c r="AM99" i="32"/>
  <c r="AN99" i="32" s="1"/>
  <c r="AL99" i="32"/>
  <c r="M99" i="32"/>
  <c r="AH99" i="32" s="1"/>
  <c r="AM98" i="32"/>
  <c r="AN98" i="32" s="1"/>
  <c r="AL98" i="32"/>
  <c r="M98" i="32"/>
  <c r="AH98" i="32" s="1"/>
  <c r="AM97" i="32"/>
  <c r="AN97" i="32" s="1"/>
  <c r="AL97" i="32"/>
  <c r="M97" i="32"/>
  <c r="AH97" i="32" s="1"/>
  <c r="AM96" i="32"/>
  <c r="AN96" i="32" s="1"/>
  <c r="AL96" i="32"/>
  <c r="M96" i="32"/>
  <c r="AH96" i="32" s="1"/>
  <c r="AM95" i="32"/>
  <c r="AN95" i="32" s="1"/>
  <c r="AL95" i="32"/>
  <c r="M95" i="32"/>
  <c r="AH95" i="32" s="1"/>
  <c r="AM94" i="32"/>
  <c r="AN94" i="32" s="1"/>
  <c r="AL94" i="32"/>
  <c r="M94" i="32"/>
  <c r="AH94" i="32" s="1"/>
  <c r="AM93" i="32"/>
  <c r="AN93" i="32" s="1"/>
  <c r="AL93" i="32"/>
  <c r="M93" i="32"/>
  <c r="AH93" i="32" s="1"/>
  <c r="AM92" i="32"/>
  <c r="AN92" i="32" s="1"/>
  <c r="AL92" i="32"/>
  <c r="M92" i="32"/>
  <c r="AH92" i="32" s="1"/>
  <c r="AM91" i="32"/>
  <c r="AN91" i="32" s="1"/>
  <c r="AL91" i="32"/>
  <c r="M91" i="32"/>
  <c r="AH91" i="32" s="1"/>
  <c r="AM90" i="32"/>
  <c r="AN90" i="32" s="1"/>
  <c r="AL90" i="32"/>
  <c r="M90" i="32"/>
  <c r="AH90" i="32" s="1"/>
  <c r="AM89" i="32"/>
  <c r="AN89" i="32" s="1"/>
  <c r="AL89" i="32"/>
  <c r="M89" i="32"/>
  <c r="AH89" i="32" s="1"/>
  <c r="AM88" i="32"/>
  <c r="AN88" i="32" s="1"/>
  <c r="AL88" i="32"/>
  <c r="M88" i="32"/>
  <c r="AH88" i="32" s="1"/>
  <c r="AM87" i="32"/>
  <c r="AN87" i="32" s="1"/>
  <c r="AL87" i="32"/>
  <c r="M87" i="32"/>
  <c r="AH87" i="32" s="1"/>
  <c r="AM86" i="32"/>
  <c r="AN86" i="32" s="1"/>
  <c r="AL86" i="32"/>
  <c r="M86" i="32"/>
  <c r="AH86" i="32" s="1"/>
  <c r="AM85" i="32"/>
  <c r="AN85" i="32" s="1"/>
  <c r="AL85" i="32"/>
  <c r="M85" i="32"/>
  <c r="AH85" i="32" s="1"/>
  <c r="AM84" i="32"/>
  <c r="AN84" i="32" s="1"/>
  <c r="AL84" i="32"/>
  <c r="M84" i="32"/>
  <c r="AH84" i="32" s="1"/>
  <c r="AM83" i="32"/>
  <c r="AL83" i="32"/>
  <c r="M83" i="32"/>
  <c r="AH83" i="32" s="1"/>
  <c r="AM82" i="32"/>
  <c r="AN82" i="32" s="1"/>
  <c r="AL82" i="32"/>
  <c r="M82" i="32"/>
  <c r="AH82" i="32" s="1"/>
  <c r="AM81" i="32"/>
  <c r="AN81" i="32" s="1"/>
  <c r="AL81" i="32"/>
  <c r="M81" i="32"/>
  <c r="AH81" i="32" s="1"/>
  <c r="AM80" i="32"/>
  <c r="AN80" i="32" s="1"/>
  <c r="AL80" i="32"/>
  <c r="M80" i="32"/>
  <c r="AH80" i="32" s="1"/>
  <c r="AM79" i="32"/>
  <c r="AN79" i="32" s="1"/>
  <c r="AL79" i="32"/>
  <c r="M79" i="32"/>
  <c r="AH79" i="32" s="1"/>
  <c r="AM78" i="32"/>
  <c r="AN78" i="32" s="1"/>
  <c r="AL78" i="32"/>
  <c r="M78" i="32"/>
  <c r="AH78" i="32" s="1"/>
  <c r="AM77" i="32"/>
  <c r="AN77" i="32" s="1"/>
  <c r="AL77" i="32"/>
  <c r="M77" i="32"/>
  <c r="AH77" i="32" s="1"/>
  <c r="AM76" i="32"/>
  <c r="AN76" i="32" s="1"/>
  <c r="AL76" i="32"/>
  <c r="M76" i="32"/>
  <c r="AH76" i="32" s="1"/>
  <c r="AM75" i="32"/>
  <c r="AN75" i="32" s="1"/>
  <c r="AL75" i="32"/>
  <c r="M75" i="32"/>
  <c r="AH75" i="32" s="1"/>
  <c r="AM74" i="32"/>
  <c r="AN74" i="32" s="1"/>
  <c r="AL74" i="32"/>
  <c r="M74" i="32"/>
  <c r="AH74" i="32" s="1"/>
  <c r="AM73" i="32"/>
  <c r="AN73" i="32" s="1"/>
  <c r="AL73" i="32"/>
  <c r="M73" i="32"/>
  <c r="AH73" i="32" s="1"/>
  <c r="AM72" i="32"/>
  <c r="AN72" i="32" s="1"/>
  <c r="AL72" i="32"/>
  <c r="M72" i="32"/>
  <c r="AH72" i="32" s="1"/>
  <c r="AM71" i="32"/>
  <c r="AN71" i="32" s="1"/>
  <c r="AL71" i="32"/>
  <c r="M71" i="32"/>
  <c r="AH71" i="32" s="1"/>
  <c r="AM70" i="32"/>
  <c r="AN70" i="32" s="1"/>
  <c r="AL70" i="32"/>
  <c r="M70" i="32"/>
  <c r="AH70" i="32" s="1"/>
  <c r="AM69" i="32"/>
  <c r="AN69" i="32" s="1"/>
  <c r="AL69" i="32"/>
  <c r="M69" i="32"/>
  <c r="AH69" i="32" s="1"/>
  <c r="AM68" i="32"/>
  <c r="AN68" i="32" s="1"/>
  <c r="AL68" i="32"/>
  <c r="M68" i="32"/>
  <c r="AH68" i="32" s="1"/>
  <c r="AM67" i="32"/>
  <c r="AN67" i="32" s="1"/>
  <c r="AL67" i="32"/>
  <c r="M67" i="32"/>
  <c r="AH67" i="32" s="1"/>
  <c r="AM66" i="32"/>
  <c r="AN66" i="32" s="1"/>
  <c r="AL66" i="32"/>
  <c r="M66" i="32"/>
  <c r="AH66" i="32" s="1"/>
  <c r="AM65" i="32"/>
  <c r="AN65" i="32" s="1"/>
  <c r="AL65" i="32"/>
  <c r="M65" i="32"/>
  <c r="AH65" i="32" s="1"/>
  <c r="AM64" i="32"/>
  <c r="AN64" i="32" s="1"/>
  <c r="AL64" i="32"/>
  <c r="M64" i="32"/>
  <c r="AH64" i="32" s="1"/>
  <c r="AM63" i="32"/>
  <c r="AN63" i="32" s="1"/>
  <c r="AL63" i="32"/>
  <c r="M63" i="32"/>
  <c r="AH63" i="32" s="1"/>
  <c r="AM62" i="32"/>
  <c r="AN62" i="32" s="1"/>
  <c r="AL62" i="32"/>
  <c r="M62" i="32"/>
  <c r="AH62" i="32" s="1"/>
  <c r="AM61" i="32"/>
  <c r="AN61" i="32" s="1"/>
  <c r="AL61" i="32"/>
  <c r="M61" i="32"/>
  <c r="AH61" i="32" s="1"/>
  <c r="AM60" i="32"/>
  <c r="AN60" i="32" s="1"/>
  <c r="AL60" i="32"/>
  <c r="M60" i="32"/>
  <c r="AH60" i="32" s="1"/>
  <c r="BM59" i="32"/>
  <c r="AM59" i="32"/>
  <c r="AN59" i="32" s="1"/>
  <c r="AL59" i="32"/>
  <c r="M59" i="32"/>
  <c r="AH59" i="32"/>
  <c r="AM58" i="32"/>
  <c r="AN58" i="32" s="1"/>
  <c r="AL58" i="32"/>
  <c r="M58" i="32"/>
  <c r="AH58" i="32" s="1"/>
  <c r="AM57" i="32"/>
  <c r="AN57" i="32" s="1"/>
  <c r="AL57" i="32"/>
  <c r="M57" i="32"/>
  <c r="AH57" i="32" s="1"/>
  <c r="AM56" i="32"/>
  <c r="AN56" i="32" s="1"/>
  <c r="AL56" i="32"/>
  <c r="M56" i="32"/>
  <c r="AH56" i="32" s="1"/>
  <c r="AM55" i="32"/>
  <c r="AN55" i="32" s="1"/>
  <c r="AL55" i="32"/>
  <c r="M55" i="32"/>
  <c r="AH55" i="32" s="1"/>
  <c r="AM54" i="32"/>
  <c r="AL54" i="32"/>
  <c r="AN54" i="32"/>
  <c r="M54" i="32"/>
  <c r="AH54" i="32" s="1"/>
  <c r="AM53" i="32"/>
  <c r="AN53" i="32" s="1"/>
  <c r="AL53" i="32"/>
  <c r="M53" i="32"/>
  <c r="AH53" i="32" s="1"/>
  <c r="AM52" i="32"/>
  <c r="AN52" i="32" s="1"/>
  <c r="AL52" i="32"/>
  <c r="M52" i="32"/>
  <c r="AH52" i="32" s="1"/>
  <c r="AM51" i="32"/>
  <c r="AN51" i="32" s="1"/>
  <c r="AL51" i="32"/>
  <c r="M51" i="32"/>
  <c r="AH51" i="32" s="1"/>
  <c r="AM50" i="32"/>
  <c r="AN50" i="32" s="1"/>
  <c r="AL50" i="32"/>
  <c r="M50" i="32"/>
  <c r="AH50" i="32" s="1"/>
  <c r="AM49" i="32"/>
  <c r="AN49" i="32" s="1"/>
  <c r="AL49" i="32"/>
  <c r="M49" i="32"/>
  <c r="AH49" i="32" s="1"/>
  <c r="AM48" i="32"/>
  <c r="AN48" i="32" s="1"/>
  <c r="AL48" i="32"/>
  <c r="M48" i="32"/>
  <c r="AH48" i="32" s="1"/>
  <c r="AM47" i="32"/>
  <c r="AN47" i="32" s="1"/>
  <c r="AL47" i="32"/>
  <c r="M47" i="32"/>
  <c r="AH47" i="32" s="1"/>
  <c r="AM46" i="32"/>
  <c r="AN46" i="32" s="1"/>
  <c r="AL46" i="32"/>
  <c r="M46" i="32"/>
  <c r="AH46" i="32" s="1"/>
  <c r="AM45" i="32"/>
  <c r="AN45" i="32" s="1"/>
  <c r="AL45" i="32"/>
  <c r="M45" i="32"/>
  <c r="AH45" i="32" s="1"/>
  <c r="AM44" i="32"/>
  <c r="AN44" i="32" s="1"/>
  <c r="AL44" i="32"/>
  <c r="AK44" i="32"/>
  <c r="M44" i="32"/>
  <c r="AH44" i="32" s="1"/>
  <c r="AM43" i="32"/>
  <c r="AL43" i="32"/>
  <c r="AN43" i="32"/>
  <c r="AK43" i="32"/>
  <c r="M43" i="32"/>
  <c r="AH43" i="32" s="1"/>
  <c r="AM42" i="32"/>
  <c r="AN42" i="32" s="1"/>
  <c r="AL42" i="32"/>
  <c r="AK42" i="32"/>
  <c r="M42" i="32"/>
  <c r="AH42" i="32" s="1"/>
  <c r="AM41" i="32"/>
  <c r="AN41" i="32" s="1"/>
  <c r="AL41" i="32"/>
  <c r="AK41" i="32"/>
  <c r="M41" i="32"/>
  <c r="AH41" i="32" s="1"/>
  <c r="AM40" i="32"/>
  <c r="AN40" i="32" s="1"/>
  <c r="AL40" i="32"/>
  <c r="AK40" i="32"/>
  <c r="M40" i="32"/>
  <c r="AH40" i="32" s="1"/>
  <c r="AM39" i="32"/>
  <c r="AN39" i="32" s="1"/>
  <c r="AL39" i="32"/>
  <c r="AK39" i="32"/>
  <c r="M39" i="32"/>
  <c r="AH39" i="32" s="1"/>
  <c r="AM38" i="32"/>
  <c r="AN38" i="32" s="1"/>
  <c r="AL38" i="32"/>
  <c r="AK38" i="32"/>
  <c r="M38" i="32"/>
  <c r="AH38" i="32" s="1"/>
  <c r="AM37" i="32"/>
  <c r="AN37" i="32" s="1"/>
  <c r="AL37" i="32"/>
  <c r="AK37" i="32"/>
  <c r="M37" i="32"/>
  <c r="AH37" i="32" s="1"/>
  <c r="AM36" i="32"/>
  <c r="AN36" i="32" s="1"/>
  <c r="AL36" i="32"/>
  <c r="AK36" i="32"/>
  <c r="M36" i="32"/>
  <c r="AH36" i="32" s="1"/>
  <c r="AM35" i="32"/>
  <c r="AN35" i="32" s="1"/>
  <c r="AL35" i="32"/>
  <c r="AK35" i="32"/>
  <c r="M35" i="32"/>
  <c r="AH35" i="32" s="1"/>
  <c r="AM34" i="32"/>
  <c r="AN34" i="32" s="1"/>
  <c r="AL34" i="32"/>
  <c r="AK34" i="32"/>
  <c r="M34" i="32"/>
  <c r="AH34" i="32" s="1"/>
  <c r="AM33" i="32"/>
  <c r="AN33" i="32" s="1"/>
  <c r="AL33" i="32"/>
  <c r="AK33" i="32"/>
  <c r="M33" i="32"/>
  <c r="AH33" i="32" s="1"/>
  <c r="AM32" i="32"/>
  <c r="AN32" i="32" s="1"/>
  <c r="AL32" i="32"/>
  <c r="AK32" i="32"/>
  <c r="M32" i="32"/>
  <c r="AH32" i="32" s="1"/>
  <c r="AM31" i="32"/>
  <c r="AN31" i="32" s="1"/>
  <c r="AL31" i="32"/>
  <c r="AK31" i="32"/>
  <c r="M31" i="32"/>
  <c r="AH31" i="32" s="1"/>
  <c r="AM30" i="32"/>
  <c r="AN30" i="32" s="1"/>
  <c r="AL30" i="32"/>
  <c r="AK30" i="32"/>
  <c r="M30" i="32"/>
  <c r="AH30" i="32" s="1"/>
  <c r="AM29" i="32"/>
  <c r="AN29" i="32" s="1"/>
  <c r="AL29" i="32"/>
  <c r="AK29" i="32"/>
  <c r="M29" i="32"/>
  <c r="AH29" i="32" s="1"/>
  <c r="AM28" i="32"/>
  <c r="AN28" i="32" s="1"/>
  <c r="AL28" i="32"/>
  <c r="AK28" i="32"/>
  <c r="M28" i="32"/>
  <c r="AH28" i="32" s="1"/>
  <c r="AM27" i="32"/>
  <c r="AN27" i="32" s="1"/>
  <c r="AL27" i="32"/>
  <c r="AK27" i="32"/>
  <c r="M27" i="32"/>
  <c r="AH27" i="32" s="1"/>
  <c r="AM26" i="32"/>
  <c r="AN26" i="32" s="1"/>
  <c r="AL26" i="32"/>
  <c r="AK26" i="32"/>
  <c r="M26" i="32"/>
  <c r="AH26" i="32" s="1"/>
  <c r="AM25" i="32"/>
  <c r="AN25" i="32" s="1"/>
  <c r="AL25" i="32"/>
  <c r="AK25" i="32"/>
  <c r="M25" i="32"/>
  <c r="AH25" i="32" s="1"/>
  <c r="AM24" i="32"/>
  <c r="AL24" i="32"/>
  <c r="AN24" i="32"/>
  <c r="AK24" i="32"/>
  <c r="M24" i="32"/>
  <c r="AH24" i="32"/>
  <c r="AM23" i="32"/>
  <c r="AN23" i="32" s="1"/>
  <c r="AL23" i="32"/>
  <c r="AK23" i="32"/>
  <c r="M23" i="32"/>
  <c r="AH23" i="32" s="1"/>
  <c r="AM22" i="32"/>
  <c r="AN22" i="32" s="1"/>
  <c r="AL22" i="32"/>
  <c r="AK22" i="32"/>
  <c r="M22" i="32"/>
  <c r="AH22" i="32" s="1"/>
  <c r="AM21" i="32"/>
  <c r="AN21" i="32" s="1"/>
  <c r="AL21" i="32"/>
  <c r="AK21" i="32"/>
  <c r="M21" i="32"/>
  <c r="AH21" i="32" s="1"/>
  <c r="AU11" i="32"/>
  <c r="AM20" i="32"/>
  <c r="AN20" i="32" s="1"/>
  <c r="AL20" i="32"/>
  <c r="AK20" i="32"/>
  <c r="AH20" i="32"/>
  <c r="AU13" i="32"/>
  <c r="Z13" i="32"/>
  <c r="AU12" i="32"/>
  <c r="AA6" i="32"/>
  <c r="AD3" i="31"/>
  <c r="AD4" i="31" s="1"/>
  <c r="Z29" i="13"/>
  <c r="Y29" i="13" s="1"/>
  <c r="BF10" i="31"/>
  <c r="BJ10" i="31"/>
  <c r="BK10" i="31"/>
  <c r="BL10" i="31"/>
  <c r="BM10" i="31"/>
  <c r="BN10" i="31"/>
  <c r="BF11" i="31"/>
  <c r="BI15" i="31" s="1"/>
  <c r="BJ15" i="31" s="1"/>
  <c r="BK15" i="31" s="1"/>
  <c r="BL15" i="31" s="1"/>
  <c r="BJ11" i="31"/>
  <c r="BK11" i="31"/>
  <c r="BL11" i="31"/>
  <c r="BM11" i="31"/>
  <c r="BN11" i="3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AQ20" i="31"/>
  <c r="M20" i="31"/>
  <c r="AH20" i="31" s="1"/>
  <c r="X14" i="31"/>
  <c r="AU20" i="31"/>
  <c r="AU21" i="31"/>
  <c r="AU22" i="31"/>
  <c r="AU23" i="31"/>
  <c r="AU24" i="31"/>
  <c r="AU25" i="31"/>
  <c r="AU26" i="31"/>
  <c r="AU27" i="31"/>
  <c r="AU28" i="31"/>
  <c r="AU29" i="31"/>
  <c r="AU30" i="31"/>
  <c r="AU31" i="31"/>
  <c r="AU32" i="31"/>
  <c r="AU33" i="31"/>
  <c r="AU34" i="31"/>
  <c r="AU35" i="31"/>
  <c r="AU36" i="31"/>
  <c r="AU37" i="31"/>
  <c r="AU38" i="31"/>
  <c r="AU39" i="31"/>
  <c r="AU40" i="31"/>
  <c r="AU41" i="31"/>
  <c r="AU42" i="31"/>
  <c r="AU43" i="31"/>
  <c r="AU44" i="31"/>
  <c r="AU45" i="31"/>
  <c r="AU46" i="31"/>
  <c r="AU47" i="31"/>
  <c r="AU48" i="31"/>
  <c r="AU49" i="31"/>
  <c r="AU50" i="31"/>
  <c r="AU51" i="31"/>
  <c r="AU52" i="31"/>
  <c r="AU53" i="31"/>
  <c r="AU54" i="31"/>
  <c r="AU55" i="31"/>
  <c r="AU56" i="31"/>
  <c r="AU57" i="31"/>
  <c r="AU58" i="31"/>
  <c r="AU59" i="31"/>
  <c r="AU60" i="31"/>
  <c r="AU61" i="31"/>
  <c r="AU62" i="31"/>
  <c r="AU63" i="31"/>
  <c r="AU64" i="31"/>
  <c r="AU65" i="31"/>
  <c r="AU66" i="31"/>
  <c r="AU67" i="31"/>
  <c r="AU68" i="31"/>
  <c r="AU69" i="31"/>
  <c r="AU70" i="31"/>
  <c r="AU71" i="31"/>
  <c r="AU72" i="31"/>
  <c r="AU73" i="31"/>
  <c r="AU74" i="31"/>
  <c r="AU75" i="31"/>
  <c r="AU76" i="31"/>
  <c r="AU77" i="31"/>
  <c r="AU78" i="31"/>
  <c r="AU79" i="31"/>
  <c r="AU80" i="31"/>
  <c r="AU81" i="31"/>
  <c r="AU82" i="31"/>
  <c r="AU83" i="31"/>
  <c r="AU84" i="31"/>
  <c r="AU85" i="31"/>
  <c r="AU86" i="31"/>
  <c r="AU87" i="31"/>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0" i="31"/>
  <c r="AU111" i="31"/>
  <c r="AU112" i="31"/>
  <c r="AU113" i="31"/>
  <c r="AU114" i="31"/>
  <c r="AU115" i="31"/>
  <c r="AU116" i="31"/>
  <c r="AU117" i="31"/>
  <c r="AU118" i="31"/>
  <c r="AU119" i="31"/>
  <c r="AU120" i="31"/>
  <c r="AU121" i="31"/>
  <c r="AU122" i="31"/>
  <c r="AU123" i="31"/>
  <c r="AU124" i="31"/>
  <c r="AU125" i="31"/>
  <c r="AU126" i="31"/>
  <c r="AU127" i="31"/>
  <c r="AU128" i="31"/>
  <c r="AU129" i="31"/>
  <c r="AU130" i="31"/>
  <c r="AU131" i="31"/>
  <c r="AU132" i="31"/>
  <c r="AU133" i="31"/>
  <c r="AU134" i="31"/>
  <c r="AU135" i="31"/>
  <c r="AU136" i="31"/>
  <c r="AU137" i="31"/>
  <c r="AU138" i="31"/>
  <c r="AU139" i="31"/>
  <c r="AU140" i="31"/>
  <c r="AU141" i="31"/>
  <c r="AU142" i="31"/>
  <c r="AU143" i="31"/>
  <c r="AU144" i="31"/>
  <c r="AU145" i="31"/>
  <c r="AU146" i="31"/>
  <c r="AU147" i="31"/>
  <c r="AU148" i="31"/>
  <c r="AU149" i="31"/>
  <c r="AU150" i="31"/>
  <c r="AU151" i="31"/>
  <c r="AU152" i="31"/>
  <c r="AU153" i="31"/>
  <c r="AU154" i="31"/>
  <c r="AU155" i="31"/>
  <c r="AU156" i="31"/>
  <c r="AU157" i="31"/>
  <c r="AU158" i="31"/>
  <c r="AU159" i="31"/>
  <c r="AU160" i="31"/>
  <c r="AU161" i="31"/>
  <c r="AU162" i="31"/>
  <c r="AU163" i="31"/>
  <c r="AU164" i="31"/>
  <c r="AU165" i="31"/>
  <c r="AU166" i="31"/>
  <c r="AU167" i="31"/>
  <c r="AU168" i="31"/>
  <c r="AU169" i="31"/>
  <c r="AU170" i="31"/>
  <c r="AU171" i="31"/>
  <c r="AU172" i="31"/>
  <c r="AU173" i="31"/>
  <c r="AU174" i="31"/>
  <c r="AU175" i="31"/>
  <c r="AU176" i="31"/>
  <c r="AU177" i="31"/>
  <c r="AU178" i="31"/>
  <c r="AU179" i="31"/>
  <c r="AU180" i="31"/>
  <c r="AU181" i="31"/>
  <c r="AU182" i="31"/>
  <c r="AU183" i="31"/>
  <c r="AU184" i="31"/>
  <c r="AU185" i="31"/>
  <c r="AU186" i="31"/>
  <c r="AU187" i="31"/>
  <c r="AU188" i="31"/>
  <c r="AU189" i="31"/>
  <c r="AU190" i="31"/>
  <c r="AU191" i="31"/>
  <c r="AU192" i="31"/>
  <c r="AU193" i="31"/>
  <c r="AU194" i="31"/>
  <c r="AM194" i="31"/>
  <c r="AN194" i="31" s="1"/>
  <c r="AL194" i="31"/>
  <c r="AK45" i="31"/>
  <c r="AK46" i="31" s="1"/>
  <c r="AK47" i="31" s="1"/>
  <c r="AK48" i="31" s="1"/>
  <c r="AK49" i="31" s="1"/>
  <c r="AK50" i="31" s="1"/>
  <c r="AK51" i="31" s="1"/>
  <c r="AK52" i="31" s="1"/>
  <c r="AK53" i="31" s="1"/>
  <c r="AK54" i="31" s="1"/>
  <c r="AK55" i="31" s="1"/>
  <c r="AK56" i="31" s="1"/>
  <c r="AK57" i="31" s="1"/>
  <c r="AK58" i="31" s="1"/>
  <c r="AK59" i="31" s="1"/>
  <c r="AK60" i="31" s="1"/>
  <c r="AK61" i="31" s="1"/>
  <c r="AK62" i="31" s="1"/>
  <c r="AK63" i="31" s="1"/>
  <c r="AK64" i="31" s="1"/>
  <c r="AK65" i="31" s="1"/>
  <c r="AK66" i="31" s="1"/>
  <c r="AK67" i="31" s="1"/>
  <c r="AK68" i="31" s="1"/>
  <c r="AK69" i="31" s="1"/>
  <c r="AK70" i="31" s="1"/>
  <c r="AK71" i="31" s="1"/>
  <c r="AK72" i="31" s="1"/>
  <c r="AK73" i="31" s="1"/>
  <c r="AK74" i="31" s="1"/>
  <c r="AK75" i="31" s="1"/>
  <c r="AK76" i="31" s="1"/>
  <c r="AK77" i="31" s="1"/>
  <c r="AK78" i="31" s="1"/>
  <c r="AK79" i="31" s="1"/>
  <c r="AK80" i="31" s="1"/>
  <c r="AK81" i="31" s="1"/>
  <c r="AK82" i="31" s="1"/>
  <c r="AK83" i="31" s="1"/>
  <c r="AK84" i="31" s="1"/>
  <c r="AK85" i="31" s="1"/>
  <c r="AK86" i="31" s="1"/>
  <c r="AK87" i="31" s="1"/>
  <c r="AK88" i="31" s="1"/>
  <c r="AK89" i="31" s="1"/>
  <c r="AK90" i="31" s="1"/>
  <c r="AK91" i="31" s="1"/>
  <c r="AK92" i="31" s="1"/>
  <c r="AK93" i="31" s="1"/>
  <c r="AK94" i="31" s="1"/>
  <c r="AK95" i="31" s="1"/>
  <c r="AK96" i="31" s="1"/>
  <c r="AK97" i="31" s="1"/>
  <c r="AK98" i="31" s="1"/>
  <c r="AK99" i="31" s="1"/>
  <c r="AK100" i="31" s="1"/>
  <c r="AK101" i="31" s="1"/>
  <c r="AK102" i="31" s="1"/>
  <c r="AK103" i="31" s="1"/>
  <c r="AK104" i="31" s="1"/>
  <c r="AK105" i="31" s="1"/>
  <c r="AK106" i="31" s="1"/>
  <c r="AK107" i="31" s="1"/>
  <c r="AK108" i="31" s="1"/>
  <c r="AK109" i="31" s="1"/>
  <c r="AK110" i="31" s="1"/>
  <c r="AK111" i="31" s="1"/>
  <c r="AK112" i="31" s="1"/>
  <c r="AK113" i="31" s="1"/>
  <c r="AK114" i="31" s="1"/>
  <c r="AK115" i="31" s="1"/>
  <c r="AK116" i="31" s="1"/>
  <c r="AK117" i="31" s="1"/>
  <c r="AK118" i="31" s="1"/>
  <c r="AK119" i="31" s="1"/>
  <c r="AK120" i="31" s="1"/>
  <c r="AK121" i="31" s="1"/>
  <c r="AK122" i="31" s="1"/>
  <c r="AK123" i="31" s="1"/>
  <c r="AK124" i="31" s="1"/>
  <c r="AK125" i="31" s="1"/>
  <c r="AK126" i="31" s="1"/>
  <c r="AK127" i="31" s="1"/>
  <c r="AK128" i="31" s="1"/>
  <c r="AK129" i="31" s="1"/>
  <c r="AK130" i="31" s="1"/>
  <c r="AK131" i="31" s="1"/>
  <c r="AK132" i="31" s="1"/>
  <c r="AK133" i="31" s="1"/>
  <c r="AK134" i="31" s="1"/>
  <c r="AK135" i="31" s="1"/>
  <c r="AK136" i="31" s="1"/>
  <c r="AK137" i="31" s="1"/>
  <c r="AK138" i="31" s="1"/>
  <c r="AK139" i="31" s="1"/>
  <c r="AK140" i="31" s="1"/>
  <c r="AK141" i="31" s="1"/>
  <c r="AK142" i="31" s="1"/>
  <c r="AK143" i="31" s="1"/>
  <c r="AK144" i="31" s="1"/>
  <c r="AK145" i="31" s="1"/>
  <c r="AK146" i="31" s="1"/>
  <c r="AK147" i="31" s="1"/>
  <c r="AK148" i="31" s="1"/>
  <c r="AK149" i="31" s="1"/>
  <c r="AK150" i="31" s="1"/>
  <c r="AK151" i="31" s="1"/>
  <c r="AK152" i="31" s="1"/>
  <c r="AK153" i="31" s="1"/>
  <c r="AK154" i="31" s="1"/>
  <c r="AK155" i="31" s="1"/>
  <c r="AK156" i="31" s="1"/>
  <c r="AK157" i="31" s="1"/>
  <c r="AK158" i="31" s="1"/>
  <c r="AK159" i="31" s="1"/>
  <c r="AK160" i="31" s="1"/>
  <c r="AK161" i="31" s="1"/>
  <c r="AK162" i="31" s="1"/>
  <c r="AK163" i="31" s="1"/>
  <c r="AK164" i="31" s="1"/>
  <c r="AK165" i="31" s="1"/>
  <c r="AK166" i="31" s="1"/>
  <c r="AK167" i="31" s="1"/>
  <c r="AK168" i="31" s="1"/>
  <c r="AK169" i="31" s="1"/>
  <c r="AK170" i="31" s="1"/>
  <c r="AK171" i="31" s="1"/>
  <c r="AK172" i="31" s="1"/>
  <c r="AK173" i="31" s="1"/>
  <c r="AK174" i="31" s="1"/>
  <c r="AK175" i="31" s="1"/>
  <c r="AK176" i="31" s="1"/>
  <c r="AK177" i="31" s="1"/>
  <c r="AK178" i="31" s="1"/>
  <c r="AK179" i="31" s="1"/>
  <c r="AK180" i="31" s="1"/>
  <c r="AK181" i="31" s="1"/>
  <c r="AK182" i="31" s="1"/>
  <c r="AK183" i="31" s="1"/>
  <c r="AK184" i="31" s="1"/>
  <c r="AK185" i="31" s="1"/>
  <c r="AK186" i="31" s="1"/>
  <c r="AK187" i="31" s="1"/>
  <c r="AK188" i="31" s="1"/>
  <c r="AK189" i="31" s="1"/>
  <c r="AK190" i="31" s="1"/>
  <c r="AK191" i="31" s="1"/>
  <c r="AK192" i="31" s="1"/>
  <c r="AK193" i="31" s="1"/>
  <c r="AK194" i="31" s="1"/>
  <c r="M194" i="31"/>
  <c r="AH194" i="31" s="1"/>
  <c r="Y14" i="31"/>
  <c r="AM193" i="31"/>
  <c r="AN193" i="31" s="1"/>
  <c r="AL193" i="31"/>
  <c r="M193" i="31"/>
  <c r="AH193" i="31" s="1"/>
  <c r="AM192" i="31"/>
  <c r="AN192" i="31" s="1"/>
  <c r="AL192" i="31"/>
  <c r="M192" i="31"/>
  <c r="AH192" i="31" s="1"/>
  <c r="AM191" i="31"/>
  <c r="AN191" i="31" s="1"/>
  <c r="AL191" i="31"/>
  <c r="M191" i="31"/>
  <c r="AH191" i="31" s="1"/>
  <c r="AM190" i="31"/>
  <c r="AN190" i="31" s="1"/>
  <c r="AL190" i="31"/>
  <c r="M190" i="31"/>
  <c r="AH190" i="31" s="1"/>
  <c r="AM189" i="31"/>
  <c r="AN189" i="31" s="1"/>
  <c r="AL189" i="31"/>
  <c r="M189" i="31"/>
  <c r="AH189" i="31" s="1"/>
  <c r="AM188" i="31"/>
  <c r="AN188" i="31" s="1"/>
  <c r="AL188" i="31"/>
  <c r="M188" i="31"/>
  <c r="AH188" i="31" s="1"/>
  <c r="AM187" i="31"/>
  <c r="AN187" i="31" s="1"/>
  <c r="AL187" i="31"/>
  <c r="M187" i="31"/>
  <c r="AH187" i="31" s="1"/>
  <c r="AM186" i="31"/>
  <c r="AN186" i="31" s="1"/>
  <c r="AL186" i="31"/>
  <c r="M186" i="31"/>
  <c r="AH186" i="31" s="1"/>
  <c r="AM185" i="31"/>
  <c r="AN185" i="31" s="1"/>
  <c r="AL185" i="31"/>
  <c r="M185" i="31"/>
  <c r="AH185" i="31" s="1"/>
  <c r="AM184" i="31"/>
  <c r="AN184" i="31" s="1"/>
  <c r="AL184" i="31"/>
  <c r="M184" i="31"/>
  <c r="AH184" i="31" s="1"/>
  <c r="AM183" i="31"/>
  <c r="AN183" i="31" s="1"/>
  <c r="AL183" i="31"/>
  <c r="M183" i="31"/>
  <c r="AH183" i="31" s="1"/>
  <c r="AM182" i="31"/>
  <c r="AN182" i="31" s="1"/>
  <c r="AL182" i="31"/>
  <c r="M182" i="31"/>
  <c r="AH182" i="31" s="1"/>
  <c r="AM181" i="31"/>
  <c r="AN181" i="31" s="1"/>
  <c r="AL181" i="31"/>
  <c r="M181" i="31"/>
  <c r="AH181" i="31" s="1"/>
  <c r="AM180" i="31"/>
  <c r="AN180" i="31" s="1"/>
  <c r="AL180" i="31"/>
  <c r="M180" i="31"/>
  <c r="AH180" i="31" s="1"/>
  <c r="AM179" i="31"/>
  <c r="AN179" i="31" s="1"/>
  <c r="AL179" i="31"/>
  <c r="M179" i="31"/>
  <c r="AH179" i="31" s="1"/>
  <c r="AM178" i="31"/>
  <c r="AN178" i="31" s="1"/>
  <c r="AL178" i="31"/>
  <c r="M178" i="31"/>
  <c r="AH178" i="31" s="1"/>
  <c r="AM177" i="31"/>
  <c r="AN177" i="31" s="1"/>
  <c r="AL177" i="31"/>
  <c r="M177" i="31"/>
  <c r="AH177" i="31"/>
  <c r="AM176" i="31"/>
  <c r="AN176" i="31" s="1"/>
  <c r="AL176" i="31"/>
  <c r="M176" i="31"/>
  <c r="AH176" i="31" s="1"/>
  <c r="AM175" i="31"/>
  <c r="AN175" i="31" s="1"/>
  <c r="AL175" i="31"/>
  <c r="M175" i="31"/>
  <c r="AH175" i="31" s="1"/>
  <c r="AM174" i="31"/>
  <c r="AN174" i="31" s="1"/>
  <c r="AL174" i="31"/>
  <c r="M174" i="31"/>
  <c r="AH174" i="31" s="1"/>
  <c r="AM173" i="31"/>
  <c r="AN173" i="31" s="1"/>
  <c r="AL173" i="31"/>
  <c r="M173" i="31"/>
  <c r="AH173" i="31" s="1"/>
  <c r="AM172" i="31"/>
  <c r="AN172" i="31" s="1"/>
  <c r="AL172" i="31"/>
  <c r="M172" i="31"/>
  <c r="AH172" i="31" s="1"/>
  <c r="AM171" i="31"/>
  <c r="AN171" i="31" s="1"/>
  <c r="AL171" i="31"/>
  <c r="M171" i="31"/>
  <c r="AH171" i="31" s="1"/>
  <c r="AM170" i="31"/>
  <c r="AN170" i="31" s="1"/>
  <c r="AL170" i="31"/>
  <c r="M170" i="31"/>
  <c r="AH170" i="31" s="1"/>
  <c r="AM169" i="31"/>
  <c r="AN169" i="31" s="1"/>
  <c r="AL169" i="31"/>
  <c r="M169" i="31"/>
  <c r="AH169" i="31" s="1"/>
  <c r="AM168" i="31"/>
  <c r="AN168" i="31" s="1"/>
  <c r="AL168" i="31"/>
  <c r="M168" i="31"/>
  <c r="AH168" i="31" s="1"/>
  <c r="AM167" i="31"/>
  <c r="AN167" i="31" s="1"/>
  <c r="AL167" i="31"/>
  <c r="M167" i="31"/>
  <c r="AH167" i="31" s="1"/>
  <c r="AM166" i="31"/>
  <c r="AN166" i="31" s="1"/>
  <c r="AL166" i="31"/>
  <c r="M166" i="31"/>
  <c r="AH166" i="31" s="1"/>
  <c r="AM165" i="31"/>
  <c r="AN165" i="31" s="1"/>
  <c r="AL165" i="31"/>
  <c r="M165" i="31"/>
  <c r="AH165" i="31" s="1"/>
  <c r="AM164" i="31"/>
  <c r="AN164" i="31" s="1"/>
  <c r="AL164" i="31"/>
  <c r="M164" i="31"/>
  <c r="AH164" i="31" s="1"/>
  <c r="AM163" i="31"/>
  <c r="AN163" i="31" s="1"/>
  <c r="AL163" i="31"/>
  <c r="M163" i="31"/>
  <c r="AH163" i="31" s="1"/>
  <c r="AM162" i="31"/>
  <c r="AN162" i="31" s="1"/>
  <c r="AL162" i="31"/>
  <c r="M162" i="31"/>
  <c r="AH162" i="31" s="1"/>
  <c r="AM161" i="31"/>
  <c r="AN161" i="31" s="1"/>
  <c r="AL161" i="31"/>
  <c r="M161" i="31"/>
  <c r="AH161" i="31"/>
  <c r="AM160" i="31"/>
  <c r="AN160" i="31" s="1"/>
  <c r="AL160" i="31"/>
  <c r="M160" i="31"/>
  <c r="AH160" i="31" s="1"/>
  <c r="AM159" i="31"/>
  <c r="AN159" i="31" s="1"/>
  <c r="AL159" i="31"/>
  <c r="M159" i="31"/>
  <c r="AH159" i="31" s="1"/>
  <c r="AM158" i="31"/>
  <c r="AN158" i="31" s="1"/>
  <c r="AL158" i="31"/>
  <c r="M158" i="31"/>
  <c r="AH158" i="31" s="1"/>
  <c r="AM157" i="31"/>
  <c r="AN157" i="31" s="1"/>
  <c r="AL157" i="31"/>
  <c r="M157" i="31"/>
  <c r="AH157" i="31" s="1"/>
  <c r="AM156" i="31"/>
  <c r="AN156" i="31" s="1"/>
  <c r="AL156" i="31"/>
  <c r="M156" i="31"/>
  <c r="AH156" i="31" s="1"/>
  <c r="AM155" i="31"/>
  <c r="AN155" i="31" s="1"/>
  <c r="AL155" i="31"/>
  <c r="M155" i="31"/>
  <c r="AH155" i="31" s="1"/>
  <c r="AM154" i="31"/>
  <c r="AN154" i="31" s="1"/>
  <c r="AL154" i="31"/>
  <c r="M154" i="31"/>
  <c r="AH154" i="31" s="1"/>
  <c r="AM153" i="31"/>
  <c r="AN153" i="31" s="1"/>
  <c r="AL153" i="31"/>
  <c r="M153" i="31"/>
  <c r="AH153" i="31" s="1"/>
  <c r="AM152" i="31"/>
  <c r="AN152" i="31" s="1"/>
  <c r="AL152" i="31"/>
  <c r="M152" i="31"/>
  <c r="AH152" i="31" s="1"/>
  <c r="AM151" i="31"/>
  <c r="AN151" i="31" s="1"/>
  <c r="AL151" i="31"/>
  <c r="M151" i="31"/>
  <c r="AH151" i="31" s="1"/>
  <c r="AM150" i="31"/>
  <c r="AN150" i="31" s="1"/>
  <c r="AL150" i="31"/>
  <c r="M150" i="31"/>
  <c r="AH150" i="31" s="1"/>
  <c r="AM149" i="31"/>
  <c r="AN149" i="31" s="1"/>
  <c r="AL149" i="31"/>
  <c r="M149" i="31"/>
  <c r="AH149" i="31" s="1"/>
  <c r="AM148" i="31"/>
  <c r="AN148" i="31" s="1"/>
  <c r="AL148" i="31"/>
  <c r="M148" i="31"/>
  <c r="AH148" i="31" s="1"/>
  <c r="AM147" i="31"/>
  <c r="AN147" i="31" s="1"/>
  <c r="AL147" i="31"/>
  <c r="M147" i="31"/>
  <c r="AH147" i="31" s="1"/>
  <c r="AM146" i="31"/>
  <c r="AN146" i="31" s="1"/>
  <c r="AL146" i="31"/>
  <c r="M146" i="31"/>
  <c r="AH146" i="31" s="1"/>
  <c r="AM145" i="31"/>
  <c r="AN145" i="31" s="1"/>
  <c r="AL145" i="31"/>
  <c r="M145" i="31"/>
  <c r="AH145" i="31" s="1"/>
  <c r="AM144" i="31"/>
  <c r="AN144" i="31" s="1"/>
  <c r="AL144" i="31"/>
  <c r="M144" i="31"/>
  <c r="AH144" i="31" s="1"/>
  <c r="AM143" i="31"/>
  <c r="AN143" i="31" s="1"/>
  <c r="AL143" i="31"/>
  <c r="M143" i="31"/>
  <c r="AH143" i="31" s="1"/>
  <c r="AM142" i="31"/>
  <c r="AN142" i="31" s="1"/>
  <c r="AL142" i="31"/>
  <c r="M142" i="31"/>
  <c r="AH142" i="31"/>
  <c r="AM141" i="31"/>
  <c r="AN141" i="31" s="1"/>
  <c r="AL141" i="31"/>
  <c r="M141" i="31"/>
  <c r="AH141" i="31" s="1"/>
  <c r="AM140" i="31"/>
  <c r="AN140" i="31" s="1"/>
  <c r="AL140" i="31"/>
  <c r="M140" i="31"/>
  <c r="AH140" i="31" s="1"/>
  <c r="AM139" i="31"/>
  <c r="AN139" i="31" s="1"/>
  <c r="AL139" i="31"/>
  <c r="M139" i="31"/>
  <c r="AH139" i="31" s="1"/>
  <c r="AM138" i="31"/>
  <c r="AN138" i="31" s="1"/>
  <c r="AL138" i="31"/>
  <c r="M138" i="31"/>
  <c r="AH138" i="31" s="1"/>
  <c r="AM137" i="31"/>
  <c r="AN137" i="31" s="1"/>
  <c r="AL137" i="31"/>
  <c r="M137" i="31"/>
  <c r="AH137" i="31" s="1"/>
  <c r="AM136" i="31"/>
  <c r="AN136" i="31" s="1"/>
  <c r="AL136" i="31"/>
  <c r="M136" i="31"/>
  <c r="AH136" i="31" s="1"/>
  <c r="AM135" i="31"/>
  <c r="AN135" i="31" s="1"/>
  <c r="AL135" i="31"/>
  <c r="M135" i="31"/>
  <c r="AH135" i="31" s="1"/>
  <c r="AM134" i="31"/>
  <c r="AN134" i="31" s="1"/>
  <c r="AL134" i="31"/>
  <c r="M134" i="31"/>
  <c r="AH134" i="31" s="1"/>
  <c r="AM133" i="31"/>
  <c r="AN133" i="31" s="1"/>
  <c r="AL133" i="31"/>
  <c r="M133" i="31"/>
  <c r="AH133" i="31" s="1"/>
  <c r="AM132" i="31"/>
  <c r="AN132" i="31" s="1"/>
  <c r="AL132" i="31"/>
  <c r="M132" i="31"/>
  <c r="AH132" i="31" s="1"/>
  <c r="AM131" i="31"/>
  <c r="AN131" i="31" s="1"/>
  <c r="AL131" i="31"/>
  <c r="M131" i="31"/>
  <c r="AH131" i="31" s="1"/>
  <c r="AM130" i="31"/>
  <c r="AN130" i="31" s="1"/>
  <c r="AL130" i="31"/>
  <c r="M130" i="31"/>
  <c r="AH130" i="31" s="1"/>
  <c r="AM129" i="31"/>
  <c r="AN129" i="31" s="1"/>
  <c r="AL129" i="31"/>
  <c r="M129" i="31"/>
  <c r="AH129" i="31" s="1"/>
  <c r="AM128" i="31"/>
  <c r="AL128" i="31"/>
  <c r="M128" i="31"/>
  <c r="AH128" i="31" s="1"/>
  <c r="AM127" i="31"/>
  <c r="AN127" i="31" s="1"/>
  <c r="AL127" i="31"/>
  <c r="M127" i="31"/>
  <c r="AH127" i="31" s="1"/>
  <c r="AM126" i="31"/>
  <c r="AN126" i="31" s="1"/>
  <c r="AL126" i="31"/>
  <c r="M126" i="31"/>
  <c r="AH126" i="31" s="1"/>
  <c r="AM125" i="31"/>
  <c r="AN125" i="31" s="1"/>
  <c r="AL125" i="31"/>
  <c r="M125" i="31"/>
  <c r="AH125" i="31" s="1"/>
  <c r="AM124" i="31"/>
  <c r="AN124" i="31" s="1"/>
  <c r="AL124" i="31"/>
  <c r="M124" i="31"/>
  <c r="AH124" i="31" s="1"/>
  <c r="AM123" i="31"/>
  <c r="AN123" i="31" s="1"/>
  <c r="AL123" i="31"/>
  <c r="M123" i="31"/>
  <c r="AH123" i="31" s="1"/>
  <c r="AM122" i="31"/>
  <c r="AN122" i="31" s="1"/>
  <c r="AL122" i="31"/>
  <c r="M122" i="31"/>
  <c r="AH122" i="31" s="1"/>
  <c r="AM121" i="31"/>
  <c r="AN121" i="31" s="1"/>
  <c r="AL121" i="31"/>
  <c r="M121" i="31"/>
  <c r="AH121" i="31"/>
  <c r="AM120" i="31"/>
  <c r="AN120" i="31" s="1"/>
  <c r="AL120" i="31"/>
  <c r="M120" i="31"/>
  <c r="AH120" i="31" s="1"/>
  <c r="AM119" i="31"/>
  <c r="AN119" i="31" s="1"/>
  <c r="AL119" i="31"/>
  <c r="M119" i="31"/>
  <c r="AH119" i="31" s="1"/>
  <c r="AM118" i="31"/>
  <c r="AN118" i="31" s="1"/>
  <c r="AL118" i="31"/>
  <c r="M118" i="31"/>
  <c r="AH118" i="31" s="1"/>
  <c r="AM117" i="31"/>
  <c r="AN117" i="31" s="1"/>
  <c r="AL117" i="31"/>
  <c r="M117" i="31"/>
  <c r="AH117" i="31" s="1"/>
  <c r="AM116" i="31"/>
  <c r="AN116" i="31" s="1"/>
  <c r="AL116" i="31"/>
  <c r="M116" i="31"/>
  <c r="AH116" i="31" s="1"/>
  <c r="AM115" i="31"/>
  <c r="AN115" i="31" s="1"/>
  <c r="AL115" i="31"/>
  <c r="M115" i="31"/>
  <c r="AH115" i="31" s="1"/>
  <c r="AM114" i="31"/>
  <c r="AN114" i="31" s="1"/>
  <c r="AL114" i="31"/>
  <c r="M114" i="31"/>
  <c r="AH114" i="31" s="1"/>
  <c r="AM113" i="31"/>
  <c r="AN113" i="31" s="1"/>
  <c r="AL113" i="31"/>
  <c r="M113" i="31"/>
  <c r="AH113" i="31" s="1"/>
  <c r="AM112" i="31"/>
  <c r="AN112" i="31" s="1"/>
  <c r="AL112" i="31"/>
  <c r="M112" i="31"/>
  <c r="AH112" i="31" s="1"/>
  <c r="AM111" i="31"/>
  <c r="AN111" i="31" s="1"/>
  <c r="AL111" i="31"/>
  <c r="M111" i="31"/>
  <c r="AH111" i="31" s="1"/>
  <c r="AM110" i="31"/>
  <c r="AN110" i="31" s="1"/>
  <c r="AL110" i="31"/>
  <c r="M110" i="31"/>
  <c r="AH110" i="31" s="1"/>
  <c r="AM109" i="31"/>
  <c r="AN109" i="31" s="1"/>
  <c r="AL109" i="31"/>
  <c r="M109" i="31"/>
  <c r="AH109" i="31" s="1"/>
  <c r="AM108" i="31"/>
  <c r="AN108" i="31" s="1"/>
  <c r="AL108" i="31"/>
  <c r="M108" i="31"/>
  <c r="AH108" i="31" s="1"/>
  <c r="AM107" i="31"/>
  <c r="AN107" i="31" s="1"/>
  <c r="AL107" i="31"/>
  <c r="M107" i="31"/>
  <c r="AH107" i="31" s="1"/>
  <c r="AM106" i="31"/>
  <c r="AN106" i="31" s="1"/>
  <c r="AL106" i="31"/>
  <c r="M106" i="31"/>
  <c r="AH106" i="31" s="1"/>
  <c r="AM105" i="31"/>
  <c r="AN105" i="31" s="1"/>
  <c r="AL105" i="31"/>
  <c r="M105" i="31"/>
  <c r="AH105" i="31"/>
  <c r="AM104" i="31"/>
  <c r="AN104" i="31" s="1"/>
  <c r="AL104" i="31"/>
  <c r="M104" i="31"/>
  <c r="AH104" i="31" s="1"/>
  <c r="AM103" i="31"/>
  <c r="AN103" i="31" s="1"/>
  <c r="AL103" i="31"/>
  <c r="M103" i="31"/>
  <c r="AH103" i="31" s="1"/>
  <c r="AM102" i="31"/>
  <c r="AN102" i="31" s="1"/>
  <c r="AL102" i="31"/>
  <c r="M102" i="31"/>
  <c r="AH102" i="31" s="1"/>
  <c r="AM101" i="31"/>
  <c r="AL101" i="31"/>
  <c r="AN101" i="31"/>
  <c r="M101" i="31"/>
  <c r="AH101" i="31" s="1"/>
  <c r="AM100" i="31"/>
  <c r="AL100" i="31"/>
  <c r="AN100" i="31"/>
  <c r="M100" i="31"/>
  <c r="AH100" i="31" s="1"/>
  <c r="AM99" i="31"/>
  <c r="AN99" i="31" s="1"/>
  <c r="AL99" i="31"/>
  <c r="M99" i="31"/>
  <c r="AH99" i="31" s="1"/>
  <c r="AM98" i="31"/>
  <c r="AN98" i="31" s="1"/>
  <c r="AL98" i="31"/>
  <c r="M98" i="31"/>
  <c r="AH98" i="31" s="1"/>
  <c r="AM97" i="31"/>
  <c r="AN97" i="31" s="1"/>
  <c r="AL97" i="31"/>
  <c r="M97" i="31"/>
  <c r="AH97" i="31" s="1"/>
  <c r="AM96" i="31"/>
  <c r="AN96" i="31" s="1"/>
  <c r="AL96" i="31"/>
  <c r="M96" i="31"/>
  <c r="AH96" i="31" s="1"/>
  <c r="AM95" i="31"/>
  <c r="AN95" i="31" s="1"/>
  <c r="AL95" i="31"/>
  <c r="M95" i="31"/>
  <c r="AH95" i="31" s="1"/>
  <c r="AM94" i="31"/>
  <c r="AN94" i="31" s="1"/>
  <c r="AL94" i="31"/>
  <c r="M94" i="31"/>
  <c r="AH94" i="31" s="1"/>
  <c r="AM93" i="31"/>
  <c r="AN93" i="31" s="1"/>
  <c r="AL93" i="31"/>
  <c r="M93" i="31"/>
  <c r="AH93" i="31" s="1"/>
  <c r="AM92" i="31"/>
  <c r="AN92" i="31" s="1"/>
  <c r="AL92" i="31"/>
  <c r="M92" i="31"/>
  <c r="AH92" i="31" s="1"/>
  <c r="AM91" i="31"/>
  <c r="AN91" i="31" s="1"/>
  <c r="AL91" i="31"/>
  <c r="M91" i="31"/>
  <c r="AH91" i="31" s="1"/>
  <c r="AM90" i="31"/>
  <c r="AN90" i="31" s="1"/>
  <c r="AL90" i="31"/>
  <c r="M90" i="31"/>
  <c r="AH90" i="31" s="1"/>
  <c r="AM89" i="31"/>
  <c r="AN89" i="31" s="1"/>
  <c r="AL89" i="31"/>
  <c r="M89" i="31"/>
  <c r="AH89" i="31" s="1"/>
  <c r="AM88" i="31"/>
  <c r="AN88" i="31" s="1"/>
  <c r="AL88" i="31"/>
  <c r="M88" i="31"/>
  <c r="AH88" i="31" s="1"/>
  <c r="AM87" i="31"/>
  <c r="AN87" i="31" s="1"/>
  <c r="AL87" i="31"/>
  <c r="M87" i="31"/>
  <c r="AH87" i="31" s="1"/>
  <c r="AM86" i="31"/>
  <c r="AN86" i="31" s="1"/>
  <c r="AL86" i="31"/>
  <c r="M86" i="31"/>
  <c r="AH86" i="31" s="1"/>
  <c r="AM85" i="31"/>
  <c r="AN85" i="31" s="1"/>
  <c r="AL85" i="31"/>
  <c r="M85" i="31"/>
  <c r="AH85" i="31" s="1"/>
  <c r="AM84" i="31"/>
  <c r="AN84" i="31" s="1"/>
  <c r="AL84" i="31"/>
  <c r="M84" i="31"/>
  <c r="AH84" i="31" s="1"/>
  <c r="AM83" i="31"/>
  <c r="AN83" i="31" s="1"/>
  <c r="AL83" i="31"/>
  <c r="M83" i="31"/>
  <c r="AH83" i="31" s="1"/>
  <c r="AM82" i="31"/>
  <c r="AN82" i="31" s="1"/>
  <c r="AL82" i="31"/>
  <c r="M82" i="31"/>
  <c r="AH82" i="31" s="1"/>
  <c r="AM81" i="31"/>
  <c r="AN81" i="31" s="1"/>
  <c r="AL81" i="31"/>
  <c r="M81" i="31"/>
  <c r="AH81" i="31" s="1"/>
  <c r="AM80" i="31"/>
  <c r="AN80" i="31" s="1"/>
  <c r="AL80" i="31"/>
  <c r="M80" i="31"/>
  <c r="AH80" i="31" s="1"/>
  <c r="AM79" i="31"/>
  <c r="AN79" i="31" s="1"/>
  <c r="AL79" i="31"/>
  <c r="M79" i="31"/>
  <c r="AH79" i="31" s="1"/>
  <c r="AM78" i="31"/>
  <c r="AN78" i="31" s="1"/>
  <c r="AL78" i="31"/>
  <c r="M78" i="31"/>
  <c r="AH78" i="31" s="1"/>
  <c r="AM77" i="31"/>
  <c r="AN77" i="31" s="1"/>
  <c r="AL77" i="31"/>
  <c r="M77" i="31"/>
  <c r="AH77" i="31"/>
  <c r="AM76" i="31"/>
  <c r="AN76" i="31" s="1"/>
  <c r="AL76" i="31"/>
  <c r="M76" i="31"/>
  <c r="AH76" i="31" s="1"/>
  <c r="AM75" i="31"/>
  <c r="AN75" i="31" s="1"/>
  <c r="AL75" i="31"/>
  <c r="M75" i="31"/>
  <c r="AH75" i="31" s="1"/>
  <c r="AM74" i="31"/>
  <c r="AN74" i="31" s="1"/>
  <c r="AL74" i="31"/>
  <c r="M74" i="31"/>
  <c r="AH74" i="31" s="1"/>
  <c r="AM73" i="31"/>
  <c r="AN73" i="31" s="1"/>
  <c r="AL73" i="31"/>
  <c r="M73" i="31"/>
  <c r="AH73" i="31" s="1"/>
  <c r="AM72" i="31"/>
  <c r="AN72" i="31" s="1"/>
  <c r="AL72" i="31"/>
  <c r="M72" i="31"/>
  <c r="AH72" i="31" s="1"/>
  <c r="AM71" i="31"/>
  <c r="AN71" i="31" s="1"/>
  <c r="AL71" i="31"/>
  <c r="M71" i="31"/>
  <c r="AH71" i="31" s="1"/>
  <c r="AM70" i="31"/>
  <c r="AN70" i="31" s="1"/>
  <c r="AL70" i="31"/>
  <c r="M70" i="31"/>
  <c r="AH70" i="31" s="1"/>
  <c r="AM69" i="31"/>
  <c r="AL69" i="31"/>
  <c r="M69" i="31"/>
  <c r="AH69" i="31" s="1"/>
  <c r="AM68" i="31"/>
  <c r="AN68" i="31" s="1"/>
  <c r="AL68" i="31"/>
  <c r="M68" i="31"/>
  <c r="AH68" i="31" s="1"/>
  <c r="AM67" i="31"/>
  <c r="AN67" i="31" s="1"/>
  <c r="AL67" i="31"/>
  <c r="M67" i="31"/>
  <c r="AH67" i="31" s="1"/>
  <c r="AM66" i="31"/>
  <c r="AN66" i="31" s="1"/>
  <c r="AL66" i="31"/>
  <c r="M66" i="31"/>
  <c r="AH66" i="31" s="1"/>
  <c r="AM65" i="31"/>
  <c r="AN65" i="31" s="1"/>
  <c r="AL65" i="31"/>
  <c r="M65" i="31"/>
  <c r="AH65" i="31" s="1"/>
  <c r="AM64" i="31"/>
  <c r="AN64" i="31" s="1"/>
  <c r="AL64" i="31"/>
  <c r="M64" i="31"/>
  <c r="AH64" i="31" s="1"/>
  <c r="AM63" i="31"/>
  <c r="AN63" i="31" s="1"/>
  <c r="AL63" i="31"/>
  <c r="M63" i="31"/>
  <c r="AH63" i="31" s="1"/>
  <c r="AM62" i="31"/>
  <c r="AN62" i="31" s="1"/>
  <c r="AL62" i="31"/>
  <c r="M62" i="31"/>
  <c r="AH62" i="31" s="1"/>
  <c r="AM61" i="31"/>
  <c r="AN61" i="31" s="1"/>
  <c r="AL61" i="31"/>
  <c r="M61" i="31"/>
  <c r="AH61" i="31" s="1"/>
  <c r="AM60" i="31"/>
  <c r="AN60" i="31" s="1"/>
  <c r="AL60" i="31"/>
  <c r="M60" i="31"/>
  <c r="AH60" i="31" s="1"/>
  <c r="AM59" i="31"/>
  <c r="AN59" i="31" s="1"/>
  <c r="AL59" i="31"/>
  <c r="M59" i="31"/>
  <c r="AH59" i="31" s="1"/>
  <c r="AM58" i="31"/>
  <c r="AN58" i="31" s="1"/>
  <c r="AL58" i="31"/>
  <c r="M58" i="31"/>
  <c r="AH58" i="31" s="1"/>
  <c r="AM57" i="31"/>
  <c r="AN57" i="31" s="1"/>
  <c r="AL57" i="31"/>
  <c r="M57" i="31"/>
  <c r="AH57" i="31" s="1"/>
  <c r="AM56" i="31"/>
  <c r="AN56" i="31" s="1"/>
  <c r="AL56" i="31"/>
  <c r="M56" i="31"/>
  <c r="AH56" i="31" s="1"/>
  <c r="AM55" i="31"/>
  <c r="AN55" i="31" s="1"/>
  <c r="AL55" i="31"/>
  <c r="M55" i="31"/>
  <c r="AH55" i="31" s="1"/>
  <c r="AM54" i="31"/>
  <c r="AN54" i="31" s="1"/>
  <c r="AL54" i="31"/>
  <c r="M54" i="31"/>
  <c r="AH54" i="31" s="1"/>
  <c r="AM53" i="31"/>
  <c r="AN53" i="31" s="1"/>
  <c r="AL53" i="31"/>
  <c r="M53" i="31"/>
  <c r="AH53" i="31" s="1"/>
  <c r="AM52" i="31"/>
  <c r="AN52" i="31" s="1"/>
  <c r="AL52" i="31"/>
  <c r="M52" i="31"/>
  <c r="AH52" i="31" s="1"/>
  <c r="AM51" i="31"/>
  <c r="AN51" i="31" s="1"/>
  <c r="AL51" i="31"/>
  <c r="M51" i="31"/>
  <c r="AH51" i="31" s="1"/>
  <c r="AM50" i="31"/>
  <c r="AN50" i="31" s="1"/>
  <c r="AL50" i="31"/>
  <c r="M50" i="31"/>
  <c r="AH50" i="31" s="1"/>
  <c r="AM49" i="31"/>
  <c r="AN49" i="31" s="1"/>
  <c r="AL49" i="31"/>
  <c r="M49" i="31"/>
  <c r="AH49" i="31" s="1"/>
  <c r="AM48" i="31"/>
  <c r="AN48" i="31" s="1"/>
  <c r="AL48" i="31"/>
  <c r="M48" i="31"/>
  <c r="AH48" i="31" s="1"/>
  <c r="AM47" i="31"/>
  <c r="AN47" i="31" s="1"/>
  <c r="AL47" i="31"/>
  <c r="M47" i="31"/>
  <c r="AH47" i="31" s="1"/>
  <c r="AM46" i="31"/>
  <c r="AN46" i="31" s="1"/>
  <c r="AL46" i="31"/>
  <c r="M46" i="31"/>
  <c r="AH46" i="31" s="1"/>
  <c r="AM45" i="31"/>
  <c r="AN45" i="31" s="1"/>
  <c r="AL45" i="31"/>
  <c r="M45" i="31"/>
  <c r="AH45" i="31" s="1"/>
  <c r="AM44" i="31"/>
  <c r="AL44" i="31"/>
  <c r="AN44" i="31"/>
  <c r="AK44" i="31"/>
  <c r="M44" i="31"/>
  <c r="AH44" i="31" s="1"/>
  <c r="AM43" i="31"/>
  <c r="AN43" i="31" s="1"/>
  <c r="AL43" i="31"/>
  <c r="AK43" i="31"/>
  <c r="M43" i="31"/>
  <c r="AH43" i="31" s="1"/>
  <c r="AM42" i="31"/>
  <c r="AN42" i="31" s="1"/>
  <c r="AL42" i="31"/>
  <c r="AK42" i="31"/>
  <c r="M42" i="31"/>
  <c r="AH42" i="31" s="1"/>
  <c r="AM41" i="31"/>
  <c r="AN41" i="31" s="1"/>
  <c r="AL41" i="31"/>
  <c r="AK41" i="31"/>
  <c r="M41" i="31"/>
  <c r="AH41" i="31" s="1"/>
  <c r="AM40" i="31"/>
  <c r="AN40" i="31" s="1"/>
  <c r="AL40" i="31"/>
  <c r="AK40" i="31"/>
  <c r="M40" i="31"/>
  <c r="AH40" i="31" s="1"/>
  <c r="AM39" i="31"/>
  <c r="AN39" i="31" s="1"/>
  <c r="AL39" i="31"/>
  <c r="AK39" i="31"/>
  <c r="M39" i="31"/>
  <c r="AH39" i="31" s="1"/>
  <c r="AM38" i="31"/>
  <c r="AN38" i="31" s="1"/>
  <c r="AL38" i="31"/>
  <c r="AK38" i="31"/>
  <c r="M38" i="31"/>
  <c r="AH38" i="31" s="1"/>
  <c r="AM37" i="31"/>
  <c r="AN37" i="31" s="1"/>
  <c r="AL37" i="31"/>
  <c r="AK37" i="31"/>
  <c r="M37" i="31"/>
  <c r="AH37" i="31" s="1"/>
  <c r="AM36" i="31"/>
  <c r="AL36" i="31"/>
  <c r="AN36" i="31"/>
  <c r="AK36" i="31"/>
  <c r="M36" i="31"/>
  <c r="AH36" i="31" s="1"/>
  <c r="AM35" i="31"/>
  <c r="AN35" i="31" s="1"/>
  <c r="AL35" i="31"/>
  <c r="AK35" i="31"/>
  <c r="M35" i="31"/>
  <c r="AH35" i="31"/>
  <c r="AM34" i="31"/>
  <c r="AN34" i="31" s="1"/>
  <c r="AL34" i="31"/>
  <c r="AK34" i="31"/>
  <c r="M34" i="31"/>
  <c r="AH34" i="31" s="1"/>
  <c r="AM33" i="31"/>
  <c r="AN33" i="31" s="1"/>
  <c r="AL33" i="31"/>
  <c r="AK33" i="31"/>
  <c r="M33" i="31"/>
  <c r="AH33" i="31" s="1"/>
  <c r="AM32" i="31"/>
  <c r="AN32" i="31" s="1"/>
  <c r="AL32" i="31"/>
  <c r="AK32" i="31"/>
  <c r="M32" i="31"/>
  <c r="AH32" i="31" s="1"/>
  <c r="AM31" i="31"/>
  <c r="AN31" i="31" s="1"/>
  <c r="AL31" i="31"/>
  <c r="AK31" i="31"/>
  <c r="M31" i="31"/>
  <c r="AH31" i="31" s="1"/>
  <c r="AM30" i="31"/>
  <c r="AL30" i="31"/>
  <c r="AN30" i="31"/>
  <c r="AK30" i="31"/>
  <c r="M30" i="31"/>
  <c r="AH30" i="31" s="1"/>
  <c r="AM29" i="31"/>
  <c r="AN29" i="31" s="1"/>
  <c r="AL29" i="31"/>
  <c r="AK29" i="31"/>
  <c r="M29" i="31"/>
  <c r="AH29" i="31" s="1"/>
  <c r="AM28" i="31"/>
  <c r="AN28" i="31" s="1"/>
  <c r="AL28" i="31"/>
  <c r="AK28" i="31"/>
  <c r="M28" i="31"/>
  <c r="AH28" i="31" s="1"/>
  <c r="AM27" i="31"/>
  <c r="AN27" i="31" s="1"/>
  <c r="AL27" i="31"/>
  <c r="AK27" i="31"/>
  <c r="M27" i="31"/>
  <c r="AH27" i="31" s="1"/>
  <c r="AM26" i="31"/>
  <c r="AN26" i="31" s="1"/>
  <c r="AL26" i="31"/>
  <c r="AK26" i="31"/>
  <c r="M26" i="31"/>
  <c r="AH26" i="31" s="1"/>
  <c r="AM25" i="31"/>
  <c r="AN25" i="31" s="1"/>
  <c r="AL25" i="31"/>
  <c r="AK25" i="31"/>
  <c r="M25" i="31"/>
  <c r="AH25" i="31"/>
  <c r="AM24" i="31"/>
  <c r="AN24" i="31" s="1"/>
  <c r="AL24" i="31"/>
  <c r="AK24" i="31"/>
  <c r="M24" i="31"/>
  <c r="AH24" i="31" s="1"/>
  <c r="AM23" i="31"/>
  <c r="AN23" i="31" s="1"/>
  <c r="AL23" i="31"/>
  <c r="AK23" i="31"/>
  <c r="M23" i="31"/>
  <c r="AH23" i="31" s="1"/>
  <c r="AM22" i="31"/>
  <c r="AN22" i="31" s="1"/>
  <c r="AL22" i="31"/>
  <c r="AK22" i="31"/>
  <c r="M22" i="31"/>
  <c r="AH22" i="31"/>
  <c r="AM21" i="31"/>
  <c r="AN21" i="31" s="1"/>
  <c r="AL21" i="31"/>
  <c r="AK21" i="31"/>
  <c r="M21" i="31"/>
  <c r="AH21" i="31" s="1"/>
  <c r="AU11" i="31"/>
  <c r="AM20" i="31"/>
  <c r="AN20" i="31" s="1"/>
  <c r="AL20" i="31"/>
  <c r="AK20" i="31"/>
  <c r="AU13" i="31"/>
  <c r="Z13" i="31"/>
  <c r="AU12" i="31"/>
  <c r="BN8" i="31"/>
  <c r="AA6" i="31"/>
  <c r="AD3" i="30"/>
  <c r="AD4" i="30" s="1"/>
  <c r="Z30" i="13"/>
  <c r="Y30" i="13" s="1"/>
  <c r="BB2" i="13" s="1"/>
  <c r="BF10" i="30"/>
  <c r="BJ10" i="30"/>
  <c r="BK10" i="30"/>
  <c r="BL10" i="30"/>
  <c r="BL13" i="30" s="1"/>
  <c r="BM10" i="30"/>
  <c r="BN10" i="30"/>
  <c r="BN8" i="30" s="1"/>
  <c r="BF11" i="30"/>
  <c r="BJ11" i="30"/>
  <c r="BK11" i="30"/>
  <c r="BL11" i="30"/>
  <c r="BM11" i="30"/>
  <c r="BN11"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AQ20" i="30"/>
  <c r="M20" i="30"/>
  <c r="AH20" i="30" s="1"/>
  <c r="X14" i="30"/>
  <c r="AU20" i="30"/>
  <c r="AU21" i="30"/>
  <c r="AU22" i="30"/>
  <c r="AU23" i="30"/>
  <c r="AU24" i="30"/>
  <c r="AU25" i="30"/>
  <c r="AU26" i="30"/>
  <c r="AU27" i="30"/>
  <c r="AU28" i="30"/>
  <c r="AU29" i="30"/>
  <c r="AU30" i="30"/>
  <c r="AU31" i="30"/>
  <c r="AU32" i="30"/>
  <c r="AU33" i="30"/>
  <c r="AU34" i="30"/>
  <c r="AU35" i="30"/>
  <c r="AU36" i="30"/>
  <c r="AU37" i="30"/>
  <c r="AU38" i="30"/>
  <c r="AU39" i="30"/>
  <c r="AU40" i="30"/>
  <c r="AU41" i="30"/>
  <c r="AU42" i="30"/>
  <c r="AU43" i="30"/>
  <c r="AU44" i="30"/>
  <c r="AU45" i="30"/>
  <c r="AU46" i="30"/>
  <c r="AU47" i="30"/>
  <c r="AU48" i="30"/>
  <c r="AU49" i="30"/>
  <c r="AU50" i="30"/>
  <c r="AU51" i="30"/>
  <c r="AU52" i="30"/>
  <c r="AU53" i="30"/>
  <c r="AU54" i="30"/>
  <c r="AU55" i="30"/>
  <c r="AU56" i="30"/>
  <c r="AU57" i="30"/>
  <c r="AU58" i="30"/>
  <c r="AU59" i="30"/>
  <c r="AU60" i="30"/>
  <c r="AU61" i="30"/>
  <c r="AU62" i="30"/>
  <c r="AU63" i="30"/>
  <c r="AU64" i="30"/>
  <c r="AU65" i="30"/>
  <c r="AU66" i="30"/>
  <c r="AU67" i="30"/>
  <c r="AU68" i="30"/>
  <c r="AU69" i="30"/>
  <c r="AU70" i="30"/>
  <c r="AU71" i="30"/>
  <c r="AU72" i="30"/>
  <c r="AU73" i="30"/>
  <c r="AU74" i="30"/>
  <c r="AU75" i="30"/>
  <c r="AU76" i="30"/>
  <c r="AU77" i="30"/>
  <c r="AU78" i="30"/>
  <c r="AU79" i="30"/>
  <c r="AU80" i="30"/>
  <c r="AU81" i="30"/>
  <c r="AU82" i="30"/>
  <c r="AU83" i="30"/>
  <c r="AU84" i="30"/>
  <c r="AU85" i="30"/>
  <c r="AU86" i="30"/>
  <c r="AU87" i="30"/>
  <c r="AU88" i="30"/>
  <c r="AU89" i="30"/>
  <c r="AU90" i="30"/>
  <c r="AU91" i="30"/>
  <c r="AU92" i="30"/>
  <c r="AU93" i="30"/>
  <c r="AU94" i="30"/>
  <c r="AU95" i="30"/>
  <c r="AU96" i="30"/>
  <c r="AU97" i="30"/>
  <c r="AU98" i="30"/>
  <c r="AU99" i="30"/>
  <c r="AU100" i="30"/>
  <c r="AU101" i="30"/>
  <c r="AU102" i="30"/>
  <c r="AU103" i="30"/>
  <c r="AU104" i="30"/>
  <c r="AU105" i="30"/>
  <c r="AU106" i="30"/>
  <c r="AU107" i="30"/>
  <c r="AU108" i="30"/>
  <c r="AU109" i="30"/>
  <c r="AU110" i="30"/>
  <c r="AU111" i="30"/>
  <c r="AU112" i="30"/>
  <c r="AU113" i="30"/>
  <c r="AU114" i="30"/>
  <c r="AU115" i="30"/>
  <c r="AU116" i="30"/>
  <c r="AU117" i="30"/>
  <c r="AU118" i="30"/>
  <c r="AU119" i="30"/>
  <c r="AU120" i="30"/>
  <c r="AU121" i="30"/>
  <c r="AU122" i="30"/>
  <c r="AU123" i="30"/>
  <c r="AU124" i="30"/>
  <c r="AU125" i="30"/>
  <c r="AU126" i="30"/>
  <c r="AU127" i="30"/>
  <c r="AU128" i="30"/>
  <c r="AU129" i="30"/>
  <c r="AU130" i="30"/>
  <c r="AU131" i="30"/>
  <c r="AU132" i="30"/>
  <c r="AU133" i="30"/>
  <c r="AU134" i="30"/>
  <c r="AU135" i="30"/>
  <c r="AU136" i="30"/>
  <c r="AU137" i="30"/>
  <c r="AU138" i="30"/>
  <c r="AU139" i="30"/>
  <c r="AU140" i="30"/>
  <c r="AU141" i="30"/>
  <c r="AU142" i="30"/>
  <c r="AU143" i="30"/>
  <c r="AU144" i="30"/>
  <c r="AU145" i="30"/>
  <c r="AU146" i="30"/>
  <c r="AU147" i="30"/>
  <c r="AU148" i="30"/>
  <c r="AU149" i="30"/>
  <c r="AU150" i="30"/>
  <c r="AU151" i="30"/>
  <c r="AU152" i="30"/>
  <c r="AU153" i="30"/>
  <c r="AU154" i="30"/>
  <c r="AU155" i="30"/>
  <c r="AU156" i="30"/>
  <c r="AU157" i="30"/>
  <c r="AU158" i="30"/>
  <c r="AU159" i="30"/>
  <c r="AU160" i="30"/>
  <c r="AU161" i="30"/>
  <c r="AU162" i="30"/>
  <c r="AU163" i="30"/>
  <c r="AU164" i="30"/>
  <c r="AU165" i="30"/>
  <c r="AU166" i="30"/>
  <c r="AU167" i="30"/>
  <c r="AU168" i="30"/>
  <c r="AU169" i="30"/>
  <c r="AU170" i="30"/>
  <c r="AU171" i="30"/>
  <c r="AU172" i="30"/>
  <c r="AU173" i="30"/>
  <c r="AU174" i="30"/>
  <c r="AU175" i="30"/>
  <c r="AU176" i="30"/>
  <c r="AU177" i="30"/>
  <c r="AU178" i="30"/>
  <c r="AU179" i="30"/>
  <c r="AU180" i="30"/>
  <c r="AU181" i="30"/>
  <c r="AU182" i="30"/>
  <c r="AU183" i="30"/>
  <c r="AU184" i="30"/>
  <c r="AU185" i="30"/>
  <c r="AU186" i="30"/>
  <c r="AU187" i="30"/>
  <c r="AU188" i="30"/>
  <c r="AU189" i="30"/>
  <c r="AU190" i="30"/>
  <c r="AU191" i="30"/>
  <c r="AU192" i="30"/>
  <c r="AU193" i="30"/>
  <c r="AU194" i="30"/>
  <c r="AM194" i="30"/>
  <c r="AN194" i="30" s="1"/>
  <c r="AL194" i="30"/>
  <c r="AK45" i="30"/>
  <c r="AK46" i="30" s="1"/>
  <c r="AK47" i="30" s="1"/>
  <c r="AK48" i="30" s="1"/>
  <c r="AK49" i="30" s="1"/>
  <c r="AK50" i="30" s="1"/>
  <c r="AK51" i="30" s="1"/>
  <c r="AK52" i="30" s="1"/>
  <c r="AK53" i="30" s="1"/>
  <c r="AK54" i="30" s="1"/>
  <c r="AK55" i="30" s="1"/>
  <c r="AK56" i="30" s="1"/>
  <c r="AK57" i="30" s="1"/>
  <c r="AK58" i="30" s="1"/>
  <c r="AK59" i="30" s="1"/>
  <c r="AK60" i="30" s="1"/>
  <c r="AK61" i="30" s="1"/>
  <c r="AK62" i="30" s="1"/>
  <c r="AK63" i="30" s="1"/>
  <c r="AK64" i="30" s="1"/>
  <c r="AK65" i="30" s="1"/>
  <c r="AK66" i="30" s="1"/>
  <c r="AK67" i="30" s="1"/>
  <c r="AK68" i="30" s="1"/>
  <c r="AK69" i="30" s="1"/>
  <c r="AK70" i="30" s="1"/>
  <c r="AK71" i="30" s="1"/>
  <c r="AK72" i="30" s="1"/>
  <c r="AK73" i="30" s="1"/>
  <c r="AK74" i="30" s="1"/>
  <c r="AK75" i="30" s="1"/>
  <c r="AK76" i="30" s="1"/>
  <c r="AK77" i="30" s="1"/>
  <c r="AK78" i="30" s="1"/>
  <c r="AK79" i="30" s="1"/>
  <c r="AK80" i="30" s="1"/>
  <c r="AK81" i="30" s="1"/>
  <c r="AK82" i="30" s="1"/>
  <c r="AK83" i="30" s="1"/>
  <c r="AK84" i="30" s="1"/>
  <c r="AK85" i="30" s="1"/>
  <c r="AK86" i="30" s="1"/>
  <c r="AK87" i="30" s="1"/>
  <c r="AK88" i="30" s="1"/>
  <c r="AK89" i="30" s="1"/>
  <c r="AK90" i="30" s="1"/>
  <c r="AK91" i="30" s="1"/>
  <c r="AK92" i="30" s="1"/>
  <c r="AK93" i="30" s="1"/>
  <c r="AK94" i="30" s="1"/>
  <c r="AK95" i="30" s="1"/>
  <c r="AK96" i="30" s="1"/>
  <c r="AK97" i="30" s="1"/>
  <c r="AK98" i="30" s="1"/>
  <c r="AK99" i="30" s="1"/>
  <c r="AK100" i="30" s="1"/>
  <c r="AK101" i="30" s="1"/>
  <c r="AK102" i="30" s="1"/>
  <c r="AK103" i="30" s="1"/>
  <c r="AK104" i="30" s="1"/>
  <c r="AK105" i="30" s="1"/>
  <c r="AK106" i="30" s="1"/>
  <c r="AK107" i="30" s="1"/>
  <c r="AK108" i="30" s="1"/>
  <c r="AK109" i="30" s="1"/>
  <c r="AK110" i="30" s="1"/>
  <c r="AK111" i="30" s="1"/>
  <c r="AK112" i="30" s="1"/>
  <c r="AK113" i="30" s="1"/>
  <c r="AK114" i="30" s="1"/>
  <c r="AK115" i="30" s="1"/>
  <c r="AK116" i="30" s="1"/>
  <c r="AK117" i="30" s="1"/>
  <c r="AK118" i="30" s="1"/>
  <c r="AK119" i="30" s="1"/>
  <c r="AK120" i="30" s="1"/>
  <c r="AK121" i="30" s="1"/>
  <c r="AK122" i="30" s="1"/>
  <c r="AK123" i="30" s="1"/>
  <c r="AK124" i="30" s="1"/>
  <c r="AK125" i="30" s="1"/>
  <c r="AK126" i="30" s="1"/>
  <c r="AK127" i="30" s="1"/>
  <c r="AK128" i="30" s="1"/>
  <c r="AK129" i="30" s="1"/>
  <c r="AK130" i="30" s="1"/>
  <c r="AK131" i="30" s="1"/>
  <c r="AK132" i="30" s="1"/>
  <c r="AK133" i="30" s="1"/>
  <c r="AK134" i="30" s="1"/>
  <c r="AK135" i="30" s="1"/>
  <c r="AK136" i="30" s="1"/>
  <c r="AK137" i="30" s="1"/>
  <c r="AK138" i="30" s="1"/>
  <c r="AK139" i="30" s="1"/>
  <c r="AK140" i="30" s="1"/>
  <c r="AK141" i="30" s="1"/>
  <c r="AK142" i="30" s="1"/>
  <c r="AK143" i="30" s="1"/>
  <c r="AK144" i="30" s="1"/>
  <c r="AK145" i="30" s="1"/>
  <c r="AK146" i="30" s="1"/>
  <c r="AK147" i="30" s="1"/>
  <c r="AK148" i="30" s="1"/>
  <c r="AK149" i="30" s="1"/>
  <c r="AK150" i="30" s="1"/>
  <c r="AK151" i="30" s="1"/>
  <c r="AK152" i="30" s="1"/>
  <c r="AK153" i="30" s="1"/>
  <c r="AK154" i="30" s="1"/>
  <c r="AK155" i="30" s="1"/>
  <c r="AK156" i="30" s="1"/>
  <c r="AK157" i="30" s="1"/>
  <c r="AK158" i="30" s="1"/>
  <c r="AK159" i="30" s="1"/>
  <c r="AK160" i="30" s="1"/>
  <c r="AK161" i="30" s="1"/>
  <c r="AK162" i="30" s="1"/>
  <c r="AK163" i="30" s="1"/>
  <c r="AK164" i="30" s="1"/>
  <c r="AK165" i="30" s="1"/>
  <c r="AK166" i="30" s="1"/>
  <c r="AK167" i="30" s="1"/>
  <c r="AK168" i="30" s="1"/>
  <c r="AK169" i="30" s="1"/>
  <c r="AK170" i="30" s="1"/>
  <c r="AK171" i="30" s="1"/>
  <c r="AK172" i="30" s="1"/>
  <c r="AK173" i="30" s="1"/>
  <c r="AK174" i="30" s="1"/>
  <c r="AK175" i="30" s="1"/>
  <c r="AK176" i="30" s="1"/>
  <c r="AK177" i="30" s="1"/>
  <c r="AK178" i="30" s="1"/>
  <c r="AK179" i="30" s="1"/>
  <c r="AK180" i="30" s="1"/>
  <c r="AK181" i="30" s="1"/>
  <c r="AK182" i="30" s="1"/>
  <c r="AK183" i="30" s="1"/>
  <c r="AK184" i="30" s="1"/>
  <c r="AK185" i="30" s="1"/>
  <c r="AK186" i="30" s="1"/>
  <c r="AK187" i="30" s="1"/>
  <c r="AK188" i="30" s="1"/>
  <c r="AK189" i="30" s="1"/>
  <c r="AK190" i="30" s="1"/>
  <c r="AK191" i="30" s="1"/>
  <c r="AK192" i="30" s="1"/>
  <c r="AK193" i="30" s="1"/>
  <c r="AK194" i="30" s="1"/>
  <c r="M194" i="30"/>
  <c r="AH194" i="30" s="1"/>
  <c r="Y14" i="30"/>
  <c r="AM193" i="30"/>
  <c r="AN193" i="30" s="1"/>
  <c r="AL193" i="30"/>
  <c r="M193" i="30"/>
  <c r="AH193" i="30" s="1"/>
  <c r="AM192" i="30"/>
  <c r="AL192" i="30"/>
  <c r="AN192" i="30"/>
  <c r="M192" i="30"/>
  <c r="AH192" i="30" s="1"/>
  <c r="AM191" i="30"/>
  <c r="AN191" i="30" s="1"/>
  <c r="AL191" i="30"/>
  <c r="M191" i="30"/>
  <c r="AH191" i="30" s="1"/>
  <c r="AM190" i="30"/>
  <c r="AN190" i="30" s="1"/>
  <c r="AL190" i="30"/>
  <c r="M190" i="30"/>
  <c r="AH190" i="30" s="1"/>
  <c r="AM189" i="30"/>
  <c r="AN189" i="30" s="1"/>
  <c r="AL189" i="30"/>
  <c r="M189" i="30"/>
  <c r="AH189" i="30" s="1"/>
  <c r="AM188" i="30"/>
  <c r="AN188" i="30" s="1"/>
  <c r="AL188" i="30"/>
  <c r="M188" i="30"/>
  <c r="AH188" i="30" s="1"/>
  <c r="AM187" i="30"/>
  <c r="AN187" i="30" s="1"/>
  <c r="AL187" i="30"/>
  <c r="M187" i="30"/>
  <c r="AH187" i="30" s="1"/>
  <c r="AM186" i="30"/>
  <c r="AN186" i="30" s="1"/>
  <c r="AL186" i="30"/>
  <c r="M186" i="30"/>
  <c r="AH186" i="30" s="1"/>
  <c r="AM185" i="30"/>
  <c r="AN185" i="30" s="1"/>
  <c r="AL185" i="30"/>
  <c r="M185" i="30"/>
  <c r="AH185" i="30" s="1"/>
  <c r="AM184" i="30"/>
  <c r="AN184" i="30" s="1"/>
  <c r="AL184" i="30"/>
  <c r="M184" i="30"/>
  <c r="AH184" i="30" s="1"/>
  <c r="AM183" i="30"/>
  <c r="AN183" i="30" s="1"/>
  <c r="AL183" i="30"/>
  <c r="M183" i="30"/>
  <c r="AH183" i="30" s="1"/>
  <c r="AM182" i="30"/>
  <c r="AN182" i="30" s="1"/>
  <c r="AL182" i="30"/>
  <c r="M182" i="30"/>
  <c r="AH182" i="30" s="1"/>
  <c r="AM181" i="30"/>
  <c r="AN181" i="30" s="1"/>
  <c r="AL181" i="30"/>
  <c r="M181" i="30"/>
  <c r="AH181" i="30" s="1"/>
  <c r="AM180" i="30"/>
  <c r="AN180" i="30" s="1"/>
  <c r="AL180" i="30"/>
  <c r="M180" i="30"/>
  <c r="AH180" i="30" s="1"/>
  <c r="AM179" i="30"/>
  <c r="AN179" i="30" s="1"/>
  <c r="AL179" i="30"/>
  <c r="M179" i="30"/>
  <c r="AH179" i="30" s="1"/>
  <c r="AM178" i="30"/>
  <c r="AN178" i="30" s="1"/>
  <c r="AL178" i="30"/>
  <c r="M178" i="30"/>
  <c r="AH178" i="30" s="1"/>
  <c r="AM177" i="30"/>
  <c r="AN177" i="30" s="1"/>
  <c r="AL177" i="30"/>
  <c r="M177" i="30"/>
  <c r="AH177" i="30" s="1"/>
  <c r="AM176" i="30"/>
  <c r="AN176" i="30" s="1"/>
  <c r="AL176" i="30"/>
  <c r="M176" i="30"/>
  <c r="AH176" i="30" s="1"/>
  <c r="AM175" i="30"/>
  <c r="AN175" i="30" s="1"/>
  <c r="AL175" i="30"/>
  <c r="M175" i="30"/>
  <c r="AH175" i="30" s="1"/>
  <c r="AM174" i="30"/>
  <c r="AN174" i="30" s="1"/>
  <c r="AL174" i="30"/>
  <c r="M174" i="30"/>
  <c r="AH174" i="30" s="1"/>
  <c r="AM173" i="30"/>
  <c r="AN173" i="30" s="1"/>
  <c r="AL173" i="30"/>
  <c r="M173" i="30"/>
  <c r="AH173" i="30" s="1"/>
  <c r="AM172" i="30"/>
  <c r="AN172" i="30" s="1"/>
  <c r="AL172" i="30"/>
  <c r="M172" i="30"/>
  <c r="AH172" i="30" s="1"/>
  <c r="AM171" i="30"/>
  <c r="AN171" i="30" s="1"/>
  <c r="AL171" i="30"/>
  <c r="M171" i="30"/>
  <c r="AH171" i="30" s="1"/>
  <c r="AM170" i="30"/>
  <c r="AL170" i="30"/>
  <c r="AN170" i="30"/>
  <c r="M170" i="30"/>
  <c r="AH170" i="30" s="1"/>
  <c r="AM169" i="30"/>
  <c r="AN169" i="30" s="1"/>
  <c r="AL169" i="30"/>
  <c r="M169" i="30"/>
  <c r="AH169" i="30" s="1"/>
  <c r="AM168" i="30"/>
  <c r="AN168" i="30" s="1"/>
  <c r="AL168" i="30"/>
  <c r="M168" i="30"/>
  <c r="AH168" i="30" s="1"/>
  <c r="AM167" i="30"/>
  <c r="AN167" i="30" s="1"/>
  <c r="AL167" i="30"/>
  <c r="M167" i="30"/>
  <c r="AH167" i="30" s="1"/>
  <c r="AM166" i="30"/>
  <c r="AN166" i="30" s="1"/>
  <c r="AL166" i="30"/>
  <c r="M166" i="30"/>
  <c r="AH166" i="30" s="1"/>
  <c r="AM165" i="30"/>
  <c r="AN165" i="30" s="1"/>
  <c r="AL165" i="30"/>
  <c r="M165" i="30"/>
  <c r="AH165" i="30" s="1"/>
  <c r="AM164" i="30"/>
  <c r="AN164" i="30" s="1"/>
  <c r="AL164" i="30"/>
  <c r="M164" i="30"/>
  <c r="AH164" i="30" s="1"/>
  <c r="AM163" i="30"/>
  <c r="AN163" i="30" s="1"/>
  <c r="AL163" i="30"/>
  <c r="M163" i="30"/>
  <c r="AH163" i="30" s="1"/>
  <c r="AM162" i="30"/>
  <c r="AN162" i="30" s="1"/>
  <c r="AL162" i="30"/>
  <c r="M162" i="30"/>
  <c r="AH162" i="30" s="1"/>
  <c r="AM161" i="30"/>
  <c r="AN161" i="30" s="1"/>
  <c r="AL161" i="30"/>
  <c r="M161" i="30"/>
  <c r="AH161" i="30" s="1"/>
  <c r="AM160" i="30"/>
  <c r="AN160" i="30" s="1"/>
  <c r="AL160" i="30"/>
  <c r="M160" i="30"/>
  <c r="AH160" i="30" s="1"/>
  <c r="AM159" i="30"/>
  <c r="AN159" i="30" s="1"/>
  <c r="AL159" i="30"/>
  <c r="M159" i="30"/>
  <c r="AH159" i="30" s="1"/>
  <c r="AM158" i="30"/>
  <c r="AN158" i="30" s="1"/>
  <c r="AL158" i="30"/>
  <c r="M158" i="30"/>
  <c r="AH158" i="30" s="1"/>
  <c r="AM157" i="30"/>
  <c r="AN157" i="30" s="1"/>
  <c r="AL157" i="30"/>
  <c r="M157" i="30"/>
  <c r="AH157" i="30" s="1"/>
  <c r="AM156" i="30"/>
  <c r="AN156" i="30" s="1"/>
  <c r="AL156" i="30"/>
  <c r="M156" i="30"/>
  <c r="AH156" i="30" s="1"/>
  <c r="AM155" i="30"/>
  <c r="AN155" i="30" s="1"/>
  <c r="AL155" i="30"/>
  <c r="M155" i="30"/>
  <c r="AH155" i="30" s="1"/>
  <c r="AM154" i="30"/>
  <c r="AN154" i="30" s="1"/>
  <c r="AL154" i="30"/>
  <c r="M154" i="30"/>
  <c r="AH154" i="30" s="1"/>
  <c r="AM153" i="30"/>
  <c r="AN153" i="30" s="1"/>
  <c r="AL153" i="30"/>
  <c r="M153" i="30"/>
  <c r="AH153" i="30"/>
  <c r="AM152" i="30"/>
  <c r="AN152" i="30" s="1"/>
  <c r="AL152" i="30"/>
  <c r="M152" i="30"/>
  <c r="AH152" i="30" s="1"/>
  <c r="AM151" i="30"/>
  <c r="AN151" i="30" s="1"/>
  <c r="AL151" i="30"/>
  <c r="M151" i="30"/>
  <c r="AH151" i="30" s="1"/>
  <c r="AM150" i="30"/>
  <c r="AN150" i="30" s="1"/>
  <c r="AL150" i="30"/>
  <c r="M150" i="30"/>
  <c r="AH150" i="30" s="1"/>
  <c r="AM149" i="30"/>
  <c r="AN149" i="30" s="1"/>
  <c r="AL149" i="30"/>
  <c r="M149" i="30"/>
  <c r="AH149" i="30"/>
  <c r="AM148" i="30"/>
  <c r="AN148" i="30" s="1"/>
  <c r="AL148" i="30"/>
  <c r="M148" i="30"/>
  <c r="AH148" i="30" s="1"/>
  <c r="AM147" i="30"/>
  <c r="AN147" i="30" s="1"/>
  <c r="AL147" i="30"/>
  <c r="M147" i="30"/>
  <c r="AH147" i="30" s="1"/>
  <c r="AM146" i="30"/>
  <c r="AN146" i="30" s="1"/>
  <c r="AL146" i="30"/>
  <c r="M146" i="30"/>
  <c r="AH146" i="30" s="1"/>
  <c r="AM145" i="30"/>
  <c r="AN145" i="30" s="1"/>
  <c r="AL145" i="30"/>
  <c r="M145" i="30"/>
  <c r="AH145" i="30"/>
  <c r="AM144" i="30"/>
  <c r="AN144" i="30" s="1"/>
  <c r="AL144" i="30"/>
  <c r="M144" i="30"/>
  <c r="AH144" i="30" s="1"/>
  <c r="AM143" i="30"/>
  <c r="AN143" i="30" s="1"/>
  <c r="AL143" i="30"/>
  <c r="M143" i="30"/>
  <c r="AH143" i="30" s="1"/>
  <c r="AM142" i="30"/>
  <c r="AN142" i="30" s="1"/>
  <c r="AL142" i="30"/>
  <c r="M142" i="30"/>
  <c r="AH142" i="30" s="1"/>
  <c r="AM141" i="30"/>
  <c r="AN141" i="30" s="1"/>
  <c r="AL141" i="30"/>
  <c r="M141" i="30"/>
  <c r="AH141" i="30" s="1"/>
  <c r="AM140" i="30"/>
  <c r="AN140" i="30" s="1"/>
  <c r="AL140" i="30"/>
  <c r="M140" i="30"/>
  <c r="AH140" i="30" s="1"/>
  <c r="AM139" i="30"/>
  <c r="AN139" i="30" s="1"/>
  <c r="AL139" i="30"/>
  <c r="M139" i="30"/>
  <c r="AH139" i="30" s="1"/>
  <c r="AM138" i="30"/>
  <c r="AN138" i="30" s="1"/>
  <c r="AL138" i="30"/>
  <c r="M138" i="30"/>
  <c r="AH138" i="30" s="1"/>
  <c r="AM137" i="30"/>
  <c r="AN137" i="30" s="1"/>
  <c r="AL137" i="30"/>
  <c r="M137" i="30"/>
  <c r="AH137" i="30" s="1"/>
  <c r="AM136" i="30"/>
  <c r="AN136" i="30" s="1"/>
  <c r="AL136" i="30"/>
  <c r="M136" i="30"/>
  <c r="AH136" i="30" s="1"/>
  <c r="AM135" i="30"/>
  <c r="AN135" i="30" s="1"/>
  <c r="AL135" i="30"/>
  <c r="M135" i="30"/>
  <c r="AH135" i="30" s="1"/>
  <c r="AM134" i="30"/>
  <c r="AN134" i="30" s="1"/>
  <c r="AL134" i="30"/>
  <c r="M134" i="30"/>
  <c r="AH134" i="30" s="1"/>
  <c r="AM133" i="30"/>
  <c r="AL133" i="30"/>
  <c r="M133" i="30"/>
  <c r="AH133" i="30" s="1"/>
  <c r="AM132" i="30"/>
  <c r="AN132" i="30" s="1"/>
  <c r="AL132" i="30"/>
  <c r="M132" i="30"/>
  <c r="AH132" i="30" s="1"/>
  <c r="AM131" i="30"/>
  <c r="AN131" i="30" s="1"/>
  <c r="AL131" i="30"/>
  <c r="M131" i="30"/>
  <c r="AH131" i="30" s="1"/>
  <c r="AM130" i="30"/>
  <c r="AN130" i="30" s="1"/>
  <c r="AL130" i="30"/>
  <c r="M130" i="30"/>
  <c r="AH130" i="30" s="1"/>
  <c r="AM129" i="30"/>
  <c r="AN129" i="30" s="1"/>
  <c r="AL129" i="30"/>
  <c r="M129" i="30"/>
  <c r="AH129" i="30" s="1"/>
  <c r="AM128" i="30"/>
  <c r="AN128" i="30" s="1"/>
  <c r="AL128" i="30"/>
  <c r="M128" i="30"/>
  <c r="AH128" i="30"/>
  <c r="AM127" i="30"/>
  <c r="AN127" i="30" s="1"/>
  <c r="AL127" i="30"/>
  <c r="M127" i="30"/>
  <c r="AH127" i="30"/>
  <c r="AM126" i="30"/>
  <c r="AN126" i="30" s="1"/>
  <c r="AL126" i="30"/>
  <c r="M126" i="30"/>
  <c r="AH126" i="30" s="1"/>
  <c r="AM125" i="30"/>
  <c r="AN125" i="30" s="1"/>
  <c r="AL125" i="30"/>
  <c r="M125" i="30"/>
  <c r="AH125" i="30" s="1"/>
  <c r="AM124" i="30"/>
  <c r="AN124" i="30" s="1"/>
  <c r="AL124" i="30"/>
  <c r="M124" i="30"/>
  <c r="AH124" i="30" s="1"/>
  <c r="AM123" i="30"/>
  <c r="AN123" i="30" s="1"/>
  <c r="AL123" i="30"/>
  <c r="M123" i="30"/>
  <c r="AH123" i="30"/>
  <c r="AM122" i="30"/>
  <c r="AN122" i="30" s="1"/>
  <c r="AL122" i="30"/>
  <c r="M122" i="30"/>
  <c r="AH122" i="30" s="1"/>
  <c r="AM121" i="30"/>
  <c r="AN121" i="30" s="1"/>
  <c r="AL121" i="30"/>
  <c r="M121" i="30"/>
  <c r="AH121" i="30" s="1"/>
  <c r="AM120" i="30"/>
  <c r="AN120" i="30" s="1"/>
  <c r="AL120" i="30"/>
  <c r="M120" i="30"/>
  <c r="AH120" i="30" s="1"/>
  <c r="AM119" i="30"/>
  <c r="AN119" i="30" s="1"/>
  <c r="AL119" i="30"/>
  <c r="M119" i="30"/>
  <c r="AH119" i="30" s="1"/>
  <c r="AM118" i="30"/>
  <c r="AN118" i="30" s="1"/>
  <c r="AL118" i="30"/>
  <c r="M118" i="30"/>
  <c r="AH118" i="30"/>
  <c r="AM117" i="30"/>
  <c r="AN117" i="30" s="1"/>
  <c r="AL117" i="30"/>
  <c r="M117" i="30"/>
  <c r="AH117" i="30" s="1"/>
  <c r="AM116" i="30"/>
  <c r="AN116" i="30" s="1"/>
  <c r="AL116" i="30"/>
  <c r="M116" i="30"/>
  <c r="AH116" i="30" s="1"/>
  <c r="AM115" i="30"/>
  <c r="AN115" i="30" s="1"/>
  <c r="AL115" i="30"/>
  <c r="M115" i="30"/>
  <c r="AH115" i="30" s="1"/>
  <c r="AM114" i="30"/>
  <c r="AN114" i="30" s="1"/>
  <c r="AL114" i="30"/>
  <c r="M114" i="30"/>
  <c r="AH114" i="30"/>
  <c r="AM113" i="30"/>
  <c r="AN113" i="30" s="1"/>
  <c r="AL113" i="30"/>
  <c r="M113" i="30"/>
  <c r="AH113" i="30" s="1"/>
  <c r="AM112" i="30"/>
  <c r="AN112" i="30" s="1"/>
  <c r="AL112" i="30"/>
  <c r="M112" i="30"/>
  <c r="AH112" i="30" s="1"/>
  <c r="AM111" i="30"/>
  <c r="AL111" i="30"/>
  <c r="M111" i="30"/>
  <c r="AH111" i="30" s="1"/>
  <c r="AM110" i="30"/>
  <c r="AN110" i="30" s="1"/>
  <c r="AL110" i="30"/>
  <c r="M110" i="30"/>
  <c r="AH110" i="30" s="1"/>
  <c r="AM109" i="30"/>
  <c r="AN109" i="30" s="1"/>
  <c r="AL109" i="30"/>
  <c r="M109" i="30"/>
  <c r="AH109" i="30" s="1"/>
  <c r="AM108" i="30"/>
  <c r="AN108" i="30" s="1"/>
  <c r="AL108" i="30"/>
  <c r="M108" i="30"/>
  <c r="AH108" i="30" s="1"/>
  <c r="AM107" i="30"/>
  <c r="AL107" i="30"/>
  <c r="AN107" i="30"/>
  <c r="M107" i="30"/>
  <c r="AH107" i="30" s="1"/>
  <c r="AM106" i="30"/>
  <c r="AN106" i="30" s="1"/>
  <c r="AL106" i="30"/>
  <c r="M106" i="30"/>
  <c r="AH106" i="30" s="1"/>
  <c r="AM105" i="30"/>
  <c r="AN105" i="30" s="1"/>
  <c r="AL105" i="30"/>
  <c r="M105" i="30"/>
  <c r="AH105" i="30" s="1"/>
  <c r="AM104" i="30"/>
  <c r="AN104" i="30" s="1"/>
  <c r="AL104" i="30"/>
  <c r="M104" i="30"/>
  <c r="AH104" i="30" s="1"/>
  <c r="AM103" i="30"/>
  <c r="AN103" i="30" s="1"/>
  <c r="AL103" i="30"/>
  <c r="M103" i="30"/>
  <c r="AH103" i="30" s="1"/>
  <c r="AM102" i="30"/>
  <c r="AN102" i="30" s="1"/>
  <c r="AL102" i="30"/>
  <c r="M102" i="30"/>
  <c r="AH102" i="30" s="1"/>
  <c r="AM101" i="30"/>
  <c r="AN101" i="30"/>
  <c r="AL101" i="30"/>
  <c r="M101" i="30"/>
  <c r="AH101" i="30" s="1"/>
  <c r="AM100" i="30"/>
  <c r="AN100" i="30" s="1"/>
  <c r="AL100" i="30"/>
  <c r="M100" i="30"/>
  <c r="AH100" i="30" s="1"/>
  <c r="AM99" i="30"/>
  <c r="AN99" i="30" s="1"/>
  <c r="AL99" i="30"/>
  <c r="M99" i="30"/>
  <c r="AH99" i="30" s="1"/>
  <c r="AM98" i="30"/>
  <c r="AN98" i="30" s="1"/>
  <c r="AL98" i="30"/>
  <c r="M98" i="30"/>
  <c r="AH98" i="30" s="1"/>
  <c r="AM97" i="30"/>
  <c r="AN97" i="30" s="1"/>
  <c r="AL97" i="30"/>
  <c r="M97" i="30"/>
  <c r="AH97" i="30" s="1"/>
  <c r="AM96" i="30"/>
  <c r="AN96" i="30" s="1"/>
  <c r="AL96" i="30"/>
  <c r="M96" i="30"/>
  <c r="AH96" i="30"/>
  <c r="AM95" i="30"/>
  <c r="AN95" i="30" s="1"/>
  <c r="AL95" i="30"/>
  <c r="M95" i="30"/>
  <c r="AH95" i="30" s="1"/>
  <c r="AM94" i="30"/>
  <c r="AN94" i="30" s="1"/>
  <c r="AL94" i="30"/>
  <c r="M94" i="30"/>
  <c r="AH94" i="30" s="1"/>
  <c r="AM93" i="30"/>
  <c r="AN93" i="30" s="1"/>
  <c r="AL93" i="30"/>
  <c r="M93" i="30"/>
  <c r="AH93" i="30" s="1"/>
  <c r="AM92" i="30"/>
  <c r="AN92" i="30" s="1"/>
  <c r="AL92" i="30"/>
  <c r="M92" i="30"/>
  <c r="AH92" i="30"/>
  <c r="AM91" i="30"/>
  <c r="AN91" i="30" s="1"/>
  <c r="AL91" i="30"/>
  <c r="M91" i="30"/>
  <c r="AH91" i="30" s="1"/>
  <c r="AM90" i="30"/>
  <c r="AN90" i="30" s="1"/>
  <c r="AL90" i="30"/>
  <c r="M90" i="30"/>
  <c r="AH90" i="30" s="1"/>
  <c r="AM89" i="30"/>
  <c r="AN89" i="30" s="1"/>
  <c r="AL89" i="30"/>
  <c r="M89" i="30"/>
  <c r="AH89" i="30" s="1"/>
  <c r="AM88" i="30"/>
  <c r="AN88" i="30" s="1"/>
  <c r="AL88" i="30"/>
  <c r="M88" i="30"/>
  <c r="AH88" i="30"/>
  <c r="AM87" i="30"/>
  <c r="AN87" i="30" s="1"/>
  <c r="AL87" i="30"/>
  <c r="M87" i="30"/>
  <c r="AH87" i="30" s="1"/>
  <c r="AM86" i="30"/>
  <c r="AN86" i="30" s="1"/>
  <c r="AL86" i="30"/>
  <c r="M86" i="30"/>
  <c r="AH86" i="30" s="1"/>
  <c r="AM85" i="30"/>
  <c r="AN85" i="30" s="1"/>
  <c r="AL85" i="30"/>
  <c r="M85" i="30"/>
  <c r="AH85" i="30" s="1"/>
  <c r="AM84" i="30"/>
  <c r="AN84" i="30" s="1"/>
  <c r="AL84" i="30"/>
  <c r="M84" i="30"/>
  <c r="AH84" i="30" s="1"/>
  <c r="AM83" i="30"/>
  <c r="AN83" i="30"/>
  <c r="AL83" i="30"/>
  <c r="M83" i="30"/>
  <c r="AH83" i="30" s="1"/>
  <c r="AM82" i="30"/>
  <c r="AN82" i="30" s="1"/>
  <c r="AL82" i="30"/>
  <c r="M82" i="30"/>
  <c r="AH82" i="30" s="1"/>
  <c r="AM81" i="30"/>
  <c r="AN81" i="30" s="1"/>
  <c r="AL81" i="30"/>
  <c r="M81" i="30"/>
  <c r="AH81" i="30" s="1"/>
  <c r="AM80" i="30"/>
  <c r="AN80" i="30" s="1"/>
  <c r="AL80" i="30"/>
  <c r="M80" i="30"/>
  <c r="AH80" i="30" s="1"/>
  <c r="AM79" i="30"/>
  <c r="AN79" i="30" s="1"/>
  <c r="AL79" i="30"/>
  <c r="M79" i="30"/>
  <c r="AH79" i="30" s="1"/>
  <c r="AM78" i="30"/>
  <c r="AN78" i="30" s="1"/>
  <c r="AL78" i="30"/>
  <c r="M78" i="30"/>
  <c r="AH78" i="30"/>
  <c r="AM77" i="30"/>
  <c r="AN77" i="30" s="1"/>
  <c r="AL77" i="30"/>
  <c r="M77" i="30"/>
  <c r="AH77" i="30" s="1"/>
  <c r="AM76" i="30"/>
  <c r="AN76" i="30" s="1"/>
  <c r="AL76" i="30"/>
  <c r="M76" i="30"/>
  <c r="AH76" i="30" s="1"/>
  <c r="AM75" i="30"/>
  <c r="AN75" i="30" s="1"/>
  <c r="AL75" i="30"/>
  <c r="M75" i="30"/>
  <c r="AH75" i="30" s="1"/>
  <c r="AM74" i="30"/>
  <c r="AN74" i="30" s="1"/>
  <c r="AL74" i="30"/>
  <c r="M74" i="30"/>
  <c r="AH74" i="30"/>
  <c r="AM73" i="30"/>
  <c r="AN73" i="30" s="1"/>
  <c r="AL73" i="30"/>
  <c r="M73" i="30"/>
  <c r="AH73" i="30" s="1"/>
  <c r="AM72" i="30"/>
  <c r="AN72" i="30" s="1"/>
  <c r="AL72" i="30"/>
  <c r="M72" i="30"/>
  <c r="AH72" i="30" s="1"/>
  <c r="AM71" i="30"/>
  <c r="AN71" i="30" s="1"/>
  <c r="AL71" i="30"/>
  <c r="M71" i="30"/>
  <c r="AH71" i="30" s="1"/>
  <c r="AM70" i="30"/>
  <c r="AN70" i="30" s="1"/>
  <c r="AL70" i="30"/>
  <c r="M70" i="30"/>
  <c r="AH70" i="30" s="1"/>
  <c r="AM69" i="30"/>
  <c r="AN69" i="30" s="1"/>
  <c r="AL69" i="30"/>
  <c r="M69" i="30"/>
  <c r="AH69" i="30" s="1"/>
  <c r="AM68" i="30"/>
  <c r="AN68" i="30" s="1"/>
  <c r="AL68" i="30"/>
  <c r="M68" i="30"/>
  <c r="AH68" i="30"/>
  <c r="AM67" i="30"/>
  <c r="AN67" i="30" s="1"/>
  <c r="AL67" i="30"/>
  <c r="M67" i="30"/>
  <c r="AH67" i="30" s="1"/>
  <c r="AM66" i="30"/>
  <c r="AN66" i="30" s="1"/>
  <c r="AL66" i="30"/>
  <c r="M66" i="30"/>
  <c r="AH66" i="30" s="1"/>
  <c r="AM65" i="30"/>
  <c r="AN65" i="30" s="1"/>
  <c r="AL65" i="30"/>
  <c r="M65" i="30"/>
  <c r="AH65" i="30" s="1"/>
  <c r="AM64" i="30"/>
  <c r="AN64" i="30" s="1"/>
  <c r="AL64" i="30"/>
  <c r="M64" i="30"/>
  <c r="AH64" i="30" s="1"/>
  <c r="AM63" i="30"/>
  <c r="AN63" i="30" s="1"/>
  <c r="AL63" i="30"/>
  <c r="M63" i="30"/>
  <c r="AH63" i="30" s="1"/>
  <c r="AM62" i="30"/>
  <c r="AN62" i="30" s="1"/>
  <c r="AL62" i="30"/>
  <c r="M62" i="30"/>
  <c r="AH62" i="30" s="1"/>
  <c r="AM61" i="30"/>
  <c r="AN61" i="30" s="1"/>
  <c r="AL61" i="30"/>
  <c r="M61" i="30"/>
  <c r="AH61" i="30" s="1"/>
  <c r="AM60" i="30"/>
  <c r="AN60" i="30" s="1"/>
  <c r="AL60" i="30"/>
  <c r="M60" i="30"/>
  <c r="AH60" i="30" s="1"/>
  <c r="AM59" i="30"/>
  <c r="AN59" i="30" s="1"/>
  <c r="AL59" i="30"/>
  <c r="M59" i="30"/>
  <c r="AH59" i="30" s="1"/>
  <c r="AM58" i="30"/>
  <c r="AN58" i="30" s="1"/>
  <c r="AL58" i="30"/>
  <c r="M58" i="30"/>
  <c r="AH58" i="30"/>
  <c r="AM57" i="30"/>
  <c r="AN57" i="30" s="1"/>
  <c r="AL57" i="30"/>
  <c r="M57" i="30"/>
  <c r="AH57" i="30"/>
  <c r="AM56" i="30"/>
  <c r="AN56" i="30" s="1"/>
  <c r="AL56" i="30"/>
  <c r="M56" i="30"/>
  <c r="AH56" i="30" s="1"/>
  <c r="AM55" i="30"/>
  <c r="AN55" i="30" s="1"/>
  <c r="AL55" i="30"/>
  <c r="M55" i="30"/>
  <c r="AH55" i="30" s="1"/>
  <c r="AM54" i="30"/>
  <c r="AN54" i="30" s="1"/>
  <c r="AL54" i="30"/>
  <c r="M54" i="30"/>
  <c r="AH54" i="30" s="1"/>
  <c r="AM53" i="30"/>
  <c r="AN53" i="30" s="1"/>
  <c r="AL53" i="30"/>
  <c r="M53" i="30"/>
  <c r="AH53" i="30" s="1"/>
  <c r="AM52" i="30"/>
  <c r="AN52" i="30" s="1"/>
  <c r="AL52" i="30"/>
  <c r="M52" i="30"/>
  <c r="AH52" i="30" s="1"/>
  <c r="AM51" i="30"/>
  <c r="AN51" i="30" s="1"/>
  <c r="AL51" i="30"/>
  <c r="M51" i="30"/>
  <c r="AH51" i="30" s="1"/>
  <c r="AM50" i="30"/>
  <c r="AN50" i="30" s="1"/>
  <c r="AL50" i="30"/>
  <c r="M50" i="30"/>
  <c r="AH50" i="30" s="1"/>
  <c r="AM49" i="30"/>
  <c r="AN49" i="30" s="1"/>
  <c r="AL49" i="30"/>
  <c r="M49" i="30"/>
  <c r="AH49" i="30" s="1"/>
  <c r="AM48" i="30"/>
  <c r="AN48" i="30" s="1"/>
  <c r="AL48" i="30"/>
  <c r="M48" i="30"/>
  <c r="AH48" i="30"/>
  <c r="AM47" i="30"/>
  <c r="AN47" i="30" s="1"/>
  <c r="AL47" i="30"/>
  <c r="M47" i="30"/>
  <c r="AH47" i="30" s="1"/>
  <c r="AM46" i="30"/>
  <c r="AN46" i="30" s="1"/>
  <c r="AL46" i="30"/>
  <c r="M46" i="30"/>
  <c r="AH46" i="30" s="1"/>
  <c r="AM45" i="30"/>
  <c r="AN45" i="30" s="1"/>
  <c r="AL45" i="30"/>
  <c r="M45" i="30"/>
  <c r="AH45" i="30" s="1"/>
  <c r="AM44" i="30"/>
  <c r="AL44" i="30"/>
  <c r="AN44" i="30"/>
  <c r="AK44" i="30"/>
  <c r="M44" i="30"/>
  <c r="AH44" i="30" s="1"/>
  <c r="AM43" i="30"/>
  <c r="AN43" i="30" s="1"/>
  <c r="AL43" i="30"/>
  <c r="AK43" i="30"/>
  <c r="M43" i="30"/>
  <c r="AH43" i="30" s="1"/>
  <c r="AM42" i="30"/>
  <c r="AN42" i="30" s="1"/>
  <c r="AL42" i="30"/>
  <c r="AK42" i="30"/>
  <c r="M42" i="30"/>
  <c r="AH42" i="30" s="1"/>
  <c r="AM41" i="30"/>
  <c r="AN41" i="30" s="1"/>
  <c r="AL41" i="30"/>
  <c r="AK41" i="30"/>
  <c r="M41" i="30"/>
  <c r="AH41" i="30" s="1"/>
  <c r="AM40" i="30"/>
  <c r="AN40" i="30" s="1"/>
  <c r="AL40" i="30"/>
  <c r="AK40" i="30"/>
  <c r="M40" i="30"/>
  <c r="AH40" i="30" s="1"/>
  <c r="AM39" i="30"/>
  <c r="AN39" i="30" s="1"/>
  <c r="AL39" i="30"/>
  <c r="AK39" i="30"/>
  <c r="M39" i="30"/>
  <c r="AH39" i="30" s="1"/>
  <c r="AM38" i="30"/>
  <c r="AN38" i="30" s="1"/>
  <c r="AL38" i="30"/>
  <c r="AK38" i="30"/>
  <c r="M38" i="30"/>
  <c r="AH38" i="30" s="1"/>
  <c r="AM37" i="30"/>
  <c r="AN37" i="30" s="1"/>
  <c r="AL37" i="30"/>
  <c r="AK37" i="30"/>
  <c r="M37" i="30"/>
  <c r="AH37" i="30" s="1"/>
  <c r="AM36" i="30"/>
  <c r="AN36" i="30" s="1"/>
  <c r="AL36" i="30"/>
  <c r="AK36" i="30"/>
  <c r="M36" i="30"/>
  <c r="AH36" i="30" s="1"/>
  <c r="AM35" i="30"/>
  <c r="AN35" i="30" s="1"/>
  <c r="AL35" i="30"/>
  <c r="AK35" i="30"/>
  <c r="M35" i="30"/>
  <c r="AH35" i="30" s="1"/>
  <c r="AM34" i="30"/>
  <c r="AN34" i="30" s="1"/>
  <c r="AL34" i="30"/>
  <c r="AK34" i="30"/>
  <c r="M34" i="30"/>
  <c r="AH34" i="30" s="1"/>
  <c r="AM33" i="30"/>
  <c r="AN33" i="30" s="1"/>
  <c r="AL33" i="30"/>
  <c r="AK33" i="30"/>
  <c r="M33" i="30"/>
  <c r="AH33" i="30" s="1"/>
  <c r="AM32" i="30"/>
  <c r="AN32" i="30" s="1"/>
  <c r="AL32" i="30"/>
  <c r="AK32" i="30"/>
  <c r="M32" i="30"/>
  <c r="AH32" i="30" s="1"/>
  <c r="AM31" i="30"/>
  <c r="AL31" i="30"/>
  <c r="AN31" i="30"/>
  <c r="AK31" i="30"/>
  <c r="M31" i="30"/>
  <c r="AH31" i="30" s="1"/>
  <c r="AM30" i="30"/>
  <c r="AN30" i="30" s="1"/>
  <c r="AL30" i="30"/>
  <c r="AK30" i="30"/>
  <c r="M30" i="30"/>
  <c r="AH30" i="30" s="1"/>
  <c r="AM29" i="30"/>
  <c r="AN29" i="30" s="1"/>
  <c r="AL29" i="30"/>
  <c r="AK29" i="30"/>
  <c r="M29" i="30"/>
  <c r="AH29" i="30" s="1"/>
  <c r="AM28" i="30"/>
  <c r="AN28" i="30" s="1"/>
  <c r="AL28" i="30"/>
  <c r="AK28" i="30"/>
  <c r="M28" i="30"/>
  <c r="AH28" i="30" s="1"/>
  <c r="AM27" i="30"/>
  <c r="AN27" i="30" s="1"/>
  <c r="AL27" i="30"/>
  <c r="AK27" i="30"/>
  <c r="M27" i="30"/>
  <c r="AH27" i="30" s="1"/>
  <c r="AM26" i="30"/>
  <c r="AN26" i="30" s="1"/>
  <c r="AL26" i="30"/>
  <c r="AK26" i="30"/>
  <c r="M26" i="30"/>
  <c r="AH26" i="30" s="1"/>
  <c r="AM25" i="30"/>
  <c r="AN25" i="30" s="1"/>
  <c r="AL25" i="30"/>
  <c r="AK25" i="30"/>
  <c r="M25" i="30"/>
  <c r="AH25" i="30" s="1"/>
  <c r="AM24" i="30"/>
  <c r="AN24" i="30" s="1"/>
  <c r="AL24" i="30"/>
  <c r="AK24" i="30"/>
  <c r="M24" i="30"/>
  <c r="AH24" i="30" s="1"/>
  <c r="AM23" i="30"/>
  <c r="AN23" i="30" s="1"/>
  <c r="AL23" i="30"/>
  <c r="AK23" i="30"/>
  <c r="M23" i="30"/>
  <c r="AH23" i="30" s="1"/>
  <c r="AM22" i="30"/>
  <c r="AN22" i="30" s="1"/>
  <c r="AL22" i="30"/>
  <c r="AK22" i="30"/>
  <c r="M22" i="30"/>
  <c r="AH22" i="30"/>
  <c r="AM21" i="30"/>
  <c r="AN21" i="30" s="1"/>
  <c r="AL21" i="30"/>
  <c r="AK21" i="30"/>
  <c r="M21" i="30"/>
  <c r="AH21" i="30" s="1"/>
  <c r="AU11" i="30"/>
  <c r="AM20" i="30"/>
  <c r="AN20" i="30" s="1"/>
  <c r="AL20" i="30"/>
  <c r="AK20" i="30"/>
  <c r="BI15" i="30"/>
  <c r="AU13" i="30"/>
  <c r="Z13" i="30"/>
  <c r="AU12" i="30"/>
  <c r="AA6" i="30"/>
  <c r="AD3" i="29"/>
  <c r="AD4" i="29" s="1"/>
  <c r="Z31" i="13"/>
  <c r="Y31" i="13" s="1"/>
  <c r="BC2" i="13" s="1"/>
  <c r="BF10" i="29"/>
  <c r="BJ10" i="29"/>
  <c r="BK10" i="29"/>
  <c r="BL10" i="29"/>
  <c r="BM10" i="29"/>
  <c r="BM13" i="29" s="1"/>
  <c r="BN10" i="29"/>
  <c r="BF11" i="29"/>
  <c r="BJ11" i="29"/>
  <c r="BK11" i="29"/>
  <c r="BL11" i="29"/>
  <c r="BM11" i="29"/>
  <c r="BN11" i="29"/>
  <c r="R21" i="29"/>
  <c r="R22" i="29"/>
  <c r="R23" i="29"/>
  <c r="R24" i="29"/>
  <c r="R25" i="29"/>
  <c r="R26" i="29"/>
  <c r="R27" i="29"/>
  <c r="R28" i="29"/>
  <c r="R29" i="29"/>
  <c r="R30" i="29"/>
  <c r="R31" i="29"/>
  <c r="R32" i="29"/>
  <c r="R33" i="29"/>
  <c r="R34" i="29"/>
  <c r="R35" i="29"/>
  <c r="R36" i="29"/>
  <c r="R37" i="29"/>
  <c r="R38" i="29"/>
  <c r="R39" i="29"/>
  <c r="R40" i="29"/>
  <c r="R41" i="29"/>
  <c r="R42" i="29"/>
  <c r="R43" i="29"/>
  <c r="R44" i="29"/>
  <c r="R45" i="29"/>
  <c r="R46" i="29"/>
  <c r="R47" i="29"/>
  <c r="R48" i="29"/>
  <c r="R49" i="29"/>
  <c r="R50" i="29"/>
  <c r="R51" i="29"/>
  <c r="R52" i="29"/>
  <c r="R53" i="29"/>
  <c r="R54" i="29"/>
  <c r="R55" i="29"/>
  <c r="R56" i="29"/>
  <c r="R57" i="29"/>
  <c r="R58" i="29"/>
  <c r="R59" i="29"/>
  <c r="R60" i="29"/>
  <c r="R61" i="29"/>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R95" i="29"/>
  <c r="R96" i="29"/>
  <c r="R97" i="29"/>
  <c r="R98" i="29"/>
  <c r="R99" i="29"/>
  <c r="R100" i="29"/>
  <c r="R101" i="29"/>
  <c r="R102" i="29"/>
  <c r="R103" i="29"/>
  <c r="R104" i="29"/>
  <c r="R105" i="29"/>
  <c r="R106" i="29"/>
  <c r="R107" i="29"/>
  <c r="R108" i="29"/>
  <c r="R109" i="29"/>
  <c r="R110" i="29"/>
  <c r="R111" i="29"/>
  <c r="R112" i="29"/>
  <c r="R113" i="29"/>
  <c r="R114" i="29"/>
  <c r="R115" i="29"/>
  <c r="R116" i="29"/>
  <c r="R117" i="29"/>
  <c r="R118" i="29"/>
  <c r="R119" i="29"/>
  <c r="R120" i="29"/>
  <c r="R121" i="29"/>
  <c r="R122" i="29"/>
  <c r="R123" i="29"/>
  <c r="R124" i="29"/>
  <c r="R125" i="29"/>
  <c r="R126" i="29"/>
  <c r="R127" i="29"/>
  <c r="R128" i="29"/>
  <c r="R129" i="29"/>
  <c r="R130" i="29"/>
  <c r="R131" i="29"/>
  <c r="R132" i="29"/>
  <c r="R133" i="29"/>
  <c r="R134" i="29"/>
  <c r="R135" i="29"/>
  <c r="R136" i="29"/>
  <c r="R137" i="29"/>
  <c r="R138" i="29"/>
  <c r="R139" i="29"/>
  <c r="R140" i="29"/>
  <c r="R141" i="29"/>
  <c r="R142" i="29"/>
  <c r="R143" i="29"/>
  <c r="R144" i="29"/>
  <c r="R145" i="29"/>
  <c r="R146" i="29"/>
  <c r="R147" i="29"/>
  <c r="R148" i="29"/>
  <c r="R149" i="29"/>
  <c r="R150" i="29"/>
  <c r="R151" i="29"/>
  <c r="R152" i="29"/>
  <c r="R153" i="29"/>
  <c r="R154" i="29"/>
  <c r="R155" i="29"/>
  <c r="R156" i="29"/>
  <c r="R157" i="29"/>
  <c r="R158" i="29"/>
  <c r="R159" i="29"/>
  <c r="R160" i="29"/>
  <c r="R161" i="29"/>
  <c r="R162" i="29"/>
  <c r="R163" i="29"/>
  <c r="R164" i="29"/>
  <c r="R165" i="29"/>
  <c r="R166" i="29"/>
  <c r="R167" i="29"/>
  <c r="R168" i="29"/>
  <c r="R169" i="29"/>
  <c r="R170" i="29"/>
  <c r="R171" i="29"/>
  <c r="R172" i="29"/>
  <c r="R173" i="29"/>
  <c r="R174" i="29"/>
  <c r="R175" i="29"/>
  <c r="R176" i="29"/>
  <c r="R177" i="29"/>
  <c r="R178" i="29"/>
  <c r="R179" i="29"/>
  <c r="R180" i="29"/>
  <c r="R181" i="29"/>
  <c r="R182" i="29"/>
  <c r="R183" i="29"/>
  <c r="R184" i="29"/>
  <c r="R185" i="29"/>
  <c r="R186" i="29"/>
  <c r="R187" i="29"/>
  <c r="R188" i="29"/>
  <c r="R189" i="29"/>
  <c r="R190" i="29"/>
  <c r="R191" i="29"/>
  <c r="R192" i="29"/>
  <c r="R193" i="29"/>
  <c r="R194" i="29"/>
  <c r="AQ20" i="29"/>
  <c r="M20" i="29"/>
  <c r="AH20" i="29" s="1"/>
  <c r="X14" i="29"/>
  <c r="AU20" i="29"/>
  <c r="AU21" i="29"/>
  <c r="AU22" i="29"/>
  <c r="AU23" i="29"/>
  <c r="AU24" i="29"/>
  <c r="AU25" i="29"/>
  <c r="AU26" i="29"/>
  <c r="AU27" i="29"/>
  <c r="AU28" i="29"/>
  <c r="AU29" i="29"/>
  <c r="AU30" i="29"/>
  <c r="AU31" i="29"/>
  <c r="AU32" i="29"/>
  <c r="AU33" i="29"/>
  <c r="AU34" i="29"/>
  <c r="AU35" i="29"/>
  <c r="AU36" i="29"/>
  <c r="AU37" i="29"/>
  <c r="AU38" i="29"/>
  <c r="AU39" i="29"/>
  <c r="AU40" i="29"/>
  <c r="AU41" i="29"/>
  <c r="AU42" i="29"/>
  <c r="AU43" i="29"/>
  <c r="AU44" i="29"/>
  <c r="AU45" i="29"/>
  <c r="AU46" i="29"/>
  <c r="AU47" i="29"/>
  <c r="AU48" i="29"/>
  <c r="AU49" i="29"/>
  <c r="AU50" i="29"/>
  <c r="AU51" i="29"/>
  <c r="AU52" i="29"/>
  <c r="AU53" i="29"/>
  <c r="AU54" i="29"/>
  <c r="AU55" i="29"/>
  <c r="AU56" i="29"/>
  <c r="AU57" i="29"/>
  <c r="AU58" i="29"/>
  <c r="AU59" i="29"/>
  <c r="AU60" i="29"/>
  <c r="AU61" i="29"/>
  <c r="AU62" i="29"/>
  <c r="AU63" i="29"/>
  <c r="AU64" i="29"/>
  <c r="AU65" i="29"/>
  <c r="AU66" i="29"/>
  <c r="AU67" i="29"/>
  <c r="AU68" i="29"/>
  <c r="AU69" i="29"/>
  <c r="AU70" i="29"/>
  <c r="AU71" i="29"/>
  <c r="AU72" i="29"/>
  <c r="AU73" i="29"/>
  <c r="AU74" i="29"/>
  <c r="AU75" i="29"/>
  <c r="AU76" i="29"/>
  <c r="AU77" i="29"/>
  <c r="AU78" i="29"/>
  <c r="AU79" i="29"/>
  <c r="AU80" i="29"/>
  <c r="AU81" i="29"/>
  <c r="AU82" i="29"/>
  <c r="AU83" i="29"/>
  <c r="AU84" i="29"/>
  <c r="AU85" i="29"/>
  <c r="AU86" i="29"/>
  <c r="AU87" i="29"/>
  <c r="AU88" i="29"/>
  <c r="AU89" i="29"/>
  <c r="AU90" i="29"/>
  <c r="AU91" i="29"/>
  <c r="AU92" i="29"/>
  <c r="AU93" i="29"/>
  <c r="AU94" i="29"/>
  <c r="AU95" i="29"/>
  <c r="AU96" i="29"/>
  <c r="AU97" i="29"/>
  <c r="AU98" i="29"/>
  <c r="AU99" i="29"/>
  <c r="AU100" i="29"/>
  <c r="AU101" i="29"/>
  <c r="AU102" i="29"/>
  <c r="AU103" i="29"/>
  <c r="AU104" i="29"/>
  <c r="AU105" i="29"/>
  <c r="AU106" i="29"/>
  <c r="AU107" i="29"/>
  <c r="AU108" i="29"/>
  <c r="AU109" i="29"/>
  <c r="AU110" i="29"/>
  <c r="AU111" i="29"/>
  <c r="AU112" i="29"/>
  <c r="AU113" i="29"/>
  <c r="AU114" i="29"/>
  <c r="AU115" i="29"/>
  <c r="AU116" i="29"/>
  <c r="AU117" i="29"/>
  <c r="AU118" i="29"/>
  <c r="AU119" i="29"/>
  <c r="AU120" i="29"/>
  <c r="AU121" i="29"/>
  <c r="AU122" i="29"/>
  <c r="AU123" i="29"/>
  <c r="AU124" i="29"/>
  <c r="AU125" i="29"/>
  <c r="AU126" i="29"/>
  <c r="AU127" i="29"/>
  <c r="AU128" i="29"/>
  <c r="AU129" i="29"/>
  <c r="AU130" i="29"/>
  <c r="AU131" i="29"/>
  <c r="AU132" i="29"/>
  <c r="AU133" i="29"/>
  <c r="AU134" i="29"/>
  <c r="AU135" i="29"/>
  <c r="AU136" i="29"/>
  <c r="AU137" i="29"/>
  <c r="AU138" i="29"/>
  <c r="AU139" i="29"/>
  <c r="AU140" i="29"/>
  <c r="AU141" i="29"/>
  <c r="AU142" i="29"/>
  <c r="AU143" i="29"/>
  <c r="AU144" i="29"/>
  <c r="AU145" i="29"/>
  <c r="AU146" i="29"/>
  <c r="AU147" i="29"/>
  <c r="AU148" i="29"/>
  <c r="AU149" i="29"/>
  <c r="AU150" i="29"/>
  <c r="AU151" i="29"/>
  <c r="AU152" i="29"/>
  <c r="AU153" i="29"/>
  <c r="AU154" i="29"/>
  <c r="AU155" i="29"/>
  <c r="AU156" i="29"/>
  <c r="AU157" i="29"/>
  <c r="AU158" i="29"/>
  <c r="AU159" i="29"/>
  <c r="AU160" i="29"/>
  <c r="AU161" i="29"/>
  <c r="AU162" i="29"/>
  <c r="AU163" i="29"/>
  <c r="AU164" i="29"/>
  <c r="AU165" i="29"/>
  <c r="AU166" i="29"/>
  <c r="AU167" i="29"/>
  <c r="AU168" i="29"/>
  <c r="AU169" i="29"/>
  <c r="AU170" i="29"/>
  <c r="AU171" i="29"/>
  <c r="AU172" i="29"/>
  <c r="AU173" i="29"/>
  <c r="AU174" i="29"/>
  <c r="AU175" i="29"/>
  <c r="AU176" i="29"/>
  <c r="AU177" i="29"/>
  <c r="AU178" i="29"/>
  <c r="AU179" i="29"/>
  <c r="AU180" i="29"/>
  <c r="AU181" i="29"/>
  <c r="AU182" i="29"/>
  <c r="AU183" i="29"/>
  <c r="AU184" i="29"/>
  <c r="AU185" i="29"/>
  <c r="AU186" i="29"/>
  <c r="AU187" i="29"/>
  <c r="AU188" i="29"/>
  <c r="AU189" i="29"/>
  <c r="AU190" i="29"/>
  <c r="AU191" i="29"/>
  <c r="AU192" i="29"/>
  <c r="AU193" i="29"/>
  <c r="AU194" i="29"/>
  <c r="AM194" i="29"/>
  <c r="AN194" i="29" s="1"/>
  <c r="AL194" i="29"/>
  <c r="AK45" i="29"/>
  <c r="AK46" i="29" s="1"/>
  <c r="AK47" i="29" s="1"/>
  <c r="AK48" i="29" s="1"/>
  <c r="AK49" i="29" s="1"/>
  <c r="AK50" i="29" s="1"/>
  <c r="AK51" i="29" s="1"/>
  <c r="AK52" i="29" s="1"/>
  <c r="AK53" i="29" s="1"/>
  <c r="AK54" i="29" s="1"/>
  <c r="AK55" i="29" s="1"/>
  <c r="AK56" i="29" s="1"/>
  <c r="AK57" i="29" s="1"/>
  <c r="AK58" i="29" s="1"/>
  <c r="AK59" i="29" s="1"/>
  <c r="AK60" i="29" s="1"/>
  <c r="AK61" i="29" s="1"/>
  <c r="AK62" i="29" s="1"/>
  <c r="AK63" i="29" s="1"/>
  <c r="AK64" i="29" s="1"/>
  <c r="AK65" i="29" s="1"/>
  <c r="AK66" i="29" s="1"/>
  <c r="AK67" i="29" s="1"/>
  <c r="AK68" i="29" s="1"/>
  <c r="AK69" i="29" s="1"/>
  <c r="AK70" i="29" s="1"/>
  <c r="AK71" i="29" s="1"/>
  <c r="AK72" i="29" s="1"/>
  <c r="AK73" i="29" s="1"/>
  <c r="AK74" i="29" s="1"/>
  <c r="AK75" i="29" s="1"/>
  <c r="AK76" i="29" s="1"/>
  <c r="AK77" i="29" s="1"/>
  <c r="AK78" i="29" s="1"/>
  <c r="AK79" i="29" s="1"/>
  <c r="AK80" i="29" s="1"/>
  <c r="AK81" i="29" s="1"/>
  <c r="AK82" i="29" s="1"/>
  <c r="AK83" i="29" s="1"/>
  <c r="AK84" i="29" s="1"/>
  <c r="AK85" i="29" s="1"/>
  <c r="AK86" i="29" s="1"/>
  <c r="AK87" i="29" s="1"/>
  <c r="AK88" i="29" s="1"/>
  <c r="AK89" i="29" s="1"/>
  <c r="AK90" i="29" s="1"/>
  <c r="AK91" i="29" s="1"/>
  <c r="AK92" i="29" s="1"/>
  <c r="AK93" i="29" s="1"/>
  <c r="AK94" i="29" s="1"/>
  <c r="AK95" i="29" s="1"/>
  <c r="AK96" i="29" s="1"/>
  <c r="AK97" i="29" s="1"/>
  <c r="AK98" i="29" s="1"/>
  <c r="AK99" i="29" s="1"/>
  <c r="AK100" i="29" s="1"/>
  <c r="AK101" i="29" s="1"/>
  <c r="AK102" i="29" s="1"/>
  <c r="AK103" i="29" s="1"/>
  <c r="AK104" i="29" s="1"/>
  <c r="AK105" i="29" s="1"/>
  <c r="AK106" i="29" s="1"/>
  <c r="AK107" i="29" s="1"/>
  <c r="AK108" i="29" s="1"/>
  <c r="AK109" i="29" s="1"/>
  <c r="AK110" i="29" s="1"/>
  <c r="AK111" i="29" s="1"/>
  <c r="AK112" i="29" s="1"/>
  <c r="AK113" i="29" s="1"/>
  <c r="AK114" i="29" s="1"/>
  <c r="AK115" i="29" s="1"/>
  <c r="AK116" i="29" s="1"/>
  <c r="AK117" i="29" s="1"/>
  <c r="AK118" i="29" s="1"/>
  <c r="AK119" i="29" s="1"/>
  <c r="AK120" i="29" s="1"/>
  <c r="AK121" i="29" s="1"/>
  <c r="AK122" i="29" s="1"/>
  <c r="AK123" i="29" s="1"/>
  <c r="AK124" i="29" s="1"/>
  <c r="AK125" i="29" s="1"/>
  <c r="AK126" i="29" s="1"/>
  <c r="AK127" i="29" s="1"/>
  <c r="AK128" i="29" s="1"/>
  <c r="AK129" i="29" s="1"/>
  <c r="AK130" i="29" s="1"/>
  <c r="AK131" i="29" s="1"/>
  <c r="AK132" i="29" s="1"/>
  <c r="AK133" i="29" s="1"/>
  <c r="AK134" i="29" s="1"/>
  <c r="AK135" i="29" s="1"/>
  <c r="AK136" i="29" s="1"/>
  <c r="AK137" i="29" s="1"/>
  <c r="AK138" i="29" s="1"/>
  <c r="AK139" i="29" s="1"/>
  <c r="AK140" i="29" s="1"/>
  <c r="AK141" i="29" s="1"/>
  <c r="AK142" i="29" s="1"/>
  <c r="AK143" i="29" s="1"/>
  <c r="AK144" i="29" s="1"/>
  <c r="AK145" i="29" s="1"/>
  <c r="AK146" i="29" s="1"/>
  <c r="AK147" i="29" s="1"/>
  <c r="AK148" i="29" s="1"/>
  <c r="AK149" i="29" s="1"/>
  <c r="AK150" i="29" s="1"/>
  <c r="AK151" i="29" s="1"/>
  <c r="AK152" i="29" s="1"/>
  <c r="AK153" i="29" s="1"/>
  <c r="AK154" i="29" s="1"/>
  <c r="AK155" i="29" s="1"/>
  <c r="AK156" i="29" s="1"/>
  <c r="AK157" i="29" s="1"/>
  <c r="AK158" i="29" s="1"/>
  <c r="AK159" i="29" s="1"/>
  <c r="AK160" i="29" s="1"/>
  <c r="AK161" i="29" s="1"/>
  <c r="AK162" i="29" s="1"/>
  <c r="AK163" i="29" s="1"/>
  <c r="AK164" i="29" s="1"/>
  <c r="AK165" i="29" s="1"/>
  <c r="AK166" i="29" s="1"/>
  <c r="AK167" i="29" s="1"/>
  <c r="AK168" i="29" s="1"/>
  <c r="AK169" i="29" s="1"/>
  <c r="AK170" i="29" s="1"/>
  <c r="AK171" i="29" s="1"/>
  <c r="AK172" i="29" s="1"/>
  <c r="AK173" i="29" s="1"/>
  <c r="AK174" i="29" s="1"/>
  <c r="AK175" i="29" s="1"/>
  <c r="AK176" i="29" s="1"/>
  <c r="AK177" i="29" s="1"/>
  <c r="AK178" i="29" s="1"/>
  <c r="AK179" i="29" s="1"/>
  <c r="AK180" i="29" s="1"/>
  <c r="AK181" i="29" s="1"/>
  <c r="AK182" i="29" s="1"/>
  <c r="AK183" i="29" s="1"/>
  <c r="AK184" i="29" s="1"/>
  <c r="AK185" i="29" s="1"/>
  <c r="AK186" i="29" s="1"/>
  <c r="AK187" i="29" s="1"/>
  <c r="AK188" i="29" s="1"/>
  <c r="AK189" i="29" s="1"/>
  <c r="AK190" i="29" s="1"/>
  <c r="AK191" i="29" s="1"/>
  <c r="AK192" i="29" s="1"/>
  <c r="AK193" i="29" s="1"/>
  <c r="AK194" i="29" s="1"/>
  <c r="M194" i="29"/>
  <c r="AH194" i="29" s="1"/>
  <c r="Y14" i="29"/>
  <c r="AM193" i="29"/>
  <c r="AN193" i="29" s="1"/>
  <c r="AL193" i="29"/>
  <c r="M193" i="29"/>
  <c r="AH193" i="29" s="1"/>
  <c r="AM192" i="29"/>
  <c r="AN192" i="29" s="1"/>
  <c r="AL192" i="29"/>
  <c r="M192" i="29"/>
  <c r="AH192" i="29" s="1"/>
  <c r="AM191" i="29"/>
  <c r="AN191" i="29" s="1"/>
  <c r="AL191" i="29"/>
  <c r="M191" i="29"/>
  <c r="AH191" i="29" s="1"/>
  <c r="AM190" i="29"/>
  <c r="AN190" i="29" s="1"/>
  <c r="AL190" i="29"/>
  <c r="M190" i="29"/>
  <c r="AH190" i="29" s="1"/>
  <c r="AM189" i="29"/>
  <c r="AN189" i="29" s="1"/>
  <c r="AL189" i="29"/>
  <c r="M189" i="29"/>
  <c r="AH189" i="29" s="1"/>
  <c r="AM188" i="29"/>
  <c r="AN188" i="29" s="1"/>
  <c r="AL188" i="29"/>
  <c r="M188" i="29"/>
  <c r="AH188" i="29" s="1"/>
  <c r="AM187" i="29"/>
  <c r="AN187" i="29" s="1"/>
  <c r="AL187" i="29"/>
  <c r="M187" i="29"/>
  <c r="AH187" i="29" s="1"/>
  <c r="AM186" i="29"/>
  <c r="AN186" i="29" s="1"/>
  <c r="AL186" i="29"/>
  <c r="M186" i="29"/>
  <c r="AH186" i="29" s="1"/>
  <c r="AM185" i="29"/>
  <c r="AN185" i="29" s="1"/>
  <c r="AL185" i="29"/>
  <c r="M185" i="29"/>
  <c r="AH185" i="29" s="1"/>
  <c r="AM184" i="29"/>
  <c r="AN184" i="29" s="1"/>
  <c r="AL184" i="29"/>
  <c r="M184" i="29"/>
  <c r="AH184" i="29" s="1"/>
  <c r="AM183" i="29"/>
  <c r="AN183" i="29" s="1"/>
  <c r="AL183" i="29"/>
  <c r="M183" i="29"/>
  <c r="AH183" i="29" s="1"/>
  <c r="AM182" i="29"/>
  <c r="AN182" i="29" s="1"/>
  <c r="AL182" i="29"/>
  <c r="M182" i="29"/>
  <c r="AH182" i="29" s="1"/>
  <c r="AM181" i="29"/>
  <c r="AN181" i="29" s="1"/>
  <c r="AL181" i="29"/>
  <c r="M181" i="29"/>
  <c r="AH181" i="29" s="1"/>
  <c r="AM180" i="29"/>
  <c r="AN180" i="29" s="1"/>
  <c r="AL180" i="29"/>
  <c r="M180" i="29"/>
  <c r="AH180" i="29" s="1"/>
  <c r="AM179" i="29"/>
  <c r="AN179" i="29" s="1"/>
  <c r="AL179" i="29"/>
  <c r="M179" i="29"/>
  <c r="AH179" i="29" s="1"/>
  <c r="AM178" i="29"/>
  <c r="AN178" i="29" s="1"/>
  <c r="AL178" i="29"/>
  <c r="M178" i="29"/>
  <c r="AH178" i="29" s="1"/>
  <c r="AM177" i="29"/>
  <c r="AN177" i="29" s="1"/>
  <c r="AL177" i="29"/>
  <c r="M177" i="29"/>
  <c r="AH177" i="29" s="1"/>
  <c r="AM176" i="29"/>
  <c r="AN176" i="29" s="1"/>
  <c r="AL176" i="29"/>
  <c r="M176" i="29"/>
  <c r="AH176" i="29" s="1"/>
  <c r="AM175" i="29"/>
  <c r="AN175" i="29" s="1"/>
  <c r="AL175" i="29"/>
  <c r="M175" i="29"/>
  <c r="AH175" i="29" s="1"/>
  <c r="AM174" i="29"/>
  <c r="AN174" i="29" s="1"/>
  <c r="AL174" i="29"/>
  <c r="M174" i="29"/>
  <c r="AH174" i="29" s="1"/>
  <c r="AM173" i="29"/>
  <c r="AN173" i="29" s="1"/>
  <c r="AL173" i="29"/>
  <c r="M173" i="29"/>
  <c r="AH173" i="29" s="1"/>
  <c r="AM172" i="29"/>
  <c r="AN172" i="29" s="1"/>
  <c r="AL172" i="29"/>
  <c r="M172" i="29"/>
  <c r="AH172" i="29" s="1"/>
  <c r="AM171" i="29"/>
  <c r="AN171" i="29" s="1"/>
  <c r="AL171" i="29"/>
  <c r="M171" i="29"/>
  <c r="AH171" i="29" s="1"/>
  <c r="AM170" i="29"/>
  <c r="AN170" i="29" s="1"/>
  <c r="AL170" i="29"/>
  <c r="M170" i="29"/>
  <c r="AH170" i="29" s="1"/>
  <c r="AM169" i="29"/>
  <c r="AN169" i="29" s="1"/>
  <c r="AL169" i="29"/>
  <c r="M169" i="29"/>
  <c r="AH169" i="29" s="1"/>
  <c r="AM168" i="29"/>
  <c r="AN168" i="29" s="1"/>
  <c r="AL168" i="29"/>
  <c r="M168" i="29"/>
  <c r="AH168" i="29" s="1"/>
  <c r="AM167" i="29"/>
  <c r="AN167" i="29" s="1"/>
  <c r="AL167" i="29"/>
  <c r="M167" i="29"/>
  <c r="AH167" i="29" s="1"/>
  <c r="AM166" i="29"/>
  <c r="AN166" i="29" s="1"/>
  <c r="AL166" i="29"/>
  <c r="M166" i="29"/>
  <c r="AH166" i="29" s="1"/>
  <c r="AM165" i="29"/>
  <c r="AN165" i="29" s="1"/>
  <c r="AL165" i="29"/>
  <c r="M165" i="29"/>
  <c r="AH165" i="29" s="1"/>
  <c r="AM164" i="29"/>
  <c r="AN164" i="29" s="1"/>
  <c r="AL164" i="29"/>
  <c r="M164" i="29"/>
  <c r="AH164" i="29"/>
  <c r="AM163" i="29"/>
  <c r="AN163" i="29" s="1"/>
  <c r="AL163" i="29"/>
  <c r="M163" i="29"/>
  <c r="AH163" i="29" s="1"/>
  <c r="AM162" i="29"/>
  <c r="AN162" i="29" s="1"/>
  <c r="AL162" i="29"/>
  <c r="M162" i="29"/>
  <c r="AH162" i="29" s="1"/>
  <c r="AM161" i="29"/>
  <c r="AN161" i="29" s="1"/>
  <c r="AL161" i="29"/>
  <c r="M161" i="29"/>
  <c r="AH161" i="29" s="1"/>
  <c r="AM160" i="29"/>
  <c r="AN160" i="29" s="1"/>
  <c r="AL160" i="29"/>
  <c r="M160" i="29"/>
  <c r="AH160" i="29" s="1"/>
  <c r="AM159" i="29"/>
  <c r="AN159" i="29" s="1"/>
  <c r="AL159" i="29"/>
  <c r="M159" i="29"/>
  <c r="AH159" i="29" s="1"/>
  <c r="AM158" i="29"/>
  <c r="AN158" i="29" s="1"/>
  <c r="AL158" i="29"/>
  <c r="M158" i="29"/>
  <c r="AH158" i="29" s="1"/>
  <c r="AM157" i="29"/>
  <c r="AN157" i="29" s="1"/>
  <c r="AL157" i="29"/>
  <c r="M157" i="29"/>
  <c r="AH157" i="29" s="1"/>
  <c r="AM156" i="29"/>
  <c r="AN156" i="29" s="1"/>
  <c r="AL156" i="29"/>
  <c r="M156" i="29"/>
  <c r="AH156" i="29" s="1"/>
  <c r="AM155" i="29"/>
  <c r="AN155" i="29" s="1"/>
  <c r="AL155" i="29"/>
  <c r="M155" i="29"/>
  <c r="AH155" i="29" s="1"/>
  <c r="AM154" i="29"/>
  <c r="AN154" i="29" s="1"/>
  <c r="AL154" i="29"/>
  <c r="M154" i="29"/>
  <c r="AH154" i="29" s="1"/>
  <c r="AM153" i="29"/>
  <c r="AN153" i="29" s="1"/>
  <c r="AL153" i="29"/>
  <c r="M153" i="29"/>
  <c r="AH153" i="29" s="1"/>
  <c r="AM152" i="29"/>
  <c r="AN152" i="29" s="1"/>
  <c r="AL152" i="29"/>
  <c r="M152" i="29"/>
  <c r="AH152" i="29" s="1"/>
  <c r="AM151" i="29"/>
  <c r="AN151" i="29" s="1"/>
  <c r="AL151" i="29"/>
  <c r="M151" i="29"/>
  <c r="AH151" i="29" s="1"/>
  <c r="AM150" i="29"/>
  <c r="AN150" i="29" s="1"/>
  <c r="AL150" i="29"/>
  <c r="M150" i="29"/>
  <c r="AH150" i="29" s="1"/>
  <c r="AM149" i="29"/>
  <c r="AN149" i="29" s="1"/>
  <c r="AL149" i="29"/>
  <c r="M149" i="29"/>
  <c r="AH149" i="29" s="1"/>
  <c r="AM148" i="29"/>
  <c r="AN148" i="29" s="1"/>
  <c r="AL148" i="29"/>
  <c r="M148" i="29"/>
  <c r="AH148" i="29" s="1"/>
  <c r="AM147" i="29"/>
  <c r="AN147" i="29" s="1"/>
  <c r="AL147" i="29"/>
  <c r="M147" i="29"/>
  <c r="AH147" i="29" s="1"/>
  <c r="AM146" i="29"/>
  <c r="AN146" i="29" s="1"/>
  <c r="AL146" i="29"/>
  <c r="M146" i="29"/>
  <c r="AH146" i="29" s="1"/>
  <c r="AM145" i="29"/>
  <c r="AN145" i="29" s="1"/>
  <c r="AL145" i="29"/>
  <c r="M145" i="29"/>
  <c r="AH145" i="29" s="1"/>
  <c r="AM144" i="29"/>
  <c r="AN144" i="29" s="1"/>
  <c r="AL144" i="29"/>
  <c r="M144" i="29"/>
  <c r="AH144" i="29" s="1"/>
  <c r="AM143" i="29"/>
  <c r="AN143" i="29" s="1"/>
  <c r="AL143" i="29"/>
  <c r="M143" i="29"/>
  <c r="AH143" i="29" s="1"/>
  <c r="AM142" i="29"/>
  <c r="AN142" i="29" s="1"/>
  <c r="AL142" i="29"/>
  <c r="M142" i="29"/>
  <c r="AH142" i="29" s="1"/>
  <c r="AM141" i="29"/>
  <c r="AN141" i="29" s="1"/>
  <c r="AL141" i="29"/>
  <c r="M141" i="29"/>
  <c r="AH141" i="29" s="1"/>
  <c r="AM140" i="29"/>
  <c r="AN140" i="29" s="1"/>
  <c r="AL140" i="29"/>
  <c r="M140" i="29"/>
  <c r="AH140" i="29" s="1"/>
  <c r="AM139" i="29"/>
  <c r="AN139" i="29" s="1"/>
  <c r="AL139" i="29"/>
  <c r="M139" i="29"/>
  <c r="AH139" i="29" s="1"/>
  <c r="AM138" i="29"/>
  <c r="AN138" i="29" s="1"/>
  <c r="AL138" i="29"/>
  <c r="M138" i="29"/>
  <c r="AH138" i="29" s="1"/>
  <c r="AM137" i="29"/>
  <c r="AN137" i="29" s="1"/>
  <c r="AL137" i="29"/>
  <c r="M137" i="29"/>
  <c r="AH137" i="29" s="1"/>
  <c r="AM136" i="29"/>
  <c r="AL136" i="29"/>
  <c r="M136" i="29"/>
  <c r="AH136" i="29" s="1"/>
  <c r="AM135" i="29"/>
  <c r="AN135" i="29" s="1"/>
  <c r="AL135" i="29"/>
  <c r="M135" i="29"/>
  <c r="AH135" i="29" s="1"/>
  <c r="AM134" i="29"/>
  <c r="AL134" i="29"/>
  <c r="M134" i="29"/>
  <c r="AH134" i="29" s="1"/>
  <c r="AM133" i="29"/>
  <c r="AN133" i="29" s="1"/>
  <c r="AL133" i="29"/>
  <c r="M133" i="29"/>
  <c r="AH133" i="29" s="1"/>
  <c r="AM132" i="29"/>
  <c r="AN132" i="29" s="1"/>
  <c r="AL132" i="29"/>
  <c r="M132" i="29"/>
  <c r="AH132" i="29" s="1"/>
  <c r="AM131" i="29"/>
  <c r="AN131" i="29" s="1"/>
  <c r="AL131" i="29"/>
  <c r="M131" i="29"/>
  <c r="AH131" i="29" s="1"/>
  <c r="AM130" i="29"/>
  <c r="AN130" i="29" s="1"/>
  <c r="AL130" i="29"/>
  <c r="M130" i="29"/>
  <c r="AH130" i="29" s="1"/>
  <c r="AM129" i="29"/>
  <c r="AN129" i="29" s="1"/>
  <c r="AL129" i="29"/>
  <c r="M129" i="29"/>
  <c r="AH129" i="29" s="1"/>
  <c r="AM128" i="29"/>
  <c r="AN128" i="29" s="1"/>
  <c r="AL128" i="29"/>
  <c r="M128" i="29"/>
  <c r="AH128" i="29" s="1"/>
  <c r="AM127" i="29"/>
  <c r="AN127" i="29" s="1"/>
  <c r="AL127" i="29"/>
  <c r="M127" i="29"/>
  <c r="AH127" i="29" s="1"/>
  <c r="AM126" i="29"/>
  <c r="AN126" i="29" s="1"/>
  <c r="AL126" i="29"/>
  <c r="M126" i="29"/>
  <c r="AH126" i="29"/>
  <c r="AM125" i="29"/>
  <c r="AN125" i="29" s="1"/>
  <c r="AL125" i="29"/>
  <c r="M125" i="29"/>
  <c r="AH125" i="29" s="1"/>
  <c r="AM124" i="29"/>
  <c r="AN124" i="29" s="1"/>
  <c r="AL124" i="29"/>
  <c r="M124" i="29"/>
  <c r="AH124" i="29" s="1"/>
  <c r="AM123" i="29"/>
  <c r="AN123" i="29" s="1"/>
  <c r="AL123" i="29"/>
  <c r="M123" i="29"/>
  <c r="AH123" i="29" s="1"/>
  <c r="AM122" i="29"/>
  <c r="AN122" i="29" s="1"/>
  <c r="AL122" i="29"/>
  <c r="M122" i="29"/>
  <c r="AH122" i="29" s="1"/>
  <c r="AM121" i="29"/>
  <c r="AN121" i="29" s="1"/>
  <c r="AL121" i="29"/>
  <c r="M121" i="29"/>
  <c r="AH121" i="29" s="1"/>
  <c r="AM120" i="29"/>
  <c r="AN120" i="29" s="1"/>
  <c r="AL120" i="29"/>
  <c r="M120" i="29"/>
  <c r="AH120" i="29" s="1"/>
  <c r="AM119" i="29"/>
  <c r="AN119" i="29" s="1"/>
  <c r="AL119" i="29"/>
  <c r="M119" i="29"/>
  <c r="AH119" i="29" s="1"/>
  <c r="AM118" i="29"/>
  <c r="AN118" i="29" s="1"/>
  <c r="AL118" i="29"/>
  <c r="M118" i="29"/>
  <c r="AH118" i="29" s="1"/>
  <c r="AM117" i="29"/>
  <c r="AN117" i="29" s="1"/>
  <c r="AL117" i="29"/>
  <c r="M117" i="29"/>
  <c r="AH117" i="29" s="1"/>
  <c r="AM116" i="29"/>
  <c r="AN116" i="29" s="1"/>
  <c r="AL116" i="29"/>
  <c r="M116" i="29"/>
  <c r="AH116" i="29" s="1"/>
  <c r="AM115" i="29"/>
  <c r="AN115" i="29" s="1"/>
  <c r="AL115" i="29"/>
  <c r="M115" i="29"/>
  <c r="AH115" i="29" s="1"/>
  <c r="AM114" i="29"/>
  <c r="AN114" i="29" s="1"/>
  <c r="AL114" i="29"/>
  <c r="M114" i="29"/>
  <c r="AH114" i="29" s="1"/>
  <c r="AM113" i="29"/>
  <c r="AN113" i="29" s="1"/>
  <c r="AL113" i="29"/>
  <c r="M113" i="29"/>
  <c r="AH113" i="29" s="1"/>
  <c r="AM112" i="29"/>
  <c r="AN112" i="29" s="1"/>
  <c r="AL112" i="29"/>
  <c r="M112" i="29"/>
  <c r="AH112" i="29" s="1"/>
  <c r="AM111" i="29"/>
  <c r="AL111" i="29"/>
  <c r="AN111" i="29"/>
  <c r="M111" i="29"/>
  <c r="AH111" i="29" s="1"/>
  <c r="AM110" i="29"/>
  <c r="AL110" i="29"/>
  <c r="AN110" i="29"/>
  <c r="M110" i="29"/>
  <c r="AH110" i="29" s="1"/>
  <c r="AM109" i="29"/>
  <c r="AL109" i="29"/>
  <c r="AN109" i="29"/>
  <c r="M109" i="29"/>
  <c r="AH109" i="29" s="1"/>
  <c r="AM108" i="29"/>
  <c r="AN108" i="29" s="1"/>
  <c r="AL108" i="29"/>
  <c r="M108" i="29"/>
  <c r="AH108" i="29" s="1"/>
  <c r="AM107" i="29"/>
  <c r="AN107" i="29" s="1"/>
  <c r="AL107" i="29"/>
  <c r="M107" i="29"/>
  <c r="AH107" i="29" s="1"/>
  <c r="AM106" i="29"/>
  <c r="AN106" i="29" s="1"/>
  <c r="AL106" i="29"/>
  <c r="M106" i="29"/>
  <c r="AH106" i="29" s="1"/>
  <c r="AM105" i="29"/>
  <c r="AN105" i="29" s="1"/>
  <c r="AL105" i="29"/>
  <c r="M105" i="29"/>
  <c r="AH105" i="29" s="1"/>
  <c r="AM104" i="29"/>
  <c r="AN104" i="29" s="1"/>
  <c r="AL104" i="29"/>
  <c r="M104" i="29"/>
  <c r="AH104" i="29" s="1"/>
  <c r="AM103" i="29"/>
  <c r="AN103" i="29" s="1"/>
  <c r="AL103" i="29"/>
  <c r="M103" i="29"/>
  <c r="AH103" i="29" s="1"/>
  <c r="AM102" i="29"/>
  <c r="AN102" i="29" s="1"/>
  <c r="AL102" i="29"/>
  <c r="M102" i="29"/>
  <c r="AH102" i="29" s="1"/>
  <c r="AM101" i="29"/>
  <c r="AN101" i="29" s="1"/>
  <c r="AL101" i="29"/>
  <c r="M101" i="29"/>
  <c r="AH101" i="29" s="1"/>
  <c r="AM100" i="29"/>
  <c r="AN100" i="29" s="1"/>
  <c r="AL100" i="29"/>
  <c r="M100" i="29"/>
  <c r="AH100" i="29" s="1"/>
  <c r="AM99" i="29"/>
  <c r="AN99" i="29" s="1"/>
  <c r="AL99" i="29"/>
  <c r="M99" i="29"/>
  <c r="AH99" i="29" s="1"/>
  <c r="AM98" i="29"/>
  <c r="AN98" i="29" s="1"/>
  <c r="AL98" i="29"/>
  <c r="M98" i="29"/>
  <c r="AH98" i="29" s="1"/>
  <c r="AM97" i="29"/>
  <c r="AL97" i="29"/>
  <c r="AN97" i="29"/>
  <c r="M97" i="29"/>
  <c r="AH97" i="29" s="1"/>
  <c r="AM96" i="29"/>
  <c r="AN96" i="29" s="1"/>
  <c r="AL96" i="29"/>
  <c r="M96" i="29"/>
  <c r="AH96" i="29" s="1"/>
  <c r="AM95" i="29"/>
  <c r="AN95" i="29" s="1"/>
  <c r="AL95" i="29"/>
  <c r="M95" i="29"/>
  <c r="AH95" i="29" s="1"/>
  <c r="AM94" i="29"/>
  <c r="AN94" i="29" s="1"/>
  <c r="AL94" i="29"/>
  <c r="M94" i="29"/>
  <c r="AH94" i="29" s="1"/>
  <c r="AM93" i="29"/>
  <c r="AN93" i="29" s="1"/>
  <c r="AL93" i="29"/>
  <c r="M93" i="29"/>
  <c r="AH93" i="29" s="1"/>
  <c r="AM92" i="29"/>
  <c r="AL92" i="29"/>
  <c r="AN92" i="29"/>
  <c r="M92" i="29"/>
  <c r="AH92" i="29" s="1"/>
  <c r="AM91" i="29"/>
  <c r="AL91" i="29"/>
  <c r="AN91" i="29"/>
  <c r="M91" i="29"/>
  <c r="AH91" i="29" s="1"/>
  <c r="AM90" i="29"/>
  <c r="AN90" i="29" s="1"/>
  <c r="AL90" i="29"/>
  <c r="M90" i="29"/>
  <c r="AH90" i="29" s="1"/>
  <c r="AM89" i="29"/>
  <c r="AN89" i="29" s="1"/>
  <c r="AL89" i="29"/>
  <c r="M89" i="29"/>
  <c r="AH89" i="29" s="1"/>
  <c r="AM88" i="29"/>
  <c r="AN88" i="29" s="1"/>
  <c r="AL88" i="29"/>
  <c r="M88" i="29"/>
  <c r="AH88" i="29" s="1"/>
  <c r="AM87" i="29"/>
  <c r="AN87" i="29" s="1"/>
  <c r="AL87" i="29"/>
  <c r="M87" i="29"/>
  <c r="AH87" i="29" s="1"/>
  <c r="AM86" i="29"/>
  <c r="AN86" i="29" s="1"/>
  <c r="AL86" i="29"/>
  <c r="M86" i="29"/>
  <c r="AH86" i="29" s="1"/>
  <c r="AM85" i="29"/>
  <c r="AN85" i="29" s="1"/>
  <c r="AL85" i="29"/>
  <c r="M85" i="29"/>
  <c r="AH85" i="29" s="1"/>
  <c r="AM84" i="29"/>
  <c r="AN84" i="29" s="1"/>
  <c r="AL84" i="29"/>
  <c r="M84" i="29"/>
  <c r="AH84" i="29" s="1"/>
  <c r="AM83" i="29"/>
  <c r="AN83" i="29" s="1"/>
  <c r="AL83" i="29"/>
  <c r="M83" i="29"/>
  <c r="AH83" i="29" s="1"/>
  <c r="AM82" i="29"/>
  <c r="AN82" i="29" s="1"/>
  <c r="AL82" i="29"/>
  <c r="M82" i="29"/>
  <c r="AH82" i="29" s="1"/>
  <c r="AM81" i="29"/>
  <c r="AN81" i="29" s="1"/>
  <c r="AL81" i="29"/>
  <c r="M81" i="29"/>
  <c r="AH81" i="29" s="1"/>
  <c r="AM80" i="29"/>
  <c r="AL80" i="29"/>
  <c r="M80" i="29"/>
  <c r="AH80" i="29" s="1"/>
  <c r="AM79" i="29"/>
  <c r="AN79" i="29" s="1"/>
  <c r="AL79" i="29"/>
  <c r="M79" i="29"/>
  <c r="AH79" i="29" s="1"/>
  <c r="AM78" i="29"/>
  <c r="AN78" i="29" s="1"/>
  <c r="AL78" i="29"/>
  <c r="M78" i="29"/>
  <c r="AH78" i="29" s="1"/>
  <c r="AM77" i="29"/>
  <c r="AN77" i="29" s="1"/>
  <c r="AL77" i="29"/>
  <c r="M77" i="29"/>
  <c r="AH77" i="29" s="1"/>
  <c r="AM76" i="29"/>
  <c r="AN76" i="29" s="1"/>
  <c r="AL76" i="29"/>
  <c r="M76" i="29"/>
  <c r="AH76" i="29" s="1"/>
  <c r="AM75" i="29"/>
  <c r="AN75" i="29" s="1"/>
  <c r="AL75" i="29"/>
  <c r="M75" i="29"/>
  <c r="AH75" i="29" s="1"/>
  <c r="AM74" i="29"/>
  <c r="AN74" i="29" s="1"/>
  <c r="AL74" i="29"/>
  <c r="M74" i="29"/>
  <c r="AH74" i="29" s="1"/>
  <c r="AM73" i="29"/>
  <c r="AL73" i="29"/>
  <c r="AN73" i="29"/>
  <c r="M73" i="29"/>
  <c r="AH73" i="29" s="1"/>
  <c r="AM72" i="29"/>
  <c r="AN72" i="29" s="1"/>
  <c r="AL72" i="29"/>
  <c r="M72" i="29"/>
  <c r="AH72" i="29" s="1"/>
  <c r="AM71" i="29"/>
  <c r="AN71" i="29" s="1"/>
  <c r="AL71" i="29"/>
  <c r="M71" i="29"/>
  <c r="AH71" i="29" s="1"/>
  <c r="AM70" i="29"/>
  <c r="AN70" i="29" s="1"/>
  <c r="AL70" i="29"/>
  <c r="M70" i="29"/>
  <c r="AH70" i="29" s="1"/>
  <c r="AM69" i="29"/>
  <c r="AN69" i="29" s="1"/>
  <c r="AL69" i="29"/>
  <c r="M69" i="29"/>
  <c r="AH69" i="29" s="1"/>
  <c r="AM68" i="29"/>
  <c r="AN68" i="29" s="1"/>
  <c r="AL68" i="29"/>
  <c r="M68" i="29"/>
  <c r="AH68" i="29" s="1"/>
  <c r="AM67" i="29"/>
  <c r="AN67" i="29" s="1"/>
  <c r="AL67" i="29"/>
  <c r="M67" i="29"/>
  <c r="AH67" i="29" s="1"/>
  <c r="AM66" i="29"/>
  <c r="AN66" i="29" s="1"/>
  <c r="AL66" i="29"/>
  <c r="M66" i="29"/>
  <c r="AH66" i="29" s="1"/>
  <c r="AM65" i="29"/>
  <c r="AN65" i="29" s="1"/>
  <c r="AL65" i="29"/>
  <c r="M65" i="29"/>
  <c r="AH65" i="29"/>
  <c r="AM64" i="29"/>
  <c r="AN64" i="29" s="1"/>
  <c r="AL64" i="29"/>
  <c r="M64" i="29"/>
  <c r="AH64" i="29" s="1"/>
  <c r="AM63" i="29"/>
  <c r="AN63" i="29" s="1"/>
  <c r="AL63" i="29"/>
  <c r="M63" i="29"/>
  <c r="AH63" i="29" s="1"/>
  <c r="AM62" i="29"/>
  <c r="AN62" i="29" s="1"/>
  <c r="AL62" i="29"/>
  <c r="M62" i="29"/>
  <c r="AH62" i="29" s="1"/>
  <c r="AM61" i="29"/>
  <c r="AN61" i="29" s="1"/>
  <c r="AL61" i="29"/>
  <c r="M61" i="29"/>
  <c r="AH61" i="29" s="1"/>
  <c r="AM60" i="29"/>
  <c r="AN60" i="29" s="1"/>
  <c r="AL60" i="29"/>
  <c r="M60" i="29"/>
  <c r="AH60" i="29" s="1"/>
  <c r="AM59" i="29"/>
  <c r="AN59" i="29" s="1"/>
  <c r="AL59" i="29"/>
  <c r="M59" i="29"/>
  <c r="AH59" i="29" s="1"/>
  <c r="AM58" i="29"/>
  <c r="AN58" i="29" s="1"/>
  <c r="AL58" i="29"/>
  <c r="M58" i="29"/>
  <c r="AH58" i="29" s="1"/>
  <c r="AM57" i="29"/>
  <c r="AN57" i="29" s="1"/>
  <c r="AL57" i="29"/>
  <c r="M57" i="29"/>
  <c r="AH57" i="29" s="1"/>
  <c r="AM56" i="29"/>
  <c r="AN56" i="29" s="1"/>
  <c r="AL56" i="29"/>
  <c r="M56" i="29"/>
  <c r="AH56" i="29" s="1"/>
  <c r="AM55" i="29"/>
  <c r="AN55" i="29" s="1"/>
  <c r="AL55" i="29"/>
  <c r="M55" i="29"/>
  <c r="AH55" i="29" s="1"/>
  <c r="AM54" i="29"/>
  <c r="AN54" i="29" s="1"/>
  <c r="AL54" i="29"/>
  <c r="M54" i="29"/>
  <c r="AH54" i="29" s="1"/>
  <c r="AM53" i="29"/>
  <c r="AN53" i="29" s="1"/>
  <c r="AL53" i="29"/>
  <c r="M53" i="29"/>
  <c r="AH53" i="29" s="1"/>
  <c r="AM52" i="29"/>
  <c r="AN52" i="29" s="1"/>
  <c r="AL52" i="29"/>
  <c r="M52" i="29"/>
  <c r="AH52" i="29" s="1"/>
  <c r="AM51" i="29"/>
  <c r="AN51" i="29" s="1"/>
  <c r="AL51" i="29"/>
  <c r="M51" i="29"/>
  <c r="AH51" i="29" s="1"/>
  <c r="AM50" i="29"/>
  <c r="AN50" i="29" s="1"/>
  <c r="AL50" i="29"/>
  <c r="M50" i="29"/>
  <c r="AH50" i="29" s="1"/>
  <c r="AM49" i="29"/>
  <c r="AN49" i="29" s="1"/>
  <c r="AL49" i="29"/>
  <c r="M49" i="29"/>
  <c r="AH49" i="29"/>
  <c r="AM48" i="29"/>
  <c r="AN48" i="29" s="1"/>
  <c r="AL48" i="29"/>
  <c r="M48" i="29"/>
  <c r="AH48" i="29"/>
  <c r="AM47" i="29"/>
  <c r="AN47" i="29" s="1"/>
  <c r="AL47" i="29"/>
  <c r="M47" i="29"/>
  <c r="AH47" i="29"/>
  <c r="AM46" i="29"/>
  <c r="AN46" i="29" s="1"/>
  <c r="AL46" i="29"/>
  <c r="M46" i="29"/>
  <c r="AH46" i="29" s="1"/>
  <c r="AM45" i="29"/>
  <c r="AN45" i="29" s="1"/>
  <c r="AL45" i="29"/>
  <c r="M45" i="29"/>
  <c r="AH45" i="29" s="1"/>
  <c r="AM44" i="29"/>
  <c r="AN44" i="29" s="1"/>
  <c r="AL44" i="29"/>
  <c r="AK44" i="29"/>
  <c r="M44" i="29"/>
  <c r="AH44" i="29" s="1"/>
  <c r="AM43" i="29"/>
  <c r="AN43" i="29" s="1"/>
  <c r="AL43" i="29"/>
  <c r="AK43" i="29"/>
  <c r="M43" i="29"/>
  <c r="AH43" i="29"/>
  <c r="AM42" i="29"/>
  <c r="AN42" i="29" s="1"/>
  <c r="AL42" i="29"/>
  <c r="AK42" i="29"/>
  <c r="M42" i="29"/>
  <c r="AH42" i="29" s="1"/>
  <c r="AM41" i="29"/>
  <c r="AN41" i="29" s="1"/>
  <c r="AL41" i="29"/>
  <c r="AK41" i="29"/>
  <c r="M41" i="29"/>
  <c r="AH41" i="29" s="1"/>
  <c r="AM40" i="29"/>
  <c r="AN40" i="29" s="1"/>
  <c r="AL40" i="29"/>
  <c r="AK40" i="29"/>
  <c r="M40" i="29"/>
  <c r="AH40" i="29" s="1"/>
  <c r="AM39" i="29"/>
  <c r="AN39" i="29" s="1"/>
  <c r="AL39" i="29"/>
  <c r="AK39" i="29"/>
  <c r="M39" i="29"/>
  <c r="AH39" i="29" s="1"/>
  <c r="AM38" i="29"/>
  <c r="AN38" i="29" s="1"/>
  <c r="AL38" i="29"/>
  <c r="AK38" i="29"/>
  <c r="M38" i="29"/>
  <c r="AH38" i="29" s="1"/>
  <c r="AM37" i="29"/>
  <c r="AN37" i="29" s="1"/>
  <c r="AL37" i="29"/>
  <c r="AK37" i="29"/>
  <c r="M37" i="29"/>
  <c r="AH37" i="29" s="1"/>
  <c r="AM36" i="29"/>
  <c r="AN36" i="29" s="1"/>
  <c r="AL36" i="29"/>
  <c r="AK36" i="29"/>
  <c r="M36" i="29"/>
  <c r="AH36" i="29" s="1"/>
  <c r="AM35" i="29"/>
  <c r="AN35" i="29" s="1"/>
  <c r="AL35" i="29"/>
  <c r="AK35" i="29"/>
  <c r="M35" i="29"/>
  <c r="AH35" i="29" s="1"/>
  <c r="AM34" i="29"/>
  <c r="AN34" i="29" s="1"/>
  <c r="AL34" i="29"/>
  <c r="AK34" i="29"/>
  <c r="M34" i="29"/>
  <c r="AH34" i="29" s="1"/>
  <c r="AM33" i="29"/>
  <c r="AN33" i="29" s="1"/>
  <c r="AL33" i="29"/>
  <c r="AK33" i="29"/>
  <c r="M33" i="29"/>
  <c r="AH33" i="29" s="1"/>
  <c r="AM32" i="29"/>
  <c r="AN32" i="29" s="1"/>
  <c r="AL32" i="29"/>
  <c r="AK32" i="29"/>
  <c r="M32" i="29"/>
  <c r="AH32" i="29" s="1"/>
  <c r="AM31" i="29"/>
  <c r="AN31" i="29" s="1"/>
  <c r="AL31" i="29"/>
  <c r="AK31" i="29"/>
  <c r="M31" i="29"/>
  <c r="AH31" i="29" s="1"/>
  <c r="AM30" i="29"/>
  <c r="AN30" i="29" s="1"/>
  <c r="AL30" i="29"/>
  <c r="AK30" i="29"/>
  <c r="M30" i="29"/>
  <c r="AH30" i="29" s="1"/>
  <c r="AM29" i="29"/>
  <c r="AN29" i="29" s="1"/>
  <c r="AL29" i="29"/>
  <c r="AK29" i="29"/>
  <c r="M29" i="29"/>
  <c r="AH29" i="29"/>
  <c r="AM28" i="29"/>
  <c r="AN28" i="29" s="1"/>
  <c r="AL28" i="29"/>
  <c r="AK28" i="29"/>
  <c r="M28" i="29"/>
  <c r="AH28" i="29" s="1"/>
  <c r="AM27" i="29"/>
  <c r="AN27" i="29" s="1"/>
  <c r="AL27" i="29"/>
  <c r="AK27" i="29"/>
  <c r="M27" i="29"/>
  <c r="AH27" i="29" s="1"/>
  <c r="AM26" i="29"/>
  <c r="AN26" i="29" s="1"/>
  <c r="AL26" i="29"/>
  <c r="AK26" i="29"/>
  <c r="M26" i="29"/>
  <c r="AH26" i="29" s="1"/>
  <c r="AM25" i="29"/>
  <c r="AL25" i="29"/>
  <c r="AN25" i="29"/>
  <c r="AK25" i="29"/>
  <c r="M25" i="29"/>
  <c r="AH25" i="29" s="1"/>
  <c r="AM24" i="29"/>
  <c r="AN24" i="29" s="1"/>
  <c r="AL24" i="29"/>
  <c r="AK24" i="29"/>
  <c r="M24" i="29"/>
  <c r="AH24" i="29"/>
  <c r="AM23" i="29"/>
  <c r="AN23" i="29" s="1"/>
  <c r="AL23" i="29"/>
  <c r="AK23" i="29"/>
  <c r="M23" i="29"/>
  <c r="AH23" i="29" s="1"/>
  <c r="AM22" i="29"/>
  <c r="AN22" i="29" s="1"/>
  <c r="AL22" i="29"/>
  <c r="AK22" i="29"/>
  <c r="M22" i="29"/>
  <c r="AH22" i="29" s="1"/>
  <c r="AM21" i="29"/>
  <c r="AN21" i="29" s="1"/>
  <c r="AL21" i="29"/>
  <c r="AK21" i="29"/>
  <c r="M21" i="29"/>
  <c r="AH21" i="29" s="1"/>
  <c r="AU11" i="29"/>
  <c r="AM20" i="29"/>
  <c r="AL20" i="29"/>
  <c r="AN20" i="29"/>
  <c r="AK20" i="29"/>
  <c r="AU13" i="29"/>
  <c r="Z13" i="29"/>
  <c r="AU12" i="29"/>
  <c r="AA6" i="29"/>
  <c r="AD3" i="28"/>
  <c r="AD4" i="28" s="1"/>
  <c r="Z32" i="13"/>
  <c r="Y32" i="13" s="1"/>
  <c r="BD2" i="13" s="1"/>
  <c r="BF10" i="28"/>
  <c r="BJ10" i="28"/>
  <c r="BK10" i="28"/>
  <c r="BK14" i="28" s="1"/>
  <c r="BL10" i="28"/>
  <c r="BM10" i="28"/>
  <c r="BN10" i="28"/>
  <c r="BF11" i="28"/>
  <c r="BJ11" i="28"/>
  <c r="BK11" i="28"/>
  <c r="BL11" i="28"/>
  <c r="BM11" i="28"/>
  <c r="BN11" i="28"/>
  <c r="R21" i="28"/>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54" i="28"/>
  <c r="R55" i="28"/>
  <c r="R56" i="28"/>
  <c r="R57" i="28"/>
  <c r="R58" i="28"/>
  <c r="R59" i="28"/>
  <c r="R60" i="28"/>
  <c r="R61" i="28"/>
  <c r="R62" i="28"/>
  <c r="R63" i="28"/>
  <c r="R64" i="28"/>
  <c r="R65" i="28"/>
  <c r="R66" i="28"/>
  <c r="R67" i="28"/>
  <c r="R68" i="28"/>
  <c r="R69" i="28"/>
  <c r="R70" i="28"/>
  <c r="R71" i="28"/>
  <c r="R72" i="28"/>
  <c r="R73" i="28"/>
  <c r="R74" i="28"/>
  <c r="R75" i="28"/>
  <c r="R76" i="28"/>
  <c r="R77" i="28"/>
  <c r="R78" i="28"/>
  <c r="R79" i="28"/>
  <c r="R80" i="28"/>
  <c r="R81" i="28"/>
  <c r="R82" i="28"/>
  <c r="R83" i="28"/>
  <c r="R84" i="28"/>
  <c r="R85" i="28"/>
  <c r="R86" i="28"/>
  <c r="R87" i="28"/>
  <c r="R88" i="28"/>
  <c r="R89" i="28"/>
  <c r="R90" i="28"/>
  <c r="R91" i="28"/>
  <c r="R92" i="28"/>
  <c r="R93" i="28"/>
  <c r="R94" i="28"/>
  <c r="R95" i="28"/>
  <c r="R96" i="28"/>
  <c r="R97" i="28"/>
  <c r="R98" i="28"/>
  <c r="R99" i="28"/>
  <c r="R100" i="28"/>
  <c r="R101" i="28"/>
  <c r="R102" i="28"/>
  <c r="R103" i="28"/>
  <c r="R104" i="28"/>
  <c r="R105" i="28"/>
  <c r="R106" i="28"/>
  <c r="R107" i="28"/>
  <c r="R108" i="28"/>
  <c r="R109" i="28"/>
  <c r="R110" i="28"/>
  <c r="R111" i="28"/>
  <c r="R112" i="28"/>
  <c r="R113" i="28"/>
  <c r="R114" i="28"/>
  <c r="R115" i="28"/>
  <c r="R116" i="28"/>
  <c r="R117" i="28"/>
  <c r="R118" i="28"/>
  <c r="R119" i="28"/>
  <c r="R120" i="28"/>
  <c r="R121" i="28"/>
  <c r="R122" i="28"/>
  <c r="R123" i="28"/>
  <c r="R124" i="28"/>
  <c r="R125" i="28"/>
  <c r="R126" i="28"/>
  <c r="R127" i="28"/>
  <c r="R128" i="28"/>
  <c r="R129" i="28"/>
  <c r="R130" i="28"/>
  <c r="R131" i="28"/>
  <c r="R132" i="28"/>
  <c r="R133" i="28"/>
  <c r="R134" i="28"/>
  <c r="R135" i="28"/>
  <c r="R136" i="28"/>
  <c r="R137" i="28"/>
  <c r="R138" i="28"/>
  <c r="R139" i="28"/>
  <c r="R140" i="28"/>
  <c r="R141" i="28"/>
  <c r="R142" i="28"/>
  <c r="R143" i="28"/>
  <c r="R144" i="28"/>
  <c r="R145" i="28"/>
  <c r="R146" i="28"/>
  <c r="R147" i="28"/>
  <c r="R148" i="28"/>
  <c r="R149" i="28"/>
  <c r="R150" i="28"/>
  <c r="R151" i="28"/>
  <c r="R152" i="28"/>
  <c r="R153" i="28"/>
  <c r="R154" i="28"/>
  <c r="R155" i="28"/>
  <c r="R156" i="28"/>
  <c r="R157" i="28"/>
  <c r="R158" i="28"/>
  <c r="R159" i="28"/>
  <c r="R160" i="28"/>
  <c r="R161" i="28"/>
  <c r="R162" i="28"/>
  <c r="R163" i="28"/>
  <c r="R164" i="28"/>
  <c r="R165" i="28"/>
  <c r="R166" i="28"/>
  <c r="R167" i="28"/>
  <c r="R168" i="28"/>
  <c r="R169" i="28"/>
  <c r="R170" i="28"/>
  <c r="R171" i="28"/>
  <c r="R172" i="28"/>
  <c r="R173" i="28"/>
  <c r="R174" i="28"/>
  <c r="R175" i="28"/>
  <c r="R176" i="28"/>
  <c r="R177" i="28"/>
  <c r="R178" i="28"/>
  <c r="R179" i="28"/>
  <c r="R180" i="28"/>
  <c r="R181" i="28"/>
  <c r="R182" i="28"/>
  <c r="R183" i="28"/>
  <c r="R184" i="28"/>
  <c r="R185" i="28"/>
  <c r="R186" i="28"/>
  <c r="R187" i="28"/>
  <c r="R188" i="28"/>
  <c r="R189" i="28"/>
  <c r="R190" i="28"/>
  <c r="R191" i="28"/>
  <c r="R192" i="28"/>
  <c r="R193" i="28"/>
  <c r="R194" i="28"/>
  <c r="AQ20" i="28"/>
  <c r="M20" i="28"/>
  <c r="X14" i="28"/>
  <c r="AU20" i="28"/>
  <c r="AU21" i="28"/>
  <c r="AU22" i="28"/>
  <c r="AU23" i="28"/>
  <c r="AU24" i="28"/>
  <c r="AU25" i="28"/>
  <c r="AU26" i="28"/>
  <c r="AU27" i="28"/>
  <c r="AU28" i="28"/>
  <c r="AU29" i="28"/>
  <c r="AU30" i="28"/>
  <c r="AU31" i="28"/>
  <c r="AU32" i="28"/>
  <c r="AU33" i="28"/>
  <c r="AU34" i="28"/>
  <c r="AU35" i="28"/>
  <c r="AU36" i="28"/>
  <c r="AU37" i="28"/>
  <c r="AU38" i="28"/>
  <c r="AU39" i="28"/>
  <c r="AU40" i="28"/>
  <c r="AU41" i="28"/>
  <c r="AU42" i="28"/>
  <c r="AU43" i="28"/>
  <c r="AU44" i="28"/>
  <c r="AU45" i="28"/>
  <c r="AU46" i="28"/>
  <c r="AU47" i="28"/>
  <c r="AU48" i="28"/>
  <c r="AU49" i="28"/>
  <c r="AU50" i="28"/>
  <c r="AU51" i="28"/>
  <c r="AU52" i="28"/>
  <c r="AU53" i="28"/>
  <c r="AU54" i="28"/>
  <c r="AU55" i="28"/>
  <c r="AU56" i="28"/>
  <c r="AU57" i="28"/>
  <c r="AU58" i="28"/>
  <c r="AU59" i="28"/>
  <c r="AU60" i="28"/>
  <c r="AU61" i="28"/>
  <c r="AU62" i="28"/>
  <c r="AU63" i="28"/>
  <c r="AU64" i="28"/>
  <c r="AU65" i="28"/>
  <c r="AU66" i="28"/>
  <c r="AU67" i="28"/>
  <c r="AU68" i="28"/>
  <c r="AU69" i="28"/>
  <c r="AU70" i="28"/>
  <c r="AU71" i="28"/>
  <c r="AU72" i="28"/>
  <c r="AU73" i="28"/>
  <c r="AU74" i="28"/>
  <c r="AU75" i="28"/>
  <c r="AU76" i="28"/>
  <c r="AU77" i="28"/>
  <c r="AU78" i="28"/>
  <c r="AU79" i="28"/>
  <c r="AU80" i="28"/>
  <c r="AU81" i="28"/>
  <c r="AU82" i="28"/>
  <c r="AU83" i="28"/>
  <c r="AU84" i="28"/>
  <c r="AU85" i="28"/>
  <c r="AU86" i="28"/>
  <c r="AU87" i="28"/>
  <c r="AU88" i="28"/>
  <c r="AU89" i="28"/>
  <c r="AU90" i="28"/>
  <c r="AU91" i="28"/>
  <c r="AU92" i="28"/>
  <c r="AU93" i="28"/>
  <c r="AU94" i="28"/>
  <c r="AU95" i="28"/>
  <c r="AU96" i="28"/>
  <c r="AU97" i="28"/>
  <c r="AU98" i="28"/>
  <c r="AU99" i="28"/>
  <c r="AU100" i="28"/>
  <c r="AU101" i="28"/>
  <c r="AU102" i="28"/>
  <c r="AU103" i="28"/>
  <c r="AU104" i="28"/>
  <c r="AU105" i="28"/>
  <c r="AU106" i="28"/>
  <c r="AU107" i="28"/>
  <c r="AU108" i="28"/>
  <c r="AU109" i="28"/>
  <c r="AU110" i="28"/>
  <c r="AU111" i="28"/>
  <c r="AU112" i="28"/>
  <c r="AU113" i="28"/>
  <c r="AU114" i="28"/>
  <c r="AU115" i="28"/>
  <c r="AU116" i="28"/>
  <c r="AU117" i="28"/>
  <c r="AU118" i="28"/>
  <c r="AU119" i="28"/>
  <c r="AU120" i="28"/>
  <c r="AU121" i="28"/>
  <c r="AU122" i="28"/>
  <c r="AU123" i="28"/>
  <c r="AU124" i="28"/>
  <c r="AU125" i="28"/>
  <c r="AU126" i="28"/>
  <c r="AU127" i="28"/>
  <c r="AU128" i="28"/>
  <c r="AU129" i="28"/>
  <c r="AU130" i="28"/>
  <c r="AU131" i="28"/>
  <c r="AU132" i="28"/>
  <c r="AU133" i="28"/>
  <c r="AU134" i="28"/>
  <c r="AU135" i="28"/>
  <c r="AU136" i="28"/>
  <c r="AU137" i="28"/>
  <c r="AU138" i="28"/>
  <c r="AU139" i="28"/>
  <c r="AU140" i="28"/>
  <c r="AU141" i="28"/>
  <c r="AU142" i="28"/>
  <c r="AU143" i="28"/>
  <c r="AU144" i="28"/>
  <c r="AU145" i="28"/>
  <c r="AU146" i="28"/>
  <c r="AU147" i="28"/>
  <c r="AU148" i="28"/>
  <c r="AU149" i="28"/>
  <c r="AU150" i="28"/>
  <c r="AU151" i="28"/>
  <c r="AU152" i="28"/>
  <c r="AU153" i="28"/>
  <c r="AU154" i="28"/>
  <c r="AU155" i="28"/>
  <c r="AU156" i="28"/>
  <c r="AU157" i="28"/>
  <c r="AU158" i="28"/>
  <c r="AU159" i="28"/>
  <c r="AU160" i="28"/>
  <c r="AU161" i="28"/>
  <c r="AU162" i="28"/>
  <c r="AU163" i="28"/>
  <c r="AU164" i="28"/>
  <c r="AU165" i="28"/>
  <c r="AU166" i="28"/>
  <c r="AU167" i="28"/>
  <c r="AU168" i="28"/>
  <c r="AU169" i="28"/>
  <c r="AU170" i="28"/>
  <c r="AU171" i="28"/>
  <c r="AU172" i="28"/>
  <c r="AU173" i="28"/>
  <c r="AU174" i="28"/>
  <c r="AU175" i="28"/>
  <c r="AU176" i="28"/>
  <c r="AU177" i="28"/>
  <c r="AU178" i="28"/>
  <c r="AU179" i="28"/>
  <c r="AU180" i="28"/>
  <c r="AU181" i="28"/>
  <c r="AU182" i="28"/>
  <c r="AU183" i="28"/>
  <c r="AU184" i="28"/>
  <c r="AU185" i="28"/>
  <c r="AU186" i="28"/>
  <c r="AU187" i="28"/>
  <c r="AU188" i="28"/>
  <c r="AU189" i="28"/>
  <c r="AU190" i="28"/>
  <c r="AU191" i="28"/>
  <c r="AU192" i="28"/>
  <c r="AU193" i="28"/>
  <c r="AU194" i="28"/>
  <c r="AM194" i="28"/>
  <c r="AN194" i="28" s="1"/>
  <c r="AL194" i="28"/>
  <c r="AK45" i="28"/>
  <c r="AK46" i="28"/>
  <c r="AK47" i="28" s="1"/>
  <c r="AK48" i="28" s="1"/>
  <c r="AK49" i="28" s="1"/>
  <c r="AK50" i="28" s="1"/>
  <c r="AK51" i="28" s="1"/>
  <c r="AK52" i="28" s="1"/>
  <c r="AK53" i="28" s="1"/>
  <c r="AK54" i="28" s="1"/>
  <c r="AK55" i="28" s="1"/>
  <c r="AK56" i="28" s="1"/>
  <c r="AK57" i="28" s="1"/>
  <c r="AK58" i="28" s="1"/>
  <c r="AK59" i="28" s="1"/>
  <c r="AK60" i="28" s="1"/>
  <c r="AK61" i="28" s="1"/>
  <c r="AK62" i="28" s="1"/>
  <c r="AK63" i="28" s="1"/>
  <c r="AK64" i="28" s="1"/>
  <c r="AK65" i="28" s="1"/>
  <c r="AK66" i="28" s="1"/>
  <c r="AK67" i="28" s="1"/>
  <c r="AK68" i="28" s="1"/>
  <c r="AK69" i="28" s="1"/>
  <c r="AK70" i="28" s="1"/>
  <c r="AK71" i="28" s="1"/>
  <c r="AK72" i="28" s="1"/>
  <c r="AK73" i="28" s="1"/>
  <c r="AK74" i="28" s="1"/>
  <c r="AK75" i="28" s="1"/>
  <c r="AK76" i="28" s="1"/>
  <c r="AK77" i="28" s="1"/>
  <c r="AK78" i="28" s="1"/>
  <c r="AK79" i="28" s="1"/>
  <c r="AK80" i="28" s="1"/>
  <c r="AK81" i="28" s="1"/>
  <c r="AK82" i="28" s="1"/>
  <c r="AK83" i="28" s="1"/>
  <c r="AK84" i="28" s="1"/>
  <c r="AK85" i="28" s="1"/>
  <c r="AK86" i="28" s="1"/>
  <c r="AK87" i="28" s="1"/>
  <c r="AK88" i="28" s="1"/>
  <c r="AK89" i="28" s="1"/>
  <c r="AK90" i="28" s="1"/>
  <c r="AK91" i="28" s="1"/>
  <c r="AK92" i="28" s="1"/>
  <c r="AK93" i="28" s="1"/>
  <c r="AK94" i="28" s="1"/>
  <c r="AK95" i="28" s="1"/>
  <c r="AK96" i="28" s="1"/>
  <c r="AK97" i="28" s="1"/>
  <c r="AK98" i="28" s="1"/>
  <c r="AK99" i="28" s="1"/>
  <c r="AK100" i="28" s="1"/>
  <c r="AK101" i="28" s="1"/>
  <c r="AK102" i="28" s="1"/>
  <c r="AK103" i="28" s="1"/>
  <c r="AK104" i="28" s="1"/>
  <c r="AK105" i="28" s="1"/>
  <c r="AK106" i="28" s="1"/>
  <c r="AK107" i="28" s="1"/>
  <c r="AK108" i="28" s="1"/>
  <c r="AK109" i="28" s="1"/>
  <c r="AK110" i="28" s="1"/>
  <c r="AK111" i="28" s="1"/>
  <c r="AK112" i="28" s="1"/>
  <c r="AK113" i="28" s="1"/>
  <c r="AK114" i="28" s="1"/>
  <c r="AK115" i="28" s="1"/>
  <c r="AK116" i="28" s="1"/>
  <c r="AK117" i="28" s="1"/>
  <c r="AK118" i="28" s="1"/>
  <c r="AK119" i="28" s="1"/>
  <c r="AK120" i="28" s="1"/>
  <c r="AK121" i="28" s="1"/>
  <c r="AK122" i="28" s="1"/>
  <c r="AK123" i="28" s="1"/>
  <c r="AK124" i="28" s="1"/>
  <c r="AK125" i="28" s="1"/>
  <c r="AK126" i="28" s="1"/>
  <c r="AK127" i="28" s="1"/>
  <c r="AK128" i="28" s="1"/>
  <c r="AK129" i="28" s="1"/>
  <c r="AK130" i="28" s="1"/>
  <c r="AK131" i="28" s="1"/>
  <c r="AK132" i="28" s="1"/>
  <c r="AK133" i="28" s="1"/>
  <c r="AK134" i="28" s="1"/>
  <c r="AK135" i="28" s="1"/>
  <c r="AK136" i="28" s="1"/>
  <c r="AK137" i="28" s="1"/>
  <c r="AK138" i="28" s="1"/>
  <c r="AK139" i="28" s="1"/>
  <c r="AK140" i="28" s="1"/>
  <c r="AK141" i="28" s="1"/>
  <c r="AK142" i="28" s="1"/>
  <c r="AK143" i="28" s="1"/>
  <c r="AK144" i="28" s="1"/>
  <c r="AK145" i="28" s="1"/>
  <c r="AK146" i="28" s="1"/>
  <c r="AK147" i="28" s="1"/>
  <c r="AK148" i="28" s="1"/>
  <c r="AK149" i="28" s="1"/>
  <c r="AK150" i="28" s="1"/>
  <c r="AK151" i="28" s="1"/>
  <c r="AK152" i="28" s="1"/>
  <c r="AK153" i="28" s="1"/>
  <c r="AK154" i="28" s="1"/>
  <c r="AK155" i="28" s="1"/>
  <c r="AK156" i="28" s="1"/>
  <c r="AK157" i="28" s="1"/>
  <c r="AK158" i="28" s="1"/>
  <c r="AK159" i="28" s="1"/>
  <c r="AK160" i="28" s="1"/>
  <c r="AK161" i="28" s="1"/>
  <c r="AK162" i="28" s="1"/>
  <c r="AK163" i="28" s="1"/>
  <c r="AK164" i="28" s="1"/>
  <c r="AK165" i="28" s="1"/>
  <c r="AK166" i="28" s="1"/>
  <c r="AK167" i="28" s="1"/>
  <c r="AK168" i="28" s="1"/>
  <c r="AK169" i="28" s="1"/>
  <c r="AK170" i="28" s="1"/>
  <c r="AK171" i="28" s="1"/>
  <c r="AK172" i="28" s="1"/>
  <c r="AK173" i="28" s="1"/>
  <c r="AK174" i="28" s="1"/>
  <c r="AK175" i="28" s="1"/>
  <c r="AK176" i="28" s="1"/>
  <c r="AK177" i="28" s="1"/>
  <c r="AK178" i="28" s="1"/>
  <c r="AK179" i="28" s="1"/>
  <c r="AK180" i="28" s="1"/>
  <c r="AK181" i="28" s="1"/>
  <c r="AK182" i="28" s="1"/>
  <c r="AK183" i="28" s="1"/>
  <c r="AK184" i="28" s="1"/>
  <c r="AK185" i="28" s="1"/>
  <c r="AK186" i="28" s="1"/>
  <c r="AK187" i="28" s="1"/>
  <c r="AK188" i="28" s="1"/>
  <c r="AK189" i="28" s="1"/>
  <c r="AK190" i="28" s="1"/>
  <c r="AK191" i="28" s="1"/>
  <c r="AK192" i="28" s="1"/>
  <c r="AK193" i="28" s="1"/>
  <c r="AK194" i="28" s="1"/>
  <c r="M194" i="28"/>
  <c r="AH194" i="28" s="1"/>
  <c r="Y14" i="28"/>
  <c r="AM193" i="28"/>
  <c r="AN193" i="28" s="1"/>
  <c r="AL193" i="28"/>
  <c r="M193" i="28"/>
  <c r="AH193" i="28" s="1"/>
  <c r="AM192" i="28"/>
  <c r="AN192" i="28" s="1"/>
  <c r="AL192" i="28"/>
  <c r="M192" i="28"/>
  <c r="AH192" i="28" s="1"/>
  <c r="AM191" i="28"/>
  <c r="AN191" i="28" s="1"/>
  <c r="AL191" i="28"/>
  <c r="M191" i="28"/>
  <c r="AH191" i="28" s="1"/>
  <c r="AM190" i="28"/>
  <c r="AN190" i="28" s="1"/>
  <c r="AL190" i="28"/>
  <c r="M190" i="28"/>
  <c r="AH190" i="28" s="1"/>
  <c r="AM189" i="28"/>
  <c r="AN189" i="28" s="1"/>
  <c r="AL189" i="28"/>
  <c r="M189" i="28"/>
  <c r="AH189" i="28" s="1"/>
  <c r="AM188" i="28"/>
  <c r="AN188" i="28" s="1"/>
  <c r="AL188" i="28"/>
  <c r="M188" i="28"/>
  <c r="AH188" i="28" s="1"/>
  <c r="AM187" i="28"/>
  <c r="AN187" i="28" s="1"/>
  <c r="AL187" i="28"/>
  <c r="M187" i="28"/>
  <c r="AH187" i="28" s="1"/>
  <c r="AM186" i="28"/>
  <c r="AN186" i="28" s="1"/>
  <c r="AL186" i="28"/>
  <c r="M186" i="28"/>
  <c r="AH186" i="28" s="1"/>
  <c r="AM185" i="28"/>
  <c r="AN185" i="28" s="1"/>
  <c r="AL185" i="28"/>
  <c r="M185" i="28"/>
  <c r="AH185" i="28" s="1"/>
  <c r="AM184" i="28"/>
  <c r="AN184" i="28" s="1"/>
  <c r="AL184" i="28"/>
  <c r="M184" i="28"/>
  <c r="AH184" i="28" s="1"/>
  <c r="AM183" i="28"/>
  <c r="AN183" i="28" s="1"/>
  <c r="AL183" i="28"/>
  <c r="M183" i="28"/>
  <c r="AH183" i="28" s="1"/>
  <c r="AM182" i="28"/>
  <c r="AN182" i="28" s="1"/>
  <c r="AL182" i="28"/>
  <c r="M182" i="28"/>
  <c r="AH182" i="28" s="1"/>
  <c r="AM181" i="28"/>
  <c r="AN181" i="28" s="1"/>
  <c r="AL181" i="28"/>
  <c r="M181" i="28"/>
  <c r="AH181" i="28" s="1"/>
  <c r="AM180" i="28"/>
  <c r="AN180" i="28" s="1"/>
  <c r="AL180" i="28"/>
  <c r="M180" i="28"/>
  <c r="AH180" i="28"/>
  <c r="AM179" i="28"/>
  <c r="AN179" i="28" s="1"/>
  <c r="AL179" i="28"/>
  <c r="M179" i="28"/>
  <c r="AH179" i="28" s="1"/>
  <c r="AM178" i="28"/>
  <c r="AN178" i="28" s="1"/>
  <c r="AL178" i="28"/>
  <c r="M178" i="28"/>
  <c r="AH178" i="28" s="1"/>
  <c r="AM177" i="28"/>
  <c r="AN177" i="28" s="1"/>
  <c r="AL177" i="28"/>
  <c r="M177" i="28"/>
  <c r="AH177" i="28" s="1"/>
  <c r="AM176" i="28"/>
  <c r="AN176" i="28" s="1"/>
  <c r="AL176" i="28"/>
  <c r="M176" i="28"/>
  <c r="AH176" i="28" s="1"/>
  <c r="AM175" i="28"/>
  <c r="AN175" i="28" s="1"/>
  <c r="AL175" i="28"/>
  <c r="M175" i="28"/>
  <c r="AH175" i="28" s="1"/>
  <c r="AM174" i="28"/>
  <c r="AN174" i="28" s="1"/>
  <c r="AL174" i="28"/>
  <c r="M174" i="28"/>
  <c r="AH174" i="28" s="1"/>
  <c r="AM173" i="28"/>
  <c r="AN173" i="28" s="1"/>
  <c r="AL173" i="28"/>
  <c r="M173" i="28"/>
  <c r="AH173" i="28" s="1"/>
  <c r="AM172" i="28"/>
  <c r="AN172" i="28" s="1"/>
  <c r="AL172" i="28"/>
  <c r="M172" i="28"/>
  <c r="AH172" i="28" s="1"/>
  <c r="AM171" i="28"/>
  <c r="AN171" i="28" s="1"/>
  <c r="AL171" i="28"/>
  <c r="M171" i="28"/>
  <c r="AH171" i="28" s="1"/>
  <c r="AM170" i="28"/>
  <c r="AN170" i="28" s="1"/>
  <c r="AL170" i="28"/>
  <c r="M170" i="28"/>
  <c r="AH170" i="28" s="1"/>
  <c r="AM169" i="28"/>
  <c r="AN169" i="28" s="1"/>
  <c r="AL169" i="28"/>
  <c r="M169" i="28"/>
  <c r="AH169" i="28" s="1"/>
  <c r="AM168" i="28"/>
  <c r="AN168" i="28" s="1"/>
  <c r="AL168" i="28"/>
  <c r="M168" i="28"/>
  <c r="AH168" i="28" s="1"/>
  <c r="AM167" i="28"/>
  <c r="AN167" i="28" s="1"/>
  <c r="AL167" i="28"/>
  <c r="M167" i="28"/>
  <c r="AH167" i="28" s="1"/>
  <c r="AM166" i="28"/>
  <c r="AN166" i="28" s="1"/>
  <c r="AL166" i="28"/>
  <c r="M166" i="28"/>
  <c r="AH166" i="28" s="1"/>
  <c r="AM165" i="28"/>
  <c r="AN165" i="28" s="1"/>
  <c r="AL165" i="28"/>
  <c r="M165" i="28"/>
  <c r="AH165" i="28" s="1"/>
  <c r="AM164" i="28"/>
  <c r="AN164" i="28" s="1"/>
  <c r="AL164" i="28"/>
  <c r="M164" i="28"/>
  <c r="AH164" i="28" s="1"/>
  <c r="AM163" i="28"/>
  <c r="AN163" i="28" s="1"/>
  <c r="AL163" i="28"/>
  <c r="M163" i="28"/>
  <c r="AH163" i="28" s="1"/>
  <c r="AM162" i="28"/>
  <c r="AN162" i="28" s="1"/>
  <c r="AL162" i="28"/>
  <c r="M162" i="28"/>
  <c r="AH162" i="28" s="1"/>
  <c r="AM161" i="28"/>
  <c r="AN161" i="28" s="1"/>
  <c r="AL161" i="28"/>
  <c r="M161" i="28"/>
  <c r="AH161" i="28" s="1"/>
  <c r="AM160" i="28"/>
  <c r="AN160" i="28" s="1"/>
  <c r="AL160" i="28"/>
  <c r="M160" i="28"/>
  <c r="AH160" i="28" s="1"/>
  <c r="AM159" i="28"/>
  <c r="AN159" i="28" s="1"/>
  <c r="AL159" i="28"/>
  <c r="M159" i="28"/>
  <c r="AH159" i="28" s="1"/>
  <c r="AM158" i="28"/>
  <c r="AN158" i="28" s="1"/>
  <c r="AL158" i="28"/>
  <c r="M158" i="28"/>
  <c r="AH158" i="28" s="1"/>
  <c r="AM157" i="28"/>
  <c r="AN157" i="28" s="1"/>
  <c r="AL157" i="28"/>
  <c r="M157" i="28"/>
  <c r="AH157" i="28" s="1"/>
  <c r="AM156" i="28"/>
  <c r="AN156" i="28" s="1"/>
  <c r="AL156" i="28"/>
  <c r="M156" i="28"/>
  <c r="AH156" i="28" s="1"/>
  <c r="AM155" i="28"/>
  <c r="AL155" i="28"/>
  <c r="AN155" i="28"/>
  <c r="M155" i="28"/>
  <c r="AH155" i="28" s="1"/>
  <c r="AM154" i="28"/>
  <c r="AN154" i="28" s="1"/>
  <c r="AL154" i="28"/>
  <c r="M154" i="28"/>
  <c r="AH154" i="28" s="1"/>
  <c r="AM153" i="28"/>
  <c r="AL153" i="28"/>
  <c r="AN153" i="28"/>
  <c r="M153" i="28"/>
  <c r="AH153" i="28" s="1"/>
  <c r="AM152" i="28"/>
  <c r="AL152" i="28"/>
  <c r="AN152" i="28"/>
  <c r="M152" i="28"/>
  <c r="AH152" i="28" s="1"/>
  <c r="AM151" i="28"/>
  <c r="AN151" i="28" s="1"/>
  <c r="AL151" i="28"/>
  <c r="M151" i="28"/>
  <c r="AH151" i="28" s="1"/>
  <c r="AM150" i="28"/>
  <c r="AN150" i="28" s="1"/>
  <c r="AL150" i="28"/>
  <c r="M150" i="28"/>
  <c r="AH150" i="28" s="1"/>
  <c r="AM149" i="28"/>
  <c r="AN149" i="28" s="1"/>
  <c r="AL149" i="28"/>
  <c r="M149" i="28"/>
  <c r="AH149" i="28" s="1"/>
  <c r="AM148" i="28"/>
  <c r="AN148" i="28" s="1"/>
  <c r="AL148" i="28"/>
  <c r="M148" i="28"/>
  <c r="AH148" i="28" s="1"/>
  <c r="AM147" i="28"/>
  <c r="AN147" i="28" s="1"/>
  <c r="AL147" i="28"/>
  <c r="M147" i="28"/>
  <c r="AH147" i="28" s="1"/>
  <c r="AM146" i="28"/>
  <c r="AN146" i="28" s="1"/>
  <c r="AL146" i="28"/>
  <c r="M146" i="28"/>
  <c r="AH146" i="28" s="1"/>
  <c r="AM145" i="28"/>
  <c r="AN145" i="28" s="1"/>
  <c r="AL145" i="28"/>
  <c r="M145" i="28"/>
  <c r="AH145" i="28" s="1"/>
  <c r="AM144" i="28"/>
  <c r="AN144" i="28" s="1"/>
  <c r="AL144" i="28"/>
  <c r="M144" i="28"/>
  <c r="AH144" i="28" s="1"/>
  <c r="AM143" i="28"/>
  <c r="AN143" i="28" s="1"/>
  <c r="AL143" i="28"/>
  <c r="M143" i="28"/>
  <c r="AH143" i="28" s="1"/>
  <c r="AM142" i="28"/>
  <c r="AN142" i="28" s="1"/>
  <c r="AL142" i="28"/>
  <c r="M142" i="28"/>
  <c r="AH142" i="28"/>
  <c r="AM141" i="28"/>
  <c r="AN141" i="28" s="1"/>
  <c r="AL141" i="28"/>
  <c r="M141" i="28"/>
  <c r="AH141" i="28"/>
  <c r="AM140" i="28"/>
  <c r="AN140" i="28" s="1"/>
  <c r="AL140" i="28"/>
  <c r="M140" i="28"/>
  <c r="AH140" i="28" s="1"/>
  <c r="AM139" i="28"/>
  <c r="AN139" i="28" s="1"/>
  <c r="AL139" i="28"/>
  <c r="M139" i="28"/>
  <c r="AH139" i="28" s="1"/>
  <c r="AM138" i="28"/>
  <c r="AN138" i="28" s="1"/>
  <c r="AL138" i="28"/>
  <c r="M138" i="28"/>
  <c r="AH138" i="28" s="1"/>
  <c r="AM137" i="28"/>
  <c r="AN137" i="28" s="1"/>
  <c r="AL137" i="28"/>
  <c r="M137" i="28"/>
  <c r="AH137" i="28" s="1"/>
  <c r="AM136" i="28"/>
  <c r="AN136" i="28" s="1"/>
  <c r="AL136" i="28"/>
  <c r="M136" i="28"/>
  <c r="AH136" i="28" s="1"/>
  <c r="AM135" i="28"/>
  <c r="AN135" i="28" s="1"/>
  <c r="AL135" i="28"/>
  <c r="M135" i="28"/>
  <c r="AH135" i="28" s="1"/>
  <c r="AM134" i="28"/>
  <c r="AN134" i="28" s="1"/>
  <c r="AL134" i="28"/>
  <c r="M134" i="28"/>
  <c r="AH134" i="28" s="1"/>
  <c r="AM133" i="28"/>
  <c r="AN133" i="28" s="1"/>
  <c r="AL133" i="28"/>
  <c r="M133" i="28"/>
  <c r="AH133" i="28" s="1"/>
  <c r="AM132" i="28"/>
  <c r="AN132" i="28" s="1"/>
  <c r="AL132" i="28"/>
  <c r="M132" i="28"/>
  <c r="AH132" i="28" s="1"/>
  <c r="AM131" i="28"/>
  <c r="AN131" i="28" s="1"/>
  <c r="AL131" i="28"/>
  <c r="M131" i="28"/>
  <c r="AH131" i="28" s="1"/>
  <c r="AM130" i="28"/>
  <c r="AN130" i="28" s="1"/>
  <c r="AL130" i="28"/>
  <c r="M130" i="28"/>
  <c r="AH130" i="28" s="1"/>
  <c r="AM129" i="28"/>
  <c r="AL129" i="28"/>
  <c r="M129" i="28"/>
  <c r="AH129" i="28" s="1"/>
  <c r="AM128" i="28"/>
  <c r="AN128" i="28" s="1"/>
  <c r="AL128" i="28"/>
  <c r="M128" i="28"/>
  <c r="AH128" i="28" s="1"/>
  <c r="AM127" i="28"/>
  <c r="AN127" i="28" s="1"/>
  <c r="AL127" i="28"/>
  <c r="M127" i="28"/>
  <c r="AH127" i="28"/>
  <c r="AM126" i="28"/>
  <c r="AN126" i="28" s="1"/>
  <c r="AL126" i="28"/>
  <c r="M126" i="28"/>
  <c r="AH126" i="28" s="1"/>
  <c r="AM125" i="28"/>
  <c r="AL125" i="28"/>
  <c r="AN125" i="28"/>
  <c r="M125" i="28"/>
  <c r="AH125" i="28" s="1"/>
  <c r="AM124" i="28"/>
  <c r="AN124" i="28" s="1"/>
  <c r="AL124" i="28"/>
  <c r="M124" i="28"/>
  <c r="AH124" i="28" s="1"/>
  <c r="AM123" i="28"/>
  <c r="AN123" i="28" s="1"/>
  <c r="AL123" i="28"/>
  <c r="M123" i="28"/>
  <c r="AH123" i="28" s="1"/>
  <c r="AM122" i="28"/>
  <c r="AN122" i="28" s="1"/>
  <c r="AL122" i="28"/>
  <c r="M122" i="28"/>
  <c r="AH122" i="28" s="1"/>
  <c r="AM121" i="28"/>
  <c r="AN121" i="28" s="1"/>
  <c r="AL121" i="28"/>
  <c r="M121" i="28"/>
  <c r="AH121" i="28" s="1"/>
  <c r="AM120" i="28"/>
  <c r="AN120" i="28" s="1"/>
  <c r="AL120" i="28"/>
  <c r="M120" i="28"/>
  <c r="AH120" i="28" s="1"/>
  <c r="AM119" i="28"/>
  <c r="AN119" i="28" s="1"/>
  <c r="AL119" i="28"/>
  <c r="M119" i="28"/>
  <c r="AH119" i="28" s="1"/>
  <c r="AM118" i="28"/>
  <c r="AN118" i="28" s="1"/>
  <c r="AL118" i="28"/>
  <c r="M118" i="28"/>
  <c r="AH118" i="28" s="1"/>
  <c r="AM117" i="28"/>
  <c r="AN117" i="28" s="1"/>
  <c r="AL117" i="28"/>
  <c r="M117" i="28"/>
  <c r="AH117" i="28" s="1"/>
  <c r="AM116" i="28"/>
  <c r="AN116" i="28" s="1"/>
  <c r="AL116" i="28"/>
  <c r="M116" i="28"/>
  <c r="AH116" i="28" s="1"/>
  <c r="AM115" i="28"/>
  <c r="AN115" i="28" s="1"/>
  <c r="AL115" i="28"/>
  <c r="M115" i="28"/>
  <c r="AH115" i="28" s="1"/>
  <c r="AM114" i="28"/>
  <c r="AN114" i="28" s="1"/>
  <c r="AL114" i="28"/>
  <c r="M114" i="28"/>
  <c r="AH114" i="28" s="1"/>
  <c r="AM113" i="28"/>
  <c r="AN113" i="28" s="1"/>
  <c r="AL113" i="28"/>
  <c r="M113" i="28"/>
  <c r="AH113" i="28" s="1"/>
  <c r="AM112" i="28"/>
  <c r="AN112" i="28" s="1"/>
  <c r="AL112" i="28"/>
  <c r="M112" i="28"/>
  <c r="AH112" i="28" s="1"/>
  <c r="AM111" i="28"/>
  <c r="AN111" i="28" s="1"/>
  <c r="AL111" i="28"/>
  <c r="M111" i="28"/>
  <c r="AH111" i="28" s="1"/>
  <c r="AM110" i="28"/>
  <c r="AN110" i="28" s="1"/>
  <c r="AL110" i="28"/>
  <c r="M110" i="28"/>
  <c r="AH110" i="28" s="1"/>
  <c r="AM109" i="28"/>
  <c r="AN109" i="28" s="1"/>
  <c r="AL109" i="28"/>
  <c r="M109" i="28"/>
  <c r="AH109" i="28" s="1"/>
  <c r="AM108" i="28"/>
  <c r="AN108" i="28" s="1"/>
  <c r="AL108" i="28"/>
  <c r="M108" i="28"/>
  <c r="AH108" i="28" s="1"/>
  <c r="AM107" i="28"/>
  <c r="AN107" i="28" s="1"/>
  <c r="AL107" i="28"/>
  <c r="M107" i="28"/>
  <c r="AH107" i="28" s="1"/>
  <c r="AM106" i="28"/>
  <c r="AN106" i="28" s="1"/>
  <c r="AL106" i="28"/>
  <c r="M106" i="28"/>
  <c r="AH106" i="28" s="1"/>
  <c r="AM105" i="28"/>
  <c r="AN105" i="28" s="1"/>
  <c r="AL105" i="28"/>
  <c r="M105" i="28"/>
  <c r="AH105" i="28"/>
  <c r="AM104" i="28"/>
  <c r="AN104" i="28" s="1"/>
  <c r="AL104" i="28"/>
  <c r="M104" i="28"/>
  <c r="AH104" i="28" s="1"/>
  <c r="AM103" i="28"/>
  <c r="AN103" i="28" s="1"/>
  <c r="AL103" i="28"/>
  <c r="M103" i="28"/>
  <c r="AH103" i="28" s="1"/>
  <c r="AM102" i="28"/>
  <c r="AN102" i="28" s="1"/>
  <c r="AL102" i="28"/>
  <c r="M102" i="28"/>
  <c r="AH102" i="28" s="1"/>
  <c r="AM101" i="28"/>
  <c r="AN101" i="28" s="1"/>
  <c r="AL101" i="28"/>
  <c r="M101" i="28"/>
  <c r="AH101" i="28" s="1"/>
  <c r="AM100" i="28"/>
  <c r="AN100" i="28" s="1"/>
  <c r="AL100" i="28"/>
  <c r="M100" i="28"/>
  <c r="AH100" i="28"/>
  <c r="AM99" i="28"/>
  <c r="AL99" i="28"/>
  <c r="M99" i="28"/>
  <c r="AH99" i="28" s="1"/>
  <c r="AM98" i="28"/>
  <c r="AN98" i="28" s="1"/>
  <c r="AL98" i="28"/>
  <c r="M98" i="28"/>
  <c r="AH98" i="28" s="1"/>
  <c r="AM97" i="28"/>
  <c r="AN97" i="28"/>
  <c r="AL97" i="28"/>
  <c r="M97" i="28"/>
  <c r="AH97" i="28" s="1"/>
  <c r="AM96" i="28"/>
  <c r="AL96" i="28"/>
  <c r="M96" i="28"/>
  <c r="AH96" i="28" s="1"/>
  <c r="AM95" i="28"/>
  <c r="AN95" i="28" s="1"/>
  <c r="AL95" i="28"/>
  <c r="M95" i="28"/>
  <c r="AH95" i="28" s="1"/>
  <c r="AM94" i="28"/>
  <c r="AN94" i="28" s="1"/>
  <c r="AL94" i="28"/>
  <c r="M94" i="28"/>
  <c r="AH94" i="28" s="1"/>
  <c r="AM93" i="28"/>
  <c r="AN93" i="28" s="1"/>
  <c r="AL93" i="28"/>
  <c r="M93" i="28"/>
  <c r="AH93" i="28" s="1"/>
  <c r="AM92" i="28"/>
  <c r="AN92" i="28" s="1"/>
  <c r="AL92" i="28"/>
  <c r="M92" i="28"/>
  <c r="AH92" i="28" s="1"/>
  <c r="AM91" i="28"/>
  <c r="AN91" i="28" s="1"/>
  <c r="AL91" i="28"/>
  <c r="M91" i="28"/>
  <c r="AH91" i="28" s="1"/>
  <c r="AM90" i="28"/>
  <c r="AN90" i="28" s="1"/>
  <c r="AL90" i="28"/>
  <c r="M90" i="28"/>
  <c r="AH90" i="28" s="1"/>
  <c r="AM89" i="28"/>
  <c r="AN89" i="28" s="1"/>
  <c r="AL89" i="28"/>
  <c r="M89" i="28"/>
  <c r="AH89" i="28" s="1"/>
  <c r="AM88" i="28"/>
  <c r="AN88" i="28" s="1"/>
  <c r="AL88" i="28"/>
  <c r="M88" i="28"/>
  <c r="AH88" i="28" s="1"/>
  <c r="AM87" i="28"/>
  <c r="AN87" i="28" s="1"/>
  <c r="AL87" i="28"/>
  <c r="M87" i="28"/>
  <c r="AH87" i="28" s="1"/>
  <c r="AM86" i="28"/>
  <c r="AN86" i="28" s="1"/>
  <c r="AL86" i="28"/>
  <c r="M86" i="28"/>
  <c r="AH86" i="28" s="1"/>
  <c r="AM85" i="28"/>
  <c r="AN85" i="28" s="1"/>
  <c r="AL85" i="28"/>
  <c r="M85" i="28"/>
  <c r="AH85" i="28" s="1"/>
  <c r="AM84" i="28"/>
  <c r="AN84" i="28" s="1"/>
  <c r="AL84" i="28"/>
  <c r="M84" i="28"/>
  <c r="AH84" i="28" s="1"/>
  <c r="AM83" i="28"/>
  <c r="AN83" i="28" s="1"/>
  <c r="AL83" i="28"/>
  <c r="M83" i="28"/>
  <c r="AH83" i="28" s="1"/>
  <c r="AM82" i="28"/>
  <c r="AL82" i="28"/>
  <c r="AN82" i="28"/>
  <c r="M82" i="28"/>
  <c r="AH82" i="28" s="1"/>
  <c r="AM81" i="28"/>
  <c r="AL81" i="28"/>
  <c r="AN81" i="28"/>
  <c r="M81" i="28"/>
  <c r="AH81" i="28" s="1"/>
  <c r="AM80" i="28"/>
  <c r="AN80" i="28" s="1"/>
  <c r="AL80" i="28"/>
  <c r="M80" i="28"/>
  <c r="AH80" i="28" s="1"/>
  <c r="AM79" i="28"/>
  <c r="AN79" i="28" s="1"/>
  <c r="AL79" i="28"/>
  <c r="M79" i="28"/>
  <c r="AH79" i="28"/>
  <c r="AM78" i="28"/>
  <c r="AN78" i="28" s="1"/>
  <c r="AL78" i="28"/>
  <c r="M78" i="28"/>
  <c r="AH78" i="28"/>
  <c r="AM77" i="28"/>
  <c r="AN77" i="28" s="1"/>
  <c r="AL77" i="28"/>
  <c r="M77" i="28"/>
  <c r="AH77" i="28"/>
  <c r="AM76" i="28"/>
  <c r="AN76" i="28" s="1"/>
  <c r="AL76" i="28"/>
  <c r="M76" i="28"/>
  <c r="AH76" i="28" s="1"/>
  <c r="BM75" i="28"/>
  <c r="AM75" i="28"/>
  <c r="AN75" i="28" s="1"/>
  <c r="AL75" i="28"/>
  <c r="M75" i="28"/>
  <c r="AH75" i="28" s="1"/>
  <c r="AM74" i="28"/>
  <c r="AN74" i="28" s="1"/>
  <c r="AL74" i="28"/>
  <c r="M74" i="28"/>
  <c r="AH74" i="28" s="1"/>
  <c r="AM73" i="28"/>
  <c r="AN73" i="28" s="1"/>
  <c r="AL73" i="28"/>
  <c r="M73" i="28"/>
  <c r="AH73" i="28"/>
  <c r="AM72" i="28"/>
  <c r="AN72" i="28" s="1"/>
  <c r="AL72" i="28"/>
  <c r="M72" i="28"/>
  <c r="AH72" i="28" s="1"/>
  <c r="AM71" i="28"/>
  <c r="AN71" i="28" s="1"/>
  <c r="AL71" i="28"/>
  <c r="M71" i="28"/>
  <c r="AH71" i="28" s="1"/>
  <c r="AM70" i="28"/>
  <c r="AN70" i="28" s="1"/>
  <c r="AL70" i="28"/>
  <c r="M70" i="28"/>
  <c r="AH70" i="28" s="1"/>
  <c r="AM69" i="28"/>
  <c r="AN69" i="28" s="1"/>
  <c r="AL69" i="28"/>
  <c r="M69" i="28"/>
  <c r="AH69" i="28" s="1"/>
  <c r="AM68" i="28"/>
  <c r="AN68" i="28" s="1"/>
  <c r="AL68" i="28"/>
  <c r="M68" i="28"/>
  <c r="AH68" i="28" s="1"/>
  <c r="AM67" i="28"/>
  <c r="AN67" i="28" s="1"/>
  <c r="AL67" i="28"/>
  <c r="M67" i="28"/>
  <c r="AH67" i="28" s="1"/>
  <c r="AM66" i="28"/>
  <c r="AN66" i="28" s="1"/>
  <c r="AL66" i="28"/>
  <c r="M66" i="28"/>
  <c r="AH66" i="28" s="1"/>
  <c r="AM65" i="28"/>
  <c r="AN65" i="28" s="1"/>
  <c r="AL65" i="28"/>
  <c r="M65" i="28"/>
  <c r="AH65" i="28" s="1"/>
  <c r="AM64" i="28"/>
  <c r="AN64" i="28" s="1"/>
  <c r="AL64" i="28"/>
  <c r="M64" i="28"/>
  <c r="AH64" i="28" s="1"/>
  <c r="AM63" i="28"/>
  <c r="AN63" i="28" s="1"/>
  <c r="AL63" i="28"/>
  <c r="M63" i="28"/>
  <c r="AH63" i="28" s="1"/>
  <c r="AM62" i="28"/>
  <c r="AN62" i="28" s="1"/>
  <c r="AL62" i="28"/>
  <c r="M62" i="28"/>
  <c r="AH62" i="28" s="1"/>
  <c r="AM61" i="28"/>
  <c r="AN61" i="28" s="1"/>
  <c r="AL61" i="28"/>
  <c r="M61" i="28"/>
  <c r="AH61" i="28" s="1"/>
  <c r="AM60" i="28"/>
  <c r="AN60" i="28" s="1"/>
  <c r="AL60" i="28"/>
  <c r="M60" i="28"/>
  <c r="AH60" i="28"/>
  <c r="AM59" i="28"/>
  <c r="AN59" i="28" s="1"/>
  <c r="AL59" i="28"/>
  <c r="M59" i="28"/>
  <c r="AH59" i="28"/>
  <c r="AM58" i="28"/>
  <c r="AN58" i="28" s="1"/>
  <c r="AL58" i="28"/>
  <c r="M58" i="28"/>
  <c r="AH58" i="28" s="1"/>
  <c r="AM57" i="28"/>
  <c r="AN57" i="28" s="1"/>
  <c r="AL57" i="28"/>
  <c r="M57" i="28"/>
  <c r="AH57" i="28" s="1"/>
  <c r="AM56" i="28"/>
  <c r="AN56" i="28" s="1"/>
  <c r="AL56" i="28"/>
  <c r="M56" i="28"/>
  <c r="AH56" i="28" s="1"/>
  <c r="AM55" i="28"/>
  <c r="AN55" i="28" s="1"/>
  <c r="AL55" i="28"/>
  <c r="M55" i="28"/>
  <c r="AH55" i="28" s="1"/>
  <c r="AM54" i="28"/>
  <c r="AN54" i="28" s="1"/>
  <c r="AL54" i="28"/>
  <c r="M54" i="28"/>
  <c r="AH54" i="28" s="1"/>
  <c r="AM53" i="28"/>
  <c r="AN53" i="28" s="1"/>
  <c r="AL53" i="28"/>
  <c r="M53" i="28"/>
  <c r="AH53" i="28" s="1"/>
  <c r="AM52" i="28"/>
  <c r="AN52" i="28" s="1"/>
  <c r="AL52" i="28"/>
  <c r="M52" i="28"/>
  <c r="AH52" i="28" s="1"/>
  <c r="AM51" i="28"/>
  <c r="AN51" i="28" s="1"/>
  <c r="AL51" i="28"/>
  <c r="M51" i="28"/>
  <c r="AH51" i="28" s="1"/>
  <c r="AM50" i="28"/>
  <c r="AN50" i="28" s="1"/>
  <c r="AL50" i="28"/>
  <c r="M50" i="28"/>
  <c r="AH50" i="28" s="1"/>
  <c r="AM49" i="28"/>
  <c r="AN49" i="28" s="1"/>
  <c r="AL49" i="28"/>
  <c r="M49" i="28"/>
  <c r="AH49" i="28" s="1"/>
  <c r="AM48" i="28"/>
  <c r="AN48" i="28" s="1"/>
  <c r="AL48" i="28"/>
  <c r="M48" i="28"/>
  <c r="AH48" i="28" s="1"/>
  <c r="AM47" i="28"/>
  <c r="AN47" i="28" s="1"/>
  <c r="AL47" i="28"/>
  <c r="M47" i="28"/>
  <c r="AH47" i="28" s="1"/>
  <c r="AM46" i="28"/>
  <c r="AN46" i="28" s="1"/>
  <c r="AL46" i="28"/>
  <c r="M46" i="28"/>
  <c r="AH46" i="28" s="1"/>
  <c r="AM45" i="28"/>
  <c r="AN45" i="28" s="1"/>
  <c r="AL45" i="28"/>
  <c r="M45" i="28"/>
  <c r="AH45" i="28" s="1"/>
  <c r="AM44" i="28"/>
  <c r="AN44" i="28" s="1"/>
  <c r="AL44" i="28"/>
  <c r="AK44" i="28"/>
  <c r="M44" i="28"/>
  <c r="AH44" i="28" s="1"/>
  <c r="AM43" i="28"/>
  <c r="AN43" i="28" s="1"/>
  <c r="AL43" i="28"/>
  <c r="AK43" i="28"/>
  <c r="M43" i="28"/>
  <c r="AH43" i="28" s="1"/>
  <c r="AM42" i="28"/>
  <c r="AN42" i="28" s="1"/>
  <c r="AL42" i="28"/>
  <c r="AK42" i="28"/>
  <c r="M42" i="28"/>
  <c r="AH42" i="28" s="1"/>
  <c r="AM41" i="28"/>
  <c r="AN41" i="28" s="1"/>
  <c r="AL41" i="28"/>
  <c r="AK41" i="28"/>
  <c r="M41" i="28"/>
  <c r="AH41" i="28" s="1"/>
  <c r="AM40" i="28"/>
  <c r="AN40" i="28" s="1"/>
  <c r="AL40" i="28"/>
  <c r="AK40" i="28"/>
  <c r="M40" i="28"/>
  <c r="AH40" i="28" s="1"/>
  <c r="AM39" i="28"/>
  <c r="AN39" i="28" s="1"/>
  <c r="AL39" i="28"/>
  <c r="AK39" i="28"/>
  <c r="M39" i="28"/>
  <c r="AH39" i="28" s="1"/>
  <c r="AM38" i="28"/>
  <c r="AN38" i="28" s="1"/>
  <c r="AL38" i="28"/>
  <c r="AK38" i="28"/>
  <c r="M38" i="28"/>
  <c r="AH38" i="28"/>
  <c r="AM37" i="28"/>
  <c r="AL37" i="28"/>
  <c r="AN37" i="28"/>
  <c r="AK37" i="28"/>
  <c r="M37" i="28"/>
  <c r="AH37" i="28" s="1"/>
  <c r="AM36" i="28"/>
  <c r="AN36" i="28" s="1"/>
  <c r="AL36" i="28"/>
  <c r="AK36" i="28"/>
  <c r="M36" i="28"/>
  <c r="AH36" i="28" s="1"/>
  <c r="AM35" i="28"/>
  <c r="AN35" i="28" s="1"/>
  <c r="AL35" i="28"/>
  <c r="AK35" i="28"/>
  <c r="M35" i="28"/>
  <c r="AH35" i="28" s="1"/>
  <c r="AM34" i="28"/>
  <c r="AN34" i="28" s="1"/>
  <c r="AL34" i="28"/>
  <c r="AK34" i="28"/>
  <c r="M34" i="28"/>
  <c r="AH34" i="28" s="1"/>
  <c r="BN33" i="28"/>
  <c r="AM33" i="28"/>
  <c r="AN33" i="28" s="1"/>
  <c r="AL33" i="28"/>
  <c r="AK33" i="28"/>
  <c r="M33" i="28"/>
  <c r="AH33" i="28" s="1"/>
  <c r="AM32" i="28"/>
  <c r="AN32" i="28" s="1"/>
  <c r="AL32" i="28"/>
  <c r="AK32" i="28"/>
  <c r="M32" i="28"/>
  <c r="AH32" i="28" s="1"/>
  <c r="AM31" i="28"/>
  <c r="AN31" i="28" s="1"/>
  <c r="AL31" i="28"/>
  <c r="AK31" i="28"/>
  <c r="M31" i="28"/>
  <c r="AH31" i="28" s="1"/>
  <c r="AM30" i="28"/>
  <c r="AL30" i="28"/>
  <c r="AN30" i="28"/>
  <c r="AK30" i="28"/>
  <c r="M30" i="28"/>
  <c r="AH30" i="28" s="1"/>
  <c r="AM29" i="28"/>
  <c r="AN29" i="28" s="1"/>
  <c r="AL29" i="28"/>
  <c r="AK29" i="28"/>
  <c r="M29" i="28"/>
  <c r="AH29" i="28" s="1"/>
  <c r="AM28" i="28"/>
  <c r="AN28" i="28" s="1"/>
  <c r="AL28" i="28"/>
  <c r="AK28" i="28"/>
  <c r="M28" i="28"/>
  <c r="AH28" i="28" s="1"/>
  <c r="AM27" i="28"/>
  <c r="AN27" i="28" s="1"/>
  <c r="AL27" i="28"/>
  <c r="AK27" i="28"/>
  <c r="M27" i="28"/>
  <c r="AH27" i="28" s="1"/>
  <c r="AM26" i="28"/>
  <c r="AN26" i="28" s="1"/>
  <c r="AL26" i="28"/>
  <c r="AK26" i="28"/>
  <c r="M26" i="28"/>
  <c r="AH26" i="28"/>
  <c r="AM25" i="28"/>
  <c r="AN25" i="28" s="1"/>
  <c r="AL25" i="28"/>
  <c r="AK25" i="28"/>
  <c r="M25" i="28"/>
  <c r="AH25" i="28" s="1"/>
  <c r="AM24" i="28"/>
  <c r="AN24" i="28" s="1"/>
  <c r="AL24" i="28"/>
  <c r="AK24" i="28"/>
  <c r="M24" i="28"/>
  <c r="AH24" i="28" s="1"/>
  <c r="AM23" i="28"/>
  <c r="AN23" i="28" s="1"/>
  <c r="AL23" i="28"/>
  <c r="AK23" i="28"/>
  <c r="M23" i="28"/>
  <c r="AH23" i="28" s="1"/>
  <c r="AM22" i="28"/>
  <c r="AN22" i="28" s="1"/>
  <c r="AL22" i="28"/>
  <c r="AK22" i="28"/>
  <c r="M22" i="28"/>
  <c r="AH22" i="28" s="1"/>
  <c r="AM21" i="28"/>
  <c r="AN21" i="28" s="1"/>
  <c r="AL21" i="28"/>
  <c r="AK21" i="28"/>
  <c r="M21" i="28"/>
  <c r="AH21" i="28" s="1"/>
  <c r="AU11" i="28"/>
  <c r="AM20" i="28"/>
  <c r="AN20" i="28" s="1"/>
  <c r="AL20" i="28"/>
  <c r="AK20" i="28"/>
  <c r="AH20" i="28"/>
  <c r="AU13" i="28"/>
  <c r="Z13" i="28"/>
  <c r="AU12" i="28"/>
  <c r="BN8" i="28"/>
  <c r="BM8" i="28" s="1"/>
  <c r="BL8" i="28" s="1"/>
  <c r="BK8" i="28" s="1"/>
  <c r="BJ8" i="28" s="1"/>
  <c r="AA6" i="28"/>
  <c r="AD3" i="27"/>
  <c r="AD4" i="27" s="1"/>
  <c r="Z33" i="13"/>
  <c r="Y33" i="13" s="1"/>
  <c r="BF10" i="27"/>
  <c r="BJ10" i="27"/>
  <c r="BK10" i="27"/>
  <c r="BL10" i="27"/>
  <c r="BL14" i="27" s="1"/>
  <c r="BM10" i="27"/>
  <c r="BN10" i="27"/>
  <c r="BF11" i="27"/>
  <c r="BJ11" i="27"/>
  <c r="BK11" i="27"/>
  <c r="BL11" i="27"/>
  <c r="BM11" i="27"/>
  <c r="BN11"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AQ20" i="27"/>
  <c r="M20" i="27"/>
  <c r="X14"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AM194" i="27"/>
  <c r="AN194" i="27" s="1"/>
  <c r="AL194" i="27"/>
  <c r="AK45" i="27"/>
  <c r="AK46" i="27" s="1"/>
  <c r="AK47" i="27" s="1"/>
  <c r="AK48" i="27" s="1"/>
  <c r="AK49" i="27" s="1"/>
  <c r="AK50" i="27" s="1"/>
  <c r="AK51" i="27" s="1"/>
  <c r="AK52" i="27" s="1"/>
  <c r="AK53" i="27" s="1"/>
  <c r="AK54" i="27" s="1"/>
  <c r="AK55" i="27" s="1"/>
  <c r="AK56" i="27" s="1"/>
  <c r="AK57" i="27" s="1"/>
  <c r="AK58" i="27" s="1"/>
  <c r="AK59" i="27" s="1"/>
  <c r="AK60" i="27" s="1"/>
  <c r="AK61" i="27" s="1"/>
  <c r="AK62" i="27" s="1"/>
  <c r="AK63" i="27" s="1"/>
  <c r="AK64" i="27" s="1"/>
  <c r="AK65" i="27" s="1"/>
  <c r="AK66" i="27" s="1"/>
  <c r="AK67" i="27" s="1"/>
  <c r="AK68" i="27" s="1"/>
  <c r="AK69" i="27" s="1"/>
  <c r="AK70" i="27" s="1"/>
  <c r="AK71" i="27" s="1"/>
  <c r="AK72" i="27" s="1"/>
  <c r="AK73" i="27" s="1"/>
  <c r="AK74" i="27" s="1"/>
  <c r="AK75" i="27" s="1"/>
  <c r="AK76" i="27" s="1"/>
  <c r="AK77" i="27" s="1"/>
  <c r="AK78" i="27" s="1"/>
  <c r="AK79" i="27" s="1"/>
  <c r="AK80" i="27" s="1"/>
  <c r="AK81" i="27" s="1"/>
  <c r="AK82" i="27" s="1"/>
  <c r="AK83" i="27" s="1"/>
  <c r="AK84" i="27" s="1"/>
  <c r="AK85" i="27" s="1"/>
  <c r="AK86" i="27" s="1"/>
  <c r="AK87" i="27" s="1"/>
  <c r="AK88" i="27" s="1"/>
  <c r="AK89" i="27" s="1"/>
  <c r="AK90" i="27" s="1"/>
  <c r="AK91" i="27" s="1"/>
  <c r="AK92" i="27" s="1"/>
  <c r="AK93" i="27" s="1"/>
  <c r="AK94" i="27" s="1"/>
  <c r="AK95" i="27" s="1"/>
  <c r="AK96" i="27" s="1"/>
  <c r="AK97" i="27" s="1"/>
  <c r="AK98" i="27" s="1"/>
  <c r="AK99" i="27" s="1"/>
  <c r="AK100" i="27" s="1"/>
  <c r="AK101" i="27" s="1"/>
  <c r="AK102" i="27" s="1"/>
  <c r="AK103" i="27" s="1"/>
  <c r="AK104" i="27" s="1"/>
  <c r="AK105" i="27" s="1"/>
  <c r="AK106" i="27" s="1"/>
  <c r="AK107" i="27" s="1"/>
  <c r="AK108" i="27" s="1"/>
  <c r="AK109" i="27" s="1"/>
  <c r="AK110" i="27" s="1"/>
  <c r="AK111" i="27" s="1"/>
  <c r="AK112" i="27" s="1"/>
  <c r="AK113" i="27" s="1"/>
  <c r="AK114" i="27" s="1"/>
  <c r="AK115" i="27" s="1"/>
  <c r="AK116" i="27" s="1"/>
  <c r="AK117" i="27" s="1"/>
  <c r="AK118" i="27" s="1"/>
  <c r="AK119" i="27" s="1"/>
  <c r="AK120" i="27" s="1"/>
  <c r="AK121" i="27" s="1"/>
  <c r="AK122" i="27" s="1"/>
  <c r="AK123" i="27" s="1"/>
  <c r="AK124" i="27" s="1"/>
  <c r="AK125" i="27" s="1"/>
  <c r="AK126" i="27" s="1"/>
  <c r="AK127" i="27" s="1"/>
  <c r="AK128" i="27" s="1"/>
  <c r="AK129" i="27" s="1"/>
  <c r="AK130" i="27" s="1"/>
  <c r="AK131" i="27" s="1"/>
  <c r="AK132" i="27" s="1"/>
  <c r="AK133" i="27" s="1"/>
  <c r="AK134" i="27" s="1"/>
  <c r="AK135" i="27" s="1"/>
  <c r="AK136" i="27" s="1"/>
  <c r="AK137" i="27" s="1"/>
  <c r="AK138" i="27" s="1"/>
  <c r="AK139" i="27" s="1"/>
  <c r="AK140" i="27" s="1"/>
  <c r="AK141" i="27" s="1"/>
  <c r="AK142" i="27" s="1"/>
  <c r="AK143" i="27" s="1"/>
  <c r="AK144" i="27" s="1"/>
  <c r="AK145" i="27" s="1"/>
  <c r="AK146" i="27" s="1"/>
  <c r="AK147" i="27" s="1"/>
  <c r="AK148" i="27" s="1"/>
  <c r="AK149" i="27" s="1"/>
  <c r="AK150" i="27" s="1"/>
  <c r="AK151" i="27" s="1"/>
  <c r="AK152" i="27" s="1"/>
  <c r="AK153" i="27" s="1"/>
  <c r="AK154" i="27" s="1"/>
  <c r="AK155" i="27" s="1"/>
  <c r="AK156" i="27" s="1"/>
  <c r="AK157" i="27" s="1"/>
  <c r="AK158" i="27" s="1"/>
  <c r="AK159" i="27" s="1"/>
  <c r="AK160" i="27" s="1"/>
  <c r="AK161" i="27" s="1"/>
  <c r="AK162" i="27" s="1"/>
  <c r="AK163" i="27" s="1"/>
  <c r="AK164" i="27" s="1"/>
  <c r="AK165" i="27" s="1"/>
  <c r="AK166" i="27" s="1"/>
  <c r="AK167" i="27" s="1"/>
  <c r="AK168" i="27" s="1"/>
  <c r="AK169" i="27" s="1"/>
  <c r="AK170" i="27" s="1"/>
  <c r="AK171" i="27" s="1"/>
  <c r="AK172" i="27" s="1"/>
  <c r="AK173" i="27" s="1"/>
  <c r="AK174" i="27" s="1"/>
  <c r="AK175" i="27" s="1"/>
  <c r="AK176" i="27" s="1"/>
  <c r="AK177" i="27" s="1"/>
  <c r="AK178" i="27" s="1"/>
  <c r="AK179" i="27" s="1"/>
  <c r="AK180" i="27" s="1"/>
  <c r="AK181" i="27" s="1"/>
  <c r="AK182" i="27" s="1"/>
  <c r="AK183" i="27" s="1"/>
  <c r="AK184" i="27" s="1"/>
  <c r="AK185" i="27" s="1"/>
  <c r="AK186" i="27" s="1"/>
  <c r="AK187" i="27" s="1"/>
  <c r="AK188" i="27" s="1"/>
  <c r="AK189" i="27" s="1"/>
  <c r="AK190" i="27" s="1"/>
  <c r="AK191" i="27" s="1"/>
  <c r="AK192" i="27" s="1"/>
  <c r="AK193" i="27" s="1"/>
  <c r="AK194" i="27" s="1"/>
  <c r="M194" i="27"/>
  <c r="AH194" i="27" s="1"/>
  <c r="Y14" i="27"/>
  <c r="AM193" i="27"/>
  <c r="AN193" i="27" s="1"/>
  <c r="AL193" i="27"/>
  <c r="M193" i="27"/>
  <c r="AH193" i="27" s="1"/>
  <c r="AM192" i="27"/>
  <c r="AN192" i="27" s="1"/>
  <c r="AL192" i="27"/>
  <c r="M192" i="27"/>
  <c r="AH192" i="27" s="1"/>
  <c r="AM191" i="27"/>
  <c r="AN191" i="27" s="1"/>
  <c r="AL191" i="27"/>
  <c r="M191" i="27"/>
  <c r="AH191" i="27" s="1"/>
  <c r="AM190" i="27"/>
  <c r="AN190" i="27" s="1"/>
  <c r="AL190" i="27"/>
  <c r="M190" i="27"/>
  <c r="AH190" i="27" s="1"/>
  <c r="AM189" i="27"/>
  <c r="AN189" i="27" s="1"/>
  <c r="AL189" i="27"/>
  <c r="M189" i="27"/>
  <c r="AH189" i="27"/>
  <c r="AM188" i="27"/>
  <c r="AN188" i="27" s="1"/>
  <c r="AL188" i="27"/>
  <c r="M188" i="27"/>
  <c r="AH188" i="27" s="1"/>
  <c r="AM187" i="27"/>
  <c r="AN187" i="27" s="1"/>
  <c r="AL187" i="27"/>
  <c r="M187" i="27"/>
  <c r="AH187" i="27" s="1"/>
  <c r="AM186" i="27"/>
  <c r="AL186" i="27"/>
  <c r="M186" i="27"/>
  <c r="AH186" i="27" s="1"/>
  <c r="AM185" i="27"/>
  <c r="AN185" i="27" s="1"/>
  <c r="AL185" i="27"/>
  <c r="M185" i="27"/>
  <c r="AH185" i="27" s="1"/>
  <c r="AM184" i="27"/>
  <c r="AN184" i="27" s="1"/>
  <c r="AL184" i="27"/>
  <c r="M184" i="27"/>
  <c r="AH184" i="27"/>
  <c r="AM183" i="27"/>
  <c r="AN183" i="27" s="1"/>
  <c r="AL183" i="27"/>
  <c r="M183" i="27"/>
  <c r="AH183" i="27" s="1"/>
  <c r="AM182" i="27"/>
  <c r="AN182" i="27" s="1"/>
  <c r="AL182" i="27"/>
  <c r="M182" i="27"/>
  <c r="AH182" i="27" s="1"/>
  <c r="AM181" i="27"/>
  <c r="AN181" i="27" s="1"/>
  <c r="AL181" i="27"/>
  <c r="M181" i="27"/>
  <c r="AH181" i="27" s="1"/>
  <c r="AM180" i="27"/>
  <c r="AN180" i="27" s="1"/>
  <c r="AL180" i="27"/>
  <c r="M180" i="27"/>
  <c r="AH180" i="27" s="1"/>
  <c r="AM179" i="27"/>
  <c r="AN179" i="27" s="1"/>
  <c r="AL179" i="27"/>
  <c r="M179" i="27"/>
  <c r="AH179" i="27" s="1"/>
  <c r="AM178" i="27"/>
  <c r="AN178" i="27" s="1"/>
  <c r="AL178" i="27"/>
  <c r="M178" i="27"/>
  <c r="AH178" i="27" s="1"/>
  <c r="AM177" i="27"/>
  <c r="AN177" i="27" s="1"/>
  <c r="AL177" i="27"/>
  <c r="M177" i="27"/>
  <c r="AH177" i="27"/>
  <c r="AM176" i="27"/>
  <c r="AN176" i="27" s="1"/>
  <c r="AL176" i="27"/>
  <c r="M176" i="27"/>
  <c r="AH176" i="27"/>
  <c r="BM175" i="27"/>
  <c r="AM175" i="27"/>
  <c r="AN175" i="27" s="1"/>
  <c r="AL175" i="27"/>
  <c r="M175" i="27"/>
  <c r="AH175" i="27" s="1"/>
  <c r="AM174" i="27"/>
  <c r="AN174" i="27" s="1"/>
  <c r="AL174" i="27"/>
  <c r="M174" i="27"/>
  <c r="AH174" i="27" s="1"/>
  <c r="AM173" i="27"/>
  <c r="AN173" i="27" s="1"/>
  <c r="AL173" i="27"/>
  <c r="M173" i="27"/>
  <c r="AH173" i="27" s="1"/>
  <c r="AM172" i="27"/>
  <c r="AL172" i="27"/>
  <c r="AN172" i="27"/>
  <c r="M172" i="27"/>
  <c r="AH172" i="27" s="1"/>
  <c r="AM171" i="27"/>
  <c r="AL171" i="27"/>
  <c r="AN171" i="27"/>
  <c r="M171" i="27"/>
  <c r="AH171" i="27" s="1"/>
  <c r="AM170" i="27"/>
  <c r="AN170" i="27" s="1"/>
  <c r="AL170" i="27"/>
  <c r="M170" i="27"/>
  <c r="AH170" i="27" s="1"/>
  <c r="AM169" i="27"/>
  <c r="AL169" i="27"/>
  <c r="AN169" i="27"/>
  <c r="M169" i="27"/>
  <c r="AH169" i="27" s="1"/>
  <c r="AM168" i="27"/>
  <c r="AL168" i="27"/>
  <c r="AN168" i="27"/>
  <c r="M168" i="27"/>
  <c r="AH168" i="27" s="1"/>
  <c r="AM167" i="27"/>
  <c r="AN167" i="27" s="1"/>
  <c r="AL167" i="27"/>
  <c r="M167" i="27"/>
  <c r="AH167" i="27" s="1"/>
  <c r="AM166" i="27"/>
  <c r="AN166" i="27" s="1"/>
  <c r="AL166" i="27"/>
  <c r="M166" i="27"/>
  <c r="AH166" i="27" s="1"/>
  <c r="AM165" i="27"/>
  <c r="AN165" i="27" s="1"/>
  <c r="AL165" i="27"/>
  <c r="M165" i="27"/>
  <c r="AH165" i="27" s="1"/>
  <c r="AM164" i="27"/>
  <c r="AN164" i="27" s="1"/>
  <c r="AL164" i="27"/>
  <c r="M164" i="27"/>
  <c r="AH164" i="27" s="1"/>
  <c r="AM163" i="27"/>
  <c r="AN163" i="27" s="1"/>
  <c r="AL163" i="27"/>
  <c r="M163" i="27"/>
  <c r="AH163" i="27" s="1"/>
  <c r="AM162" i="27"/>
  <c r="AN162" i="27" s="1"/>
  <c r="AL162" i="27"/>
  <c r="M162" i="27"/>
  <c r="AH162" i="27" s="1"/>
  <c r="AM161" i="27"/>
  <c r="AN161" i="27" s="1"/>
  <c r="AL161" i="27"/>
  <c r="M161" i="27"/>
  <c r="AH161" i="27" s="1"/>
  <c r="AM160" i="27"/>
  <c r="AN160" i="27" s="1"/>
  <c r="AL160" i="27"/>
  <c r="M160" i="27"/>
  <c r="AH160" i="27" s="1"/>
  <c r="AM159" i="27"/>
  <c r="AN159" i="27" s="1"/>
  <c r="AL159" i="27"/>
  <c r="M159" i="27"/>
  <c r="AH159" i="27" s="1"/>
  <c r="AM158" i="27"/>
  <c r="AN158" i="27" s="1"/>
  <c r="AL158" i="27"/>
  <c r="M158" i="27"/>
  <c r="AH158" i="27" s="1"/>
  <c r="AM157" i="27"/>
  <c r="AN157" i="27" s="1"/>
  <c r="AL157" i="27"/>
  <c r="M157" i="27"/>
  <c r="AH157" i="27" s="1"/>
  <c r="AM156" i="27"/>
  <c r="AN156" i="27" s="1"/>
  <c r="AL156" i="27"/>
  <c r="M156" i="27"/>
  <c r="AH156" i="27" s="1"/>
  <c r="AM155" i="27"/>
  <c r="AN155" i="27" s="1"/>
  <c r="AL155" i="27"/>
  <c r="M155" i="27"/>
  <c r="AH155" i="27" s="1"/>
  <c r="AM154" i="27"/>
  <c r="AN154" i="27" s="1"/>
  <c r="AL154" i="27"/>
  <c r="M154" i="27"/>
  <c r="AH154" i="27" s="1"/>
  <c r="AM153" i="27"/>
  <c r="AN153" i="27" s="1"/>
  <c r="AL153" i="27"/>
  <c r="M153" i="27"/>
  <c r="AH153" i="27" s="1"/>
  <c r="AM152" i="27"/>
  <c r="AN152" i="27" s="1"/>
  <c r="AL152" i="27"/>
  <c r="M152" i="27"/>
  <c r="AH152" i="27" s="1"/>
  <c r="AM151" i="27"/>
  <c r="AL151" i="27"/>
  <c r="M151" i="27"/>
  <c r="AH151" i="27" s="1"/>
  <c r="AM150" i="27"/>
  <c r="AN150" i="27" s="1"/>
  <c r="AL150" i="27"/>
  <c r="M150" i="27"/>
  <c r="AH150" i="27" s="1"/>
  <c r="AM149" i="27"/>
  <c r="AN149" i="27" s="1"/>
  <c r="AL149" i="27"/>
  <c r="M149" i="27"/>
  <c r="AH149" i="27" s="1"/>
  <c r="AM148" i="27"/>
  <c r="AN148" i="27" s="1"/>
  <c r="AL148" i="27"/>
  <c r="M148" i="27"/>
  <c r="AH148" i="27" s="1"/>
  <c r="AM147" i="27"/>
  <c r="AL147" i="27"/>
  <c r="AN147" i="27"/>
  <c r="M147" i="27"/>
  <c r="AH147" i="27" s="1"/>
  <c r="AM146" i="27"/>
  <c r="AN146" i="27" s="1"/>
  <c r="AL146" i="27"/>
  <c r="M146" i="27"/>
  <c r="AH146" i="27" s="1"/>
  <c r="AM145" i="27"/>
  <c r="AN145" i="27" s="1"/>
  <c r="AL145" i="27"/>
  <c r="M145" i="27"/>
  <c r="AH145" i="27" s="1"/>
  <c r="AM144" i="27"/>
  <c r="AN144" i="27" s="1"/>
  <c r="AL144" i="27"/>
  <c r="M144" i="27"/>
  <c r="AH144" i="27" s="1"/>
  <c r="AM143" i="27"/>
  <c r="AN143" i="27" s="1"/>
  <c r="AL143" i="27"/>
  <c r="M143" i="27"/>
  <c r="AH143" i="27" s="1"/>
  <c r="AM142" i="27"/>
  <c r="AN142" i="27" s="1"/>
  <c r="AL142" i="27"/>
  <c r="M142" i="27"/>
  <c r="AH142" i="27"/>
  <c r="AM141" i="27"/>
  <c r="AN141" i="27" s="1"/>
  <c r="AL141" i="27"/>
  <c r="M141" i="27"/>
  <c r="AH141" i="27"/>
  <c r="AM140" i="27"/>
  <c r="AN140" i="27" s="1"/>
  <c r="AL140" i="27"/>
  <c r="M140" i="27"/>
  <c r="AH140" i="27" s="1"/>
  <c r="AM139" i="27"/>
  <c r="AN139" i="27" s="1"/>
  <c r="AL139" i="27"/>
  <c r="M139" i="27"/>
  <c r="AH139" i="27" s="1"/>
  <c r="AM138" i="27"/>
  <c r="AN138" i="27" s="1"/>
  <c r="AL138" i="27"/>
  <c r="M138" i="27"/>
  <c r="AH138" i="27" s="1"/>
  <c r="AM137" i="27"/>
  <c r="AN137" i="27" s="1"/>
  <c r="AL137" i="27"/>
  <c r="M137" i="27"/>
  <c r="AH137" i="27" s="1"/>
  <c r="AM136" i="27"/>
  <c r="AN136" i="27" s="1"/>
  <c r="AL136" i="27"/>
  <c r="M136" i="27"/>
  <c r="AH136" i="27" s="1"/>
  <c r="AM135" i="27"/>
  <c r="AN135" i="27" s="1"/>
  <c r="AL135" i="27"/>
  <c r="M135" i="27"/>
  <c r="AH135" i="27" s="1"/>
  <c r="AM134" i="27"/>
  <c r="AN134" i="27" s="1"/>
  <c r="AL134" i="27"/>
  <c r="M134" i="27"/>
  <c r="AH134" i="27" s="1"/>
  <c r="AM133" i="27"/>
  <c r="AN133" i="27" s="1"/>
  <c r="AL133" i="27"/>
  <c r="M133" i="27"/>
  <c r="AH133" i="27" s="1"/>
  <c r="AM132" i="27"/>
  <c r="AN132" i="27" s="1"/>
  <c r="AL132" i="27"/>
  <c r="M132" i="27"/>
  <c r="AH132" i="27" s="1"/>
  <c r="AM131" i="27"/>
  <c r="AN131" i="27" s="1"/>
  <c r="AL131" i="27"/>
  <c r="M131" i="27"/>
  <c r="AH131" i="27" s="1"/>
  <c r="AM130" i="27"/>
  <c r="AN130" i="27" s="1"/>
  <c r="AL130" i="27"/>
  <c r="M130" i="27"/>
  <c r="AH130" i="27" s="1"/>
  <c r="AM129" i="27"/>
  <c r="AN129" i="27" s="1"/>
  <c r="AL129" i="27"/>
  <c r="M129" i="27"/>
  <c r="AH129" i="27" s="1"/>
  <c r="AM128" i="27"/>
  <c r="AN128" i="27" s="1"/>
  <c r="AL128" i="27"/>
  <c r="M128" i="27"/>
  <c r="AH128" i="27" s="1"/>
  <c r="AM127" i="27"/>
  <c r="AN127" i="27" s="1"/>
  <c r="AL127" i="27"/>
  <c r="M127" i="27"/>
  <c r="AH127" i="27" s="1"/>
  <c r="AM126" i="27"/>
  <c r="AN126" i="27" s="1"/>
  <c r="AL126" i="27"/>
  <c r="M126" i="27"/>
  <c r="AH126" i="27" s="1"/>
  <c r="AM125" i="27"/>
  <c r="AN125" i="27" s="1"/>
  <c r="AL125" i="27"/>
  <c r="M125" i="27"/>
  <c r="AH125" i="27" s="1"/>
  <c r="AM124" i="27"/>
  <c r="AN124" i="27" s="1"/>
  <c r="AL124" i="27"/>
  <c r="M124" i="27"/>
  <c r="AH124" i="27" s="1"/>
  <c r="AM123" i="27"/>
  <c r="AN123" i="27" s="1"/>
  <c r="AL123" i="27"/>
  <c r="M123" i="27"/>
  <c r="AH123" i="27" s="1"/>
  <c r="AM122" i="27"/>
  <c r="AN122" i="27" s="1"/>
  <c r="AL122" i="27"/>
  <c r="M122" i="27"/>
  <c r="AH122" i="27" s="1"/>
  <c r="AM121" i="27"/>
  <c r="AN121" i="27" s="1"/>
  <c r="AL121" i="27"/>
  <c r="M121" i="27"/>
  <c r="AH121" i="27" s="1"/>
  <c r="AM120" i="27"/>
  <c r="AN120" i="27" s="1"/>
  <c r="AL120" i="27"/>
  <c r="M120" i="27"/>
  <c r="AH120" i="27" s="1"/>
  <c r="AM119" i="27"/>
  <c r="AN119" i="27" s="1"/>
  <c r="AL119" i="27"/>
  <c r="M119" i="27"/>
  <c r="AH119" i="27" s="1"/>
  <c r="AM118" i="27"/>
  <c r="AN118" i="27" s="1"/>
  <c r="AL118" i="27"/>
  <c r="M118" i="27"/>
  <c r="AH118" i="27" s="1"/>
  <c r="AM117" i="27"/>
  <c r="AN117" i="27" s="1"/>
  <c r="AL117" i="27"/>
  <c r="M117" i="27"/>
  <c r="AH117" i="27" s="1"/>
  <c r="AM116" i="27"/>
  <c r="AL116" i="27"/>
  <c r="AN116" i="27"/>
  <c r="M116" i="27"/>
  <c r="AH116" i="27" s="1"/>
  <c r="AM115" i="27"/>
  <c r="AN115" i="27" s="1"/>
  <c r="AL115" i="27"/>
  <c r="M115" i="27"/>
  <c r="AH115" i="27" s="1"/>
  <c r="AM114" i="27"/>
  <c r="AN114" i="27" s="1"/>
  <c r="AL114" i="27"/>
  <c r="M114" i="27"/>
  <c r="AH114" i="27" s="1"/>
  <c r="AM113" i="27"/>
  <c r="AN113" i="27" s="1"/>
  <c r="AL113" i="27"/>
  <c r="M113" i="27"/>
  <c r="AH113" i="27" s="1"/>
  <c r="AM112" i="27"/>
  <c r="AN112" i="27" s="1"/>
  <c r="AL112" i="27"/>
  <c r="M112" i="27"/>
  <c r="AH112" i="27"/>
  <c r="AM111" i="27"/>
  <c r="AN111" i="27" s="1"/>
  <c r="AL111" i="27"/>
  <c r="M111" i="27"/>
  <c r="AH111" i="27"/>
  <c r="AM110" i="27"/>
  <c r="AN110" i="27" s="1"/>
  <c r="AL110" i="27"/>
  <c r="M110" i="27"/>
  <c r="AH110" i="27" s="1"/>
  <c r="AM109" i="27"/>
  <c r="AN109" i="27" s="1"/>
  <c r="AL109" i="27"/>
  <c r="M109" i="27"/>
  <c r="AH109" i="27" s="1"/>
  <c r="AM108" i="27"/>
  <c r="AN108" i="27" s="1"/>
  <c r="AL108" i="27"/>
  <c r="M108" i="27"/>
  <c r="AH108" i="27" s="1"/>
  <c r="AM107" i="27"/>
  <c r="AN107" i="27" s="1"/>
  <c r="AL107" i="27"/>
  <c r="M107" i="27"/>
  <c r="AH107" i="27" s="1"/>
  <c r="AM106" i="27"/>
  <c r="AN106" i="27" s="1"/>
  <c r="AL106" i="27"/>
  <c r="M106" i="27"/>
  <c r="AH106" i="27" s="1"/>
  <c r="AM105" i="27"/>
  <c r="AN105" i="27" s="1"/>
  <c r="AL105" i="27"/>
  <c r="M105" i="27"/>
  <c r="AH105" i="27" s="1"/>
  <c r="AM104" i="27"/>
  <c r="AN104" i="27" s="1"/>
  <c r="AL104" i="27"/>
  <c r="M104" i="27"/>
  <c r="AH104" i="27"/>
  <c r="AM103" i="27"/>
  <c r="AN103" i="27" s="1"/>
  <c r="AL103" i="27"/>
  <c r="M103" i="27"/>
  <c r="AH103" i="27" s="1"/>
  <c r="AM102" i="27"/>
  <c r="AN102" i="27" s="1"/>
  <c r="AL102" i="27"/>
  <c r="M102" i="27"/>
  <c r="AH102" i="27" s="1"/>
  <c r="AM101" i="27"/>
  <c r="AN101" i="27" s="1"/>
  <c r="AL101" i="27"/>
  <c r="M101" i="27"/>
  <c r="AH101" i="27" s="1"/>
  <c r="AM100" i="27"/>
  <c r="AL100" i="27"/>
  <c r="AN100" i="27"/>
  <c r="M100" i="27"/>
  <c r="AH100" i="27" s="1"/>
  <c r="AM99" i="27"/>
  <c r="AN99" i="27" s="1"/>
  <c r="AL99" i="27"/>
  <c r="M99" i="27"/>
  <c r="AH99" i="27" s="1"/>
  <c r="AM98" i="27"/>
  <c r="AN98" i="27" s="1"/>
  <c r="AL98" i="27"/>
  <c r="M98" i="27"/>
  <c r="AH98" i="27" s="1"/>
  <c r="AM97" i="27"/>
  <c r="AN97" i="27" s="1"/>
  <c r="AL97" i="27"/>
  <c r="M97" i="27"/>
  <c r="AH97" i="27" s="1"/>
  <c r="AM96" i="27"/>
  <c r="AN96" i="27" s="1"/>
  <c r="AL96" i="27"/>
  <c r="M96" i="27"/>
  <c r="AH96" i="27" s="1"/>
  <c r="AM95" i="27"/>
  <c r="AN95" i="27" s="1"/>
  <c r="AL95" i="27"/>
  <c r="M95" i="27"/>
  <c r="AH95" i="27" s="1"/>
  <c r="AM94" i="27"/>
  <c r="AN94" i="27" s="1"/>
  <c r="AL94" i="27"/>
  <c r="M94" i="27"/>
  <c r="AH94" i="27" s="1"/>
  <c r="AM93" i="27"/>
  <c r="AN93" i="27" s="1"/>
  <c r="AL93" i="27"/>
  <c r="M93" i="27"/>
  <c r="AH93" i="27" s="1"/>
  <c r="AM92" i="27"/>
  <c r="AN92" i="27" s="1"/>
  <c r="AL92" i="27"/>
  <c r="M92" i="27"/>
  <c r="AH92" i="27" s="1"/>
  <c r="AM91" i="27"/>
  <c r="AN91" i="27" s="1"/>
  <c r="AL91" i="27"/>
  <c r="M91" i="27"/>
  <c r="AH91" i="27" s="1"/>
  <c r="AM90" i="27"/>
  <c r="AN90" i="27" s="1"/>
  <c r="AL90" i="27"/>
  <c r="M90" i="27"/>
  <c r="AH90" i="27" s="1"/>
  <c r="AM89" i="27"/>
  <c r="AN89" i="27" s="1"/>
  <c r="AL89" i="27"/>
  <c r="M89" i="27"/>
  <c r="AH89" i="27" s="1"/>
  <c r="AM88" i="27"/>
  <c r="AN88" i="27" s="1"/>
  <c r="AL88" i="27"/>
  <c r="M88" i="27"/>
  <c r="AH88" i="27" s="1"/>
  <c r="AM87" i="27"/>
  <c r="AN87" i="27" s="1"/>
  <c r="AL87" i="27"/>
  <c r="M87" i="27"/>
  <c r="AH87" i="27" s="1"/>
  <c r="AM86" i="27"/>
  <c r="AN86" i="27" s="1"/>
  <c r="AL86" i="27"/>
  <c r="M86" i="27"/>
  <c r="AH86" i="27" s="1"/>
  <c r="AM85" i="27"/>
  <c r="AN85" i="27" s="1"/>
  <c r="AL85" i="27"/>
  <c r="M85" i="27"/>
  <c r="AH85" i="27" s="1"/>
  <c r="AM84" i="27"/>
  <c r="AL84" i="27"/>
  <c r="AN84" i="27"/>
  <c r="M84" i="27"/>
  <c r="AH84" i="27" s="1"/>
  <c r="AM83" i="27"/>
  <c r="AN83" i="27" s="1"/>
  <c r="AL83" i="27"/>
  <c r="M83" i="27"/>
  <c r="AH83" i="27" s="1"/>
  <c r="AM82" i="27"/>
  <c r="AN82" i="27" s="1"/>
  <c r="AL82" i="27"/>
  <c r="M82" i="27"/>
  <c r="AH82" i="27" s="1"/>
  <c r="AM81" i="27"/>
  <c r="AN81" i="27" s="1"/>
  <c r="AL81" i="27"/>
  <c r="M81" i="27"/>
  <c r="AH81" i="27" s="1"/>
  <c r="AM80" i="27"/>
  <c r="AN80" i="27" s="1"/>
  <c r="AL80" i="27"/>
  <c r="M80" i="27"/>
  <c r="AH80" i="27" s="1"/>
  <c r="AM79" i="27"/>
  <c r="AN79" i="27" s="1"/>
  <c r="AL79" i="27"/>
  <c r="M79" i="27"/>
  <c r="AH79" i="27" s="1"/>
  <c r="AM78" i="27"/>
  <c r="AN78" i="27" s="1"/>
  <c r="AL78" i="27"/>
  <c r="M78" i="27"/>
  <c r="AH78" i="27" s="1"/>
  <c r="AM77" i="27"/>
  <c r="AN77" i="27" s="1"/>
  <c r="AL77" i="27"/>
  <c r="M77" i="27"/>
  <c r="AH77" i="27" s="1"/>
  <c r="AM76" i="27"/>
  <c r="AN76" i="27" s="1"/>
  <c r="AL76" i="27"/>
  <c r="M76" i="27"/>
  <c r="AH76" i="27"/>
  <c r="AM75" i="27"/>
  <c r="AN75" i="27" s="1"/>
  <c r="AL75" i="27"/>
  <c r="M75" i="27"/>
  <c r="AH75" i="27"/>
  <c r="AM74" i="27"/>
  <c r="AN74" i="27" s="1"/>
  <c r="AL74" i="27"/>
  <c r="M74" i="27"/>
  <c r="AH74" i="27"/>
  <c r="AM73" i="27"/>
  <c r="AN73" i="27"/>
  <c r="AL73" i="27"/>
  <c r="M73" i="27"/>
  <c r="AH73" i="27" s="1"/>
  <c r="AM72" i="27"/>
  <c r="AN72" i="27" s="1"/>
  <c r="AL72" i="27"/>
  <c r="M72" i="27"/>
  <c r="AH72" i="27" s="1"/>
  <c r="AM71" i="27"/>
  <c r="AN71" i="27" s="1"/>
  <c r="AL71" i="27"/>
  <c r="M71" i="27"/>
  <c r="AH71" i="27" s="1"/>
  <c r="AM70" i="27"/>
  <c r="AN70" i="27" s="1"/>
  <c r="AL70" i="27"/>
  <c r="M70" i="27"/>
  <c r="AH70" i="27"/>
  <c r="AM69" i="27"/>
  <c r="AN69" i="27" s="1"/>
  <c r="AL69" i="27"/>
  <c r="M69" i="27"/>
  <c r="AH69" i="27"/>
  <c r="AM68" i="27"/>
  <c r="AN68" i="27" s="1"/>
  <c r="AL68" i="27"/>
  <c r="M68" i="27"/>
  <c r="AH68" i="27" s="1"/>
  <c r="AM67" i="27"/>
  <c r="AN67" i="27" s="1"/>
  <c r="AL67" i="27"/>
  <c r="M67" i="27"/>
  <c r="AH67" i="27" s="1"/>
  <c r="BN66" i="27"/>
  <c r="AM66" i="27"/>
  <c r="AN66" i="27" s="1"/>
  <c r="AL66" i="27"/>
  <c r="M66" i="27"/>
  <c r="AH66" i="27" s="1"/>
  <c r="AM65" i="27"/>
  <c r="AN65" i="27" s="1"/>
  <c r="AL65" i="27"/>
  <c r="M65" i="27"/>
  <c r="AH65" i="27" s="1"/>
  <c r="AM64" i="27"/>
  <c r="AN64" i="27" s="1"/>
  <c r="AL64" i="27"/>
  <c r="M64" i="27"/>
  <c r="AH64" i="27" s="1"/>
  <c r="AM63" i="27"/>
  <c r="AN63" i="27" s="1"/>
  <c r="AL63" i="27"/>
  <c r="M63" i="27"/>
  <c r="AH63" i="27" s="1"/>
  <c r="AM62" i="27"/>
  <c r="AN62" i="27" s="1"/>
  <c r="AL62" i="27"/>
  <c r="M62" i="27"/>
  <c r="AH62" i="27" s="1"/>
  <c r="AM61" i="27"/>
  <c r="AN61" i="27" s="1"/>
  <c r="AL61" i="27"/>
  <c r="M61" i="27"/>
  <c r="AH61" i="27" s="1"/>
  <c r="AM60" i="27"/>
  <c r="AN60" i="27" s="1"/>
  <c r="AL60" i="27"/>
  <c r="M60" i="27"/>
  <c r="AH60" i="27" s="1"/>
  <c r="AM59" i="27"/>
  <c r="AN59" i="27" s="1"/>
  <c r="AL59" i="27"/>
  <c r="M59" i="27"/>
  <c r="AH59" i="27" s="1"/>
  <c r="AM58" i="27"/>
  <c r="AN58" i="27" s="1"/>
  <c r="AL58" i="27"/>
  <c r="M58" i="27"/>
  <c r="AH58" i="27" s="1"/>
  <c r="AM57" i="27"/>
  <c r="AN57" i="27" s="1"/>
  <c r="AL57" i="27"/>
  <c r="M57" i="27"/>
  <c r="AH57" i="27" s="1"/>
  <c r="BN56" i="27"/>
  <c r="AM56" i="27"/>
  <c r="AN56" i="27" s="1"/>
  <c r="AL56" i="27"/>
  <c r="M56" i="27"/>
  <c r="AH56" i="27" s="1"/>
  <c r="AM55" i="27"/>
  <c r="AN55" i="27" s="1"/>
  <c r="AL55" i="27"/>
  <c r="M55" i="27"/>
  <c r="AH55" i="27" s="1"/>
  <c r="AM54" i="27"/>
  <c r="AN54" i="27" s="1"/>
  <c r="AL54" i="27"/>
  <c r="M54" i="27"/>
  <c r="AH54" i="27" s="1"/>
  <c r="AM53" i="27"/>
  <c r="AN53" i="27" s="1"/>
  <c r="AL53" i="27"/>
  <c r="M53" i="27"/>
  <c r="AH53" i="27" s="1"/>
  <c r="AM52" i="27"/>
  <c r="AN52" i="27" s="1"/>
  <c r="AL52" i="27"/>
  <c r="M52" i="27"/>
  <c r="AH52" i="27" s="1"/>
  <c r="AM51" i="27"/>
  <c r="AN51" i="27" s="1"/>
  <c r="AL51" i="27"/>
  <c r="M51" i="27"/>
  <c r="AH51" i="27" s="1"/>
  <c r="AM50" i="27"/>
  <c r="AN50" i="27" s="1"/>
  <c r="AL50" i="27"/>
  <c r="M50" i="27"/>
  <c r="AH50" i="27" s="1"/>
  <c r="AM49" i="27"/>
  <c r="AN49" i="27" s="1"/>
  <c r="AL49" i="27"/>
  <c r="M49" i="27"/>
  <c r="AH49" i="27" s="1"/>
  <c r="AM48" i="27"/>
  <c r="AN48" i="27" s="1"/>
  <c r="AL48" i="27"/>
  <c r="M48" i="27"/>
  <c r="AH48" i="27" s="1"/>
  <c r="AM47" i="27"/>
  <c r="AN47" i="27" s="1"/>
  <c r="AL47" i="27"/>
  <c r="M47" i="27"/>
  <c r="AH47" i="27" s="1"/>
  <c r="AM46" i="27"/>
  <c r="AN46" i="27" s="1"/>
  <c r="AL46" i="27"/>
  <c r="M46" i="27"/>
  <c r="AH46" i="27" s="1"/>
  <c r="AM45" i="27"/>
  <c r="AN45" i="27" s="1"/>
  <c r="AL45" i="27"/>
  <c r="M45" i="27"/>
  <c r="AH45" i="27" s="1"/>
  <c r="BN44" i="27"/>
  <c r="AM44" i="27"/>
  <c r="AN44" i="27" s="1"/>
  <c r="AL44" i="27"/>
  <c r="AK44" i="27"/>
  <c r="M44" i="27"/>
  <c r="AH44" i="27" s="1"/>
  <c r="AM43" i="27"/>
  <c r="AN43" i="27" s="1"/>
  <c r="AL43" i="27"/>
  <c r="AK43" i="27"/>
  <c r="M43" i="27"/>
  <c r="AH43" i="27" s="1"/>
  <c r="AM42" i="27"/>
  <c r="AN42" i="27" s="1"/>
  <c r="AL42" i="27"/>
  <c r="AK42" i="27"/>
  <c r="M42" i="27"/>
  <c r="AH42" i="27" s="1"/>
  <c r="AM41" i="27"/>
  <c r="AN41" i="27" s="1"/>
  <c r="AL41" i="27"/>
  <c r="AK41" i="27"/>
  <c r="M41" i="27"/>
  <c r="AH41" i="27" s="1"/>
  <c r="BM40" i="27"/>
  <c r="AM40" i="27"/>
  <c r="AN40" i="27" s="1"/>
  <c r="AL40" i="27"/>
  <c r="AK40" i="27"/>
  <c r="M40" i="27"/>
  <c r="AH40" i="27" s="1"/>
  <c r="AM39" i="27"/>
  <c r="AN39" i="27" s="1"/>
  <c r="AL39" i="27"/>
  <c r="AK39" i="27"/>
  <c r="M39" i="27"/>
  <c r="AH39" i="27" s="1"/>
  <c r="AM38" i="27"/>
  <c r="AN38" i="27" s="1"/>
  <c r="AL38" i="27"/>
  <c r="AK38" i="27"/>
  <c r="M38" i="27"/>
  <c r="AH38" i="27"/>
  <c r="AM37" i="27"/>
  <c r="AN37" i="27" s="1"/>
  <c r="AL37" i="27"/>
  <c r="AK37" i="27"/>
  <c r="M37" i="27"/>
  <c r="AH37" i="27" s="1"/>
  <c r="AM36" i="27"/>
  <c r="AL36" i="27"/>
  <c r="AN36" i="27"/>
  <c r="AK36" i="27"/>
  <c r="M36" i="27"/>
  <c r="AH36" i="27" s="1"/>
  <c r="AM35" i="27"/>
  <c r="AN35" i="27" s="1"/>
  <c r="AL35" i="27"/>
  <c r="AK35" i="27"/>
  <c r="M35" i="27"/>
  <c r="AH35" i="27" s="1"/>
  <c r="AM34" i="27"/>
  <c r="AN34" i="27" s="1"/>
  <c r="AL34" i="27"/>
  <c r="AK34" i="27"/>
  <c r="M34" i="27"/>
  <c r="AH34" i="27" s="1"/>
  <c r="AM33" i="27"/>
  <c r="AN33" i="27" s="1"/>
  <c r="AL33" i="27"/>
  <c r="AK33" i="27"/>
  <c r="M33" i="27"/>
  <c r="AH33" i="27" s="1"/>
  <c r="AM32" i="27"/>
  <c r="AN32" i="27" s="1"/>
  <c r="AL32" i="27"/>
  <c r="AK32" i="27"/>
  <c r="M32" i="27"/>
  <c r="AH32" i="27" s="1"/>
  <c r="AM31" i="27"/>
  <c r="AN31" i="27" s="1"/>
  <c r="AL31" i="27"/>
  <c r="AK31" i="27"/>
  <c r="M31" i="27"/>
  <c r="AH31" i="27" s="1"/>
  <c r="AM30" i="27"/>
  <c r="AN30" i="27" s="1"/>
  <c r="AL30" i="27"/>
  <c r="AK30" i="27"/>
  <c r="M30" i="27"/>
  <c r="AH30" i="27" s="1"/>
  <c r="AM29" i="27"/>
  <c r="AN29" i="27" s="1"/>
  <c r="AL29" i="27"/>
  <c r="AK29" i="27"/>
  <c r="M29" i="27"/>
  <c r="AH29" i="27" s="1"/>
  <c r="AM28" i="27"/>
  <c r="AN28" i="27" s="1"/>
  <c r="AL28" i="27"/>
  <c r="AK28" i="27"/>
  <c r="M28" i="27"/>
  <c r="AH28" i="27" s="1"/>
  <c r="AM27" i="27"/>
  <c r="AN27" i="27" s="1"/>
  <c r="AL27" i="27"/>
  <c r="AK27" i="27"/>
  <c r="M27" i="27"/>
  <c r="AH27" i="27" s="1"/>
  <c r="AM26" i="27"/>
  <c r="AN26" i="27" s="1"/>
  <c r="AL26" i="27"/>
  <c r="AK26" i="27"/>
  <c r="M26" i="27"/>
  <c r="AH26" i="27" s="1"/>
  <c r="AM25" i="27"/>
  <c r="AN25" i="27" s="1"/>
  <c r="AL25" i="27"/>
  <c r="AK25" i="27"/>
  <c r="M25" i="27"/>
  <c r="AH25" i="27" s="1"/>
  <c r="AM24" i="27"/>
  <c r="AN24" i="27" s="1"/>
  <c r="AL24" i="27"/>
  <c r="AK24" i="27"/>
  <c r="M24" i="27"/>
  <c r="AH24" i="27" s="1"/>
  <c r="BN23" i="27"/>
  <c r="AM23" i="27"/>
  <c r="AN23" i="27" s="1"/>
  <c r="AL23" i="27"/>
  <c r="AK23" i="27"/>
  <c r="M23" i="27"/>
  <c r="AH23" i="27" s="1"/>
  <c r="AM22" i="27"/>
  <c r="AN22" i="27" s="1"/>
  <c r="AL22" i="27"/>
  <c r="AK22" i="27"/>
  <c r="M22" i="27"/>
  <c r="AH22" i="27" s="1"/>
  <c r="AM21" i="27"/>
  <c r="AN21" i="27" s="1"/>
  <c r="AL21" i="27"/>
  <c r="AK21" i="27"/>
  <c r="M21" i="27"/>
  <c r="AH21" i="27" s="1"/>
  <c r="AU11" i="27"/>
  <c r="AM20" i="27"/>
  <c r="AN20" i="27" s="1"/>
  <c r="AL20" i="27"/>
  <c r="AK20" i="27"/>
  <c r="AH20" i="27"/>
  <c r="BN13" i="27"/>
  <c r="BI15" i="27"/>
  <c r="BN14" i="27"/>
  <c r="AU13" i="27"/>
  <c r="Z13" i="27"/>
  <c r="AU12" i="27"/>
  <c r="BN8" i="27"/>
  <c r="AA6" i="27"/>
  <c r="AD3" i="26"/>
  <c r="AD4" i="26" s="1"/>
  <c r="Z34" i="13"/>
  <c r="Y34" i="13" s="1"/>
  <c r="BF2" i="13" s="1"/>
  <c r="BF10" i="26"/>
  <c r="BJ10" i="26"/>
  <c r="BK10" i="26"/>
  <c r="BL10" i="26"/>
  <c r="BM10" i="26"/>
  <c r="BN10" i="26"/>
  <c r="BN8" i="26" s="1"/>
  <c r="BF11" i="26"/>
  <c r="BJ11" i="26"/>
  <c r="BK11" i="26"/>
  <c r="BL11" i="26"/>
  <c r="BM11" i="26"/>
  <c r="BN11"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AQ20" i="26"/>
  <c r="M20" i="26"/>
  <c r="AH20" i="26" s="1"/>
  <c r="X14" i="26"/>
  <c r="AU20" i="26"/>
  <c r="AU21" i="26"/>
  <c r="AU22" i="26"/>
  <c r="AU23" i="26"/>
  <c r="AU24" i="26"/>
  <c r="AU25" i="26"/>
  <c r="AU26" i="26"/>
  <c r="AU27" i="26"/>
  <c r="AU28" i="26"/>
  <c r="AU29" i="26"/>
  <c r="AU30" i="26"/>
  <c r="AU31" i="26"/>
  <c r="AU32" i="26"/>
  <c r="AU33" i="26"/>
  <c r="AU34" i="26"/>
  <c r="AU35" i="26"/>
  <c r="AU36" i="26"/>
  <c r="AU37" i="26"/>
  <c r="AU38" i="26"/>
  <c r="AU39" i="26"/>
  <c r="AU40" i="26"/>
  <c r="AU41" i="26"/>
  <c r="AU42" i="26"/>
  <c r="AU43" i="26"/>
  <c r="AU44" i="26"/>
  <c r="AU45" i="26"/>
  <c r="AU46" i="26"/>
  <c r="AU47" i="26"/>
  <c r="AU48" i="26"/>
  <c r="AU49" i="26"/>
  <c r="AU50" i="26"/>
  <c r="AU51" i="26"/>
  <c r="AU52" i="26"/>
  <c r="AU53" i="26"/>
  <c r="AU54" i="26"/>
  <c r="AU55" i="26"/>
  <c r="AU56" i="26"/>
  <c r="AU57" i="26"/>
  <c r="AU58" i="26"/>
  <c r="AU59" i="26"/>
  <c r="AU60" i="26"/>
  <c r="AU61" i="26"/>
  <c r="AU62" i="26"/>
  <c r="AU63" i="26"/>
  <c r="AU64" i="26"/>
  <c r="AU65" i="26"/>
  <c r="AU66" i="26"/>
  <c r="AU67" i="26"/>
  <c r="AU68" i="26"/>
  <c r="AU69" i="26"/>
  <c r="AU70" i="26"/>
  <c r="AU71" i="26"/>
  <c r="AU72" i="26"/>
  <c r="AU73" i="26"/>
  <c r="AU74" i="26"/>
  <c r="AU75" i="26"/>
  <c r="AU76" i="26"/>
  <c r="AU77" i="26"/>
  <c r="AU78" i="26"/>
  <c r="AU79" i="26"/>
  <c r="AU80" i="26"/>
  <c r="AU81" i="26"/>
  <c r="AU82" i="26"/>
  <c r="AU83" i="26"/>
  <c r="AU84" i="26"/>
  <c r="AU85" i="26"/>
  <c r="AU86" i="26"/>
  <c r="AU87" i="26"/>
  <c r="AU88" i="26"/>
  <c r="AU89" i="26"/>
  <c r="AU90" i="26"/>
  <c r="AU91" i="26"/>
  <c r="AU92" i="26"/>
  <c r="AU93" i="26"/>
  <c r="AU94" i="26"/>
  <c r="AU95" i="26"/>
  <c r="AU96" i="26"/>
  <c r="AU97" i="26"/>
  <c r="AU98" i="26"/>
  <c r="AU99" i="26"/>
  <c r="AU100" i="26"/>
  <c r="AU101" i="26"/>
  <c r="AU102" i="26"/>
  <c r="AU103" i="26"/>
  <c r="AU104" i="26"/>
  <c r="AU105" i="26"/>
  <c r="AU106" i="26"/>
  <c r="AU107" i="26"/>
  <c r="AU108" i="26"/>
  <c r="AU109" i="26"/>
  <c r="AU110" i="26"/>
  <c r="AU111" i="26"/>
  <c r="AU112" i="26"/>
  <c r="AU113" i="26"/>
  <c r="AU114" i="26"/>
  <c r="AU115" i="26"/>
  <c r="AU116" i="26"/>
  <c r="AU117" i="26"/>
  <c r="AU118" i="26"/>
  <c r="AU119" i="26"/>
  <c r="AU120" i="26"/>
  <c r="AU121" i="26"/>
  <c r="AU122" i="26"/>
  <c r="AU123" i="26"/>
  <c r="AU124" i="26"/>
  <c r="AU125" i="26"/>
  <c r="AU126" i="26"/>
  <c r="AU127" i="26"/>
  <c r="AU128" i="26"/>
  <c r="AU129" i="26"/>
  <c r="AU130" i="26"/>
  <c r="AU131" i="26"/>
  <c r="AU132" i="26"/>
  <c r="AU133" i="26"/>
  <c r="AU134" i="26"/>
  <c r="AU135" i="26"/>
  <c r="AU136" i="26"/>
  <c r="AU137" i="26"/>
  <c r="AU138" i="26"/>
  <c r="AU139" i="26"/>
  <c r="AU140" i="26"/>
  <c r="AU141" i="26"/>
  <c r="AU142" i="26"/>
  <c r="AU143" i="26"/>
  <c r="AU144" i="26"/>
  <c r="AU145" i="26"/>
  <c r="AU146" i="26"/>
  <c r="AU147" i="26"/>
  <c r="AU148" i="26"/>
  <c r="AU149" i="26"/>
  <c r="AU150" i="26"/>
  <c r="AU151" i="26"/>
  <c r="AU152" i="26"/>
  <c r="AU153" i="26"/>
  <c r="AU154" i="26"/>
  <c r="AU155" i="26"/>
  <c r="AU156" i="26"/>
  <c r="AU157" i="26"/>
  <c r="AU158" i="26"/>
  <c r="AU159" i="26"/>
  <c r="AU160" i="26"/>
  <c r="AU161" i="26"/>
  <c r="AU162" i="26"/>
  <c r="AU163" i="26"/>
  <c r="AU164" i="26"/>
  <c r="AU165" i="26"/>
  <c r="AU166" i="26"/>
  <c r="AU167" i="26"/>
  <c r="AU168" i="26"/>
  <c r="AU169" i="26"/>
  <c r="AU170" i="26"/>
  <c r="AU171" i="26"/>
  <c r="AU172" i="26"/>
  <c r="AU173" i="26"/>
  <c r="AU174" i="26"/>
  <c r="AU175" i="26"/>
  <c r="AU176" i="26"/>
  <c r="AU177" i="26"/>
  <c r="AU178" i="26"/>
  <c r="AU179" i="26"/>
  <c r="AU180" i="26"/>
  <c r="AU181" i="26"/>
  <c r="AU182" i="26"/>
  <c r="AU183" i="26"/>
  <c r="AU184" i="26"/>
  <c r="AU185" i="26"/>
  <c r="AU186" i="26"/>
  <c r="AU187" i="26"/>
  <c r="AU188" i="26"/>
  <c r="AU189" i="26"/>
  <c r="AU190" i="26"/>
  <c r="AU191" i="26"/>
  <c r="AU192" i="26"/>
  <c r="AU193" i="26"/>
  <c r="AU194" i="26"/>
  <c r="AM194" i="26"/>
  <c r="AN194" i="26" s="1"/>
  <c r="AL194" i="26"/>
  <c r="AK45" i="26"/>
  <c r="AK46" i="26" s="1"/>
  <c r="AK47" i="26" s="1"/>
  <c r="AK48" i="26" s="1"/>
  <c r="AK49" i="26" s="1"/>
  <c r="AK50" i="26" s="1"/>
  <c r="AK51" i="26" s="1"/>
  <c r="AK52" i="26" s="1"/>
  <c r="AK53" i="26" s="1"/>
  <c r="AK54" i="26" s="1"/>
  <c r="AK55" i="26" s="1"/>
  <c r="AK56" i="26" s="1"/>
  <c r="AK57" i="26" s="1"/>
  <c r="AK58" i="26" s="1"/>
  <c r="AK59" i="26" s="1"/>
  <c r="AK60" i="26" s="1"/>
  <c r="AK61" i="26" s="1"/>
  <c r="AK62" i="26" s="1"/>
  <c r="AK63" i="26" s="1"/>
  <c r="AK64" i="26" s="1"/>
  <c r="AK65" i="26" s="1"/>
  <c r="AK66" i="26" s="1"/>
  <c r="AK67" i="26" s="1"/>
  <c r="AK68" i="26" s="1"/>
  <c r="AK69" i="26" s="1"/>
  <c r="AK70" i="26" s="1"/>
  <c r="AK71" i="26" s="1"/>
  <c r="AK72" i="26" s="1"/>
  <c r="AK73" i="26" s="1"/>
  <c r="AK74" i="26" s="1"/>
  <c r="AK75" i="26" s="1"/>
  <c r="AK76" i="26" s="1"/>
  <c r="AK77" i="26" s="1"/>
  <c r="AK78" i="26" s="1"/>
  <c r="AK79" i="26" s="1"/>
  <c r="AK80" i="26" s="1"/>
  <c r="AK81" i="26" s="1"/>
  <c r="AK82" i="26" s="1"/>
  <c r="AK83" i="26" s="1"/>
  <c r="AK84" i="26" s="1"/>
  <c r="AK85" i="26" s="1"/>
  <c r="AK86" i="26" s="1"/>
  <c r="AK87" i="26" s="1"/>
  <c r="AK88" i="26" s="1"/>
  <c r="AK89" i="26" s="1"/>
  <c r="AK90" i="26" s="1"/>
  <c r="AK91" i="26" s="1"/>
  <c r="AK92" i="26" s="1"/>
  <c r="AK93" i="26" s="1"/>
  <c r="AK94" i="26" s="1"/>
  <c r="AK95" i="26" s="1"/>
  <c r="AK96" i="26" s="1"/>
  <c r="AK97" i="26" s="1"/>
  <c r="AK98" i="26" s="1"/>
  <c r="AK99" i="26" s="1"/>
  <c r="AK100" i="26" s="1"/>
  <c r="AK101" i="26" s="1"/>
  <c r="AK102" i="26" s="1"/>
  <c r="AK103" i="26" s="1"/>
  <c r="AK104" i="26" s="1"/>
  <c r="AK105" i="26" s="1"/>
  <c r="AK106" i="26" s="1"/>
  <c r="AK107" i="26" s="1"/>
  <c r="AK108" i="26" s="1"/>
  <c r="AK109" i="26" s="1"/>
  <c r="AK110" i="26" s="1"/>
  <c r="AK111" i="26" s="1"/>
  <c r="AK112" i="26" s="1"/>
  <c r="AK113" i="26" s="1"/>
  <c r="AK114" i="26" s="1"/>
  <c r="AK115" i="26" s="1"/>
  <c r="AK116" i="26" s="1"/>
  <c r="AK117" i="26" s="1"/>
  <c r="AK118" i="26" s="1"/>
  <c r="AK119" i="26" s="1"/>
  <c r="AK120" i="26" s="1"/>
  <c r="AK121" i="26" s="1"/>
  <c r="AK122" i="26" s="1"/>
  <c r="AK123" i="26" s="1"/>
  <c r="AK124" i="26" s="1"/>
  <c r="AK125" i="26" s="1"/>
  <c r="AK126" i="26" s="1"/>
  <c r="AK127" i="26" s="1"/>
  <c r="AK128" i="26" s="1"/>
  <c r="AK129" i="26" s="1"/>
  <c r="AK130" i="26" s="1"/>
  <c r="AK131" i="26" s="1"/>
  <c r="AK132" i="26" s="1"/>
  <c r="AK133" i="26" s="1"/>
  <c r="AK134" i="26" s="1"/>
  <c r="AK135" i="26" s="1"/>
  <c r="AK136" i="26" s="1"/>
  <c r="AK137" i="26" s="1"/>
  <c r="AK138" i="26" s="1"/>
  <c r="AK139" i="26" s="1"/>
  <c r="AK140" i="26" s="1"/>
  <c r="AK141" i="26" s="1"/>
  <c r="AK142" i="26" s="1"/>
  <c r="AK143" i="26" s="1"/>
  <c r="AK144" i="26" s="1"/>
  <c r="AK145" i="26" s="1"/>
  <c r="AK146" i="26" s="1"/>
  <c r="AK147" i="26" s="1"/>
  <c r="AK148" i="26" s="1"/>
  <c r="AK149" i="26" s="1"/>
  <c r="AK150" i="26" s="1"/>
  <c r="AK151" i="26" s="1"/>
  <c r="AK152" i="26" s="1"/>
  <c r="AK153" i="26" s="1"/>
  <c r="AK154" i="26" s="1"/>
  <c r="AK155" i="26" s="1"/>
  <c r="AK156" i="26" s="1"/>
  <c r="AK157" i="26" s="1"/>
  <c r="AK158" i="26" s="1"/>
  <c r="AK159" i="26" s="1"/>
  <c r="AK160" i="26" s="1"/>
  <c r="AK161" i="26" s="1"/>
  <c r="AK162" i="26" s="1"/>
  <c r="AK163" i="26" s="1"/>
  <c r="AK164" i="26" s="1"/>
  <c r="AK165" i="26" s="1"/>
  <c r="AK166" i="26" s="1"/>
  <c r="AK167" i="26" s="1"/>
  <c r="AK168" i="26" s="1"/>
  <c r="AK169" i="26" s="1"/>
  <c r="AK170" i="26" s="1"/>
  <c r="AK171" i="26" s="1"/>
  <c r="AK172" i="26" s="1"/>
  <c r="AK173" i="26" s="1"/>
  <c r="AK174" i="26" s="1"/>
  <c r="AK175" i="26" s="1"/>
  <c r="AK176" i="26" s="1"/>
  <c r="AK177" i="26" s="1"/>
  <c r="AK178" i="26" s="1"/>
  <c r="AK179" i="26" s="1"/>
  <c r="AK180" i="26" s="1"/>
  <c r="AK181" i="26" s="1"/>
  <c r="AK182" i="26" s="1"/>
  <c r="AK183" i="26" s="1"/>
  <c r="AK184" i="26" s="1"/>
  <c r="AK185" i="26" s="1"/>
  <c r="AK186" i="26" s="1"/>
  <c r="AK187" i="26" s="1"/>
  <c r="AK188" i="26" s="1"/>
  <c r="AK189" i="26" s="1"/>
  <c r="AK190" i="26" s="1"/>
  <c r="AK191" i="26" s="1"/>
  <c r="AK192" i="26" s="1"/>
  <c r="AK193" i="26" s="1"/>
  <c r="AK194" i="26" s="1"/>
  <c r="M194" i="26"/>
  <c r="AH194" i="26" s="1"/>
  <c r="Y14" i="26"/>
  <c r="AM193" i="26"/>
  <c r="AL193" i="26"/>
  <c r="AN193" i="26"/>
  <c r="M193" i="26"/>
  <c r="AH193" i="26" s="1"/>
  <c r="AM192" i="26"/>
  <c r="AN192" i="26" s="1"/>
  <c r="AL192" i="26"/>
  <c r="M192" i="26"/>
  <c r="AH192" i="26" s="1"/>
  <c r="AM191" i="26"/>
  <c r="AN191" i="26" s="1"/>
  <c r="AL191" i="26"/>
  <c r="M191" i="26"/>
  <c r="AH191" i="26" s="1"/>
  <c r="AM190" i="26"/>
  <c r="AN190" i="26" s="1"/>
  <c r="AL190" i="26"/>
  <c r="M190" i="26"/>
  <c r="AH190" i="26" s="1"/>
  <c r="AM189" i="26"/>
  <c r="AN189" i="26" s="1"/>
  <c r="AL189" i="26"/>
  <c r="M189" i="26"/>
  <c r="AH189" i="26" s="1"/>
  <c r="AM188" i="26"/>
  <c r="AN188" i="26" s="1"/>
  <c r="AL188" i="26"/>
  <c r="M188" i="26"/>
  <c r="AH188" i="26" s="1"/>
  <c r="AM187" i="26"/>
  <c r="AL187" i="26"/>
  <c r="AN187" i="26"/>
  <c r="M187" i="26"/>
  <c r="AH187" i="26" s="1"/>
  <c r="AM186" i="26"/>
  <c r="AN186" i="26" s="1"/>
  <c r="AL186" i="26"/>
  <c r="M186" i="26"/>
  <c r="AH186" i="26" s="1"/>
  <c r="AM185" i="26"/>
  <c r="AL185" i="26"/>
  <c r="AN185" i="26"/>
  <c r="M185" i="26"/>
  <c r="AH185" i="26" s="1"/>
  <c r="AM184" i="26"/>
  <c r="AN184" i="26" s="1"/>
  <c r="AL184" i="26"/>
  <c r="M184" i="26"/>
  <c r="AH184" i="26" s="1"/>
  <c r="AM183" i="26"/>
  <c r="AN183" i="26" s="1"/>
  <c r="AL183" i="26"/>
  <c r="M183" i="26"/>
  <c r="AH183" i="26" s="1"/>
  <c r="AM182" i="26"/>
  <c r="AN182" i="26" s="1"/>
  <c r="AL182" i="26"/>
  <c r="M182" i="26"/>
  <c r="AH182" i="26" s="1"/>
  <c r="AM181" i="26"/>
  <c r="AN181" i="26" s="1"/>
  <c r="AL181" i="26"/>
  <c r="M181" i="26"/>
  <c r="AH181" i="26" s="1"/>
  <c r="AM180" i="26"/>
  <c r="AN180" i="26" s="1"/>
  <c r="AL180" i="26"/>
  <c r="M180" i="26"/>
  <c r="AH180" i="26" s="1"/>
  <c r="AM179" i="26"/>
  <c r="AL179" i="26"/>
  <c r="AN179" i="26"/>
  <c r="M179" i="26"/>
  <c r="AH179" i="26" s="1"/>
  <c r="AM178" i="26"/>
  <c r="AN178" i="26" s="1"/>
  <c r="AL178" i="26"/>
  <c r="M178" i="26"/>
  <c r="AH178" i="26" s="1"/>
  <c r="AM177" i="26"/>
  <c r="AL177" i="26"/>
  <c r="AN177" i="26"/>
  <c r="M177" i="26"/>
  <c r="AH177" i="26" s="1"/>
  <c r="AM176" i="26"/>
  <c r="AN176" i="26" s="1"/>
  <c r="AL176" i="26"/>
  <c r="M176" i="26"/>
  <c r="AH176" i="26" s="1"/>
  <c r="AM175" i="26"/>
  <c r="AN175" i="26" s="1"/>
  <c r="AL175" i="26"/>
  <c r="M175" i="26"/>
  <c r="AH175" i="26" s="1"/>
  <c r="AM174" i="26"/>
  <c r="AN174" i="26" s="1"/>
  <c r="AL174" i="26"/>
  <c r="M174" i="26"/>
  <c r="AH174" i="26" s="1"/>
  <c r="AM173" i="26"/>
  <c r="AN173" i="26" s="1"/>
  <c r="AL173" i="26"/>
  <c r="M173" i="26"/>
  <c r="AH173" i="26" s="1"/>
  <c r="AM172" i="26"/>
  <c r="AN172" i="26" s="1"/>
  <c r="AL172" i="26"/>
  <c r="M172" i="26"/>
  <c r="AH172" i="26" s="1"/>
  <c r="AM171" i="26"/>
  <c r="AL171" i="26"/>
  <c r="AN171" i="26"/>
  <c r="M171" i="26"/>
  <c r="AH171" i="26" s="1"/>
  <c r="AM170" i="26"/>
  <c r="AN170" i="26" s="1"/>
  <c r="AL170" i="26"/>
  <c r="M170" i="26"/>
  <c r="AH170" i="26" s="1"/>
  <c r="AM169" i="26"/>
  <c r="AN169" i="26" s="1"/>
  <c r="AL169" i="26"/>
  <c r="M169" i="26"/>
  <c r="AH169" i="26" s="1"/>
  <c r="AM168" i="26"/>
  <c r="AN168" i="26" s="1"/>
  <c r="AL168" i="26"/>
  <c r="M168" i="26"/>
  <c r="AH168" i="26" s="1"/>
  <c r="AM167" i="26"/>
  <c r="AN167" i="26" s="1"/>
  <c r="AL167" i="26"/>
  <c r="M167" i="26"/>
  <c r="AH167" i="26" s="1"/>
  <c r="AM166" i="26"/>
  <c r="AN166" i="26" s="1"/>
  <c r="AL166" i="26"/>
  <c r="M166" i="26"/>
  <c r="AH166" i="26" s="1"/>
  <c r="AM165" i="26"/>
  <c r="AL165" i="26"/>
  <c r="AN165" i="26"/>
  <c r="M165" i="26"/>
  <c r="AH165" i="26" s="1"/>
  <c r="AM164" i="26"/>
  <c r="AN164" i="26" s="1"/>
  <c r="AL164" i="26"/>
  <c r="M164" i="26"/>
  <c r="AH164" i="26" s="1"/>
  <c r="AM163" i="26"/>
  <c r="AN163" i="26" s="1"/>
  <c r="AL163" i="26"/>
  <c r="M163" i="26"/>
  <c r="AH163" i="26" s="1"/>
  <c r="AM162" i="26"/>
  <c r="AN162" i="26" s="1"/>
  <c r="AL162" i="26"/>
  <c r="M162" i="26"/>
  <c r="AH162" i="26" s="1"/>
  <c r="AM161" i="26"/>
  <c r="AN161" i="26" s="1"/>
  <c r="AL161" i="26"/>
  <c r="M161" i="26"/>
  <c r="AH161" i="26" s="1"/>
  <c r="AM160" i="26"/>
  <c r="AN160" i="26" s="1"/>
  <c r="AL160" i="26"/>
  <c r="M160" i="26"/>
  <c r="AH160" i="26" s="1"/>
  <c r="AM159" i="26"/>
  <c r="AN159" i="26" s="1"/>
  <c r="AL159" i="26"/>
  <c r="M159" i="26"/>
  <c r="AH159" i="26" s="1"/>
  <c r="AM158" i="26"/>
  <c r="AN158" i="26" s="1"/>
  <c r="AL158" i="26"/>
  <c r="M158" i="26"/>
  <c r="AH158" i="26" s="1"/>
  <c r="AM157" i="26"/>
  <c r="AN157" i="26" s="1"/>
  <c r="AL157" i="26"/>
  <c r="M157" i="26"/>
  <c r="AH157" i="26" s="1"/>
  <c r="AM156" i="26"/>
  <c r="AN156" i="26" s="1"/>
  <c r="AL156" i="26"/>
  <c r="M156" i="26"/>
  <c r="AH156" i="26" s="1"/>
  <c r="AM155" i="26"/>
  <c r="AN155" i="26" s="1"/>
  <c r="AL155" i="26"/>
  <c r="M155" i="26"/>
  <c r="AH155" i="26" s="1"/>
  <c r="AM154" i="26"/>
  <c r="AN154" i="26" s="1"/>
  <c r="AL154" i="26"/>
  <c r="M154" i="26"/>
  <c r="AH154" i="26" s="1"/>
  <c r="AM153" i="26"/>
  <c r="AN153" i="26" s="1"/>
  <c r="AL153" i="26"/>
  <c r="M153" i="26"/>
  <c r="AH153" i="26" s="1"/>
  <c r="AM152" i="26"/>
  <c r="AN152" i="26" s="1"/>
  <c r="AL152" i="26"/>
  <c r="M152" i="26"/>
  <c r="AH152" i="26" s="1"/>
  <c r="AM151" i="26"/>
  <c r="AN151" i="26" s="1"/>
  <c r="AL151" i="26"/>
  <c r="M151" i="26"/>
  <c r="AH151" i="26" s="1"/>
  <c r="AM150" i="26"/>
  <c r="AN150" i="26" s="1"/>
  <c r="AL150" i="26"/>
  <c r="M150" i="26"/>
  <c r="AH150" i="26" s="1"/>
  <c r="AM149" i="26"/>
  <c r="AN149" i="26" s="1"/>
  <c r="AL149" i="26"/>
  <c r="M149" i="26"/>
  <c r="AH149" i="26" s="1"/>
  <c r="AM148" i="26"/>
  <c r="AN148" i="26" s="1"/>
  <c r="AL148" i="26"/>
  <c r="M148" i="26"/>
  <c r="AH148" i="26" s="1"/>
  <c r="AM147" i="26"/>
  <c r="AN147" i="26" s="1"/>
  <c r="AL147" i="26"/>
  <c r="M147" i="26"/>
  <c r="AH147" i="26" s="1"/>
  <c r="AM146" i="26"/>
  <c r="AN146" i="26" s="1"/>
  <c r="AL146" i="26"/>
  <c r="M146" i="26"/>
  <c r="AH146" i="26" s="1"/>
  <c r="AM145" i="26"/>
  <c r="AN145" i="26" s="1"/>
  <c r="AL145" i="26"/>
  <c r="M145" i="26"/>
  <c r="AH145" i="26" s="1"/>
  <c r="AM144" i="26"/>
  <c r="AN144" i="26" s="1"/>
  <c r="AL144" i="26"/>
  <c r="M144" i="26"/>
  <c r="AH144" i="26" s="1"/>
  <c r="AM143" i="26"/>
  <c r="AN143" i="26" s="1"/>
  <c r="AL143" i="26"/>
  <c r="M143" i="26"/>
  <c r="AH143" i="26" s="1"/>
  <c r="AM142" i="26"/>
  <c r="AN142" i="26" s="1"/>
  <c r="AL142" i="26"/>
  <c r="M142" i="26"/>
  <c r="AH142" i="26" s="1"/>
  <c r="AM141" i="26"/>
  <c r="AN141" i="26" s="1"/>
  <c r="AL141" i="26"/>
  <c r="M141" i="26"/>
  <c r="AH141" i="26" s="1"/>
  <c r="AM140" i="26"/>
  <c r="AN140" i="26" s="1"/>
  <c r="AL140" i="26"/>
  <c r="M140" i="26"/>
  <c r="AH140" i="26" s="1"/>
  <c r="AM139" i="26"/>
  <c r="AN139" i="26" s="1"/>
  <c r="AL139" i="26"/>
  <c r="M139" i="26"/>
  <c r="AH139" i="26" s="1"/>
  <c r="AM138" i="26"/>
  <c r="AN138" i="26" s="1"/>
  <c r="AL138" i="26"/>
  <c r="M138" i="26"/>
  <c r="AH138" i="26"/>
  <c r="AM137" i="26"/>
  <c r="AN137" i="26" s="1"/>
  <c r="AL137" i="26"/>
  <c r="M137" i="26"/>
  <c r="AH137" i="26" s="1"/>
  <c r="AM136" i="26"/>
  <c r="AN136" i="26" s="1"/>
  <c r="AL136" i="26"/>
  <c r="M136" i="26"/>
  <c r="AH136" i="26" s="1"/>
  <c r="AM135" i="26"/>
  <c r="AN135" i="26" s="1"/>
  <c r="AL135" i="26"/>
  <c r="M135" i="26"/>
  <c r="AH135" i="26" s="1"/>
  <c r="AM134" i="26"/>
  <c r="AN134" i="26" s="1"/>
  <c r="AL134" i="26"/>
  <c r="M134" i="26"/>
  <c r="AH134" i="26" s="1"/>
  <c r="AM133" i="26"/>
  <c r="AN133" i="26" s="1"/>
  <c r="AL133" i="26"/>
  <c r="M133" i="26"/>
  <c r="AH133" i="26" s="1"/>
  <c r="AM132" i="26"/>
  <c r="AN132" i="26" s="1"/>
  <c r="AL132" i="26"/>
  <c r="M132" i="26"/>
  <c r="AH132" i="26" s="1"/>
  <c r="AM131" i="26"/>
  <c r="AN131" i="26" s="1"/>
  <c r="AL131" i="26"/>
  <c r="M131" i="26"/>
  <c r="AH131" i="26" s="1"/>
  <c r="AM130" i="26"/>
  <c r="AN130" i="26" s="1"/>
  <c r="AL130" i="26"/>
  <c r="M130" i="26"/>
  <c r="AH130" i="26"/>
  <c r="AM129" i="26"/>
  <c r="AN129" i="26" s="1"/>
  <c r="AL129" i="26"/>
  <c r="M129" i="26"/>
  <c r="AH129" i="26" s="1"/>
  <c r="AM128" i="26"/>
  <c r="AN128" i="26" s="1"/>
  <c r="AL128" i="26"/>
  <c r="M128" i="26"/>
  <c r="AH128" i="26" s="1"/>
  <c r="AM127" i="26"/>
  <c r="AN127" i="26" s="1"/>
  <c r="AL127" i="26"/>
  <c r="M127" i="26"/>
  <c r="AH127" i="26" s="1"/>
  <c r="AM126" i="26"/>
  <c r="AN126" i="26" s="1"/>
  <c r="AL126" i="26"/>
  <c r="M126" i="26"/>
  <c r="AH126" i="26" s="1"/>
  <c r="AM125" i="26"/>
  <c r="AN125" i="26" s="1"/>
  <c r="AL125" i="26"/>
  <c r="M125" i="26"/>
  <c r="AH125" i="26" s="1"/>
  <c r="AM124" i="26"/>
  <c r="AL124" i="26"/>
  <c r="M124" i="26"/>
  <c r="AH124" i="26" s="1"/>
  <c r="AM123" i="26"/>
  <c r="AN123" i="26" s="1"/>
  <c r="AL123" i="26"/>
  <c r="M123" i="26"/>
  <c r="AH123" i="26" s="1"/>
  <c r="AM122" i="26"/>
  <c r="AN122" i="26" s="1"/>
  <c r="AL122" i="26"/>
  <c r="M122" i="26"/>
  <c r="AH122" i="26" s="1"/>
  <c r="AM121" i="26"/>
  <c r="AN121" i="26" s="1"/>
  <c r="AL121" i="26"/>
  <c r="M121" i="26"/>
  <c r="AH121" i="26" s="1"/>
  <c r="AM120" i="26"/>
  <c r="AN120" i="26" s="1"/>
  <c r="AL120" i="26"/>
  <c r="M120" i="26"/>
  <c r="AH120" i="26" s="1"/>
  <c r="AM119" i="26"/>
  <c r="AN119" i="26" s="1"/>
  <c r="AL119" i="26"/>
  <c r="M119" i="26"/>
  <c r="AH119" i="26" s="1"/>
  <c r="AM118" i="26"/>
  <c r="AN118" i="26" s="1"/>
  <c r="AL118" i="26"/>
  <c r="M118" i="26"/>
  <c r="AH118" i="26" s="1"/>
  <c r="AM117" i="26"/>
  <c r="AN117" i="26" s="1"/>
  <c r="AL117" i="26"/>
  <c r="M117" i="26"/>
  <c r="AH117" i="26" s="1"/>
  <c r="AM116" i="26"/>
  <c r="AL116" i="26"/>
  <c r="AN116" i="26"/>
  <c r="M116" i="26"/>
  <c r="AH116" i="26" s="1"/>
  <c r="AM115" i="26"/>
  <c r="AL115" i="26"/>
  <c r="M115" i="26"/>
  <c r="AH115" i="26" s="1"/>
  <c r="AM114" i="26"/>
  <c r="AL114" i="26"/>
  <c r="AN114" i="26"/>
  <c r="M114" i="26"/>
  <c r="AH114" i="26" s="1"/>
  <c r="AM113" i="26"/>
  <c r="AN113" i="26" s="1"/>
  <c r="AL113" i="26"/>
  <c r="M113" i="26"/>
  <c r="AH113" i="26" s="1"/>
  <c r="AM112" i="26"/>
  <c r="AN112" i="26" s="1"/>
  <c r="AL112" i="26"/>
  <c r="M112" i="26"/>
  <c r="AH112" i="26" s="1"/>
  <c r="AM111" i="26"/>
  <c r="AN111" i="26" s="1"/>
  <c r="AL111" i="26"/>
  <c r="M111" i="26"/>
  <c r="AH111" i="26" s="1"/>
  <c r="AM110" i="26"/>
  <c r="AN110" i="26" s="1"/>
  <c r="AL110" i="26"/>
  <c r="M110" i="26"/>
  <c r="AH110" i="26" s="1"/>
  <c r="AM109" i="26"/>
  <c r="AN109" i="26" s="1"/>
  <c r="AL109" i="26"/>
  <c r="M109" i="26"/>
  <c r="AH109" i="26" s="1"/>
  <c r="AM108" i="26"/>
  <c r="AN108" i="26" s="1"/>
  <c r="AL108" i="26"/>
  <c r="M108" i="26"/>
  <c r="AH108" i="26" s="1"/>
  <c r="AM107" i="26"/>
  <c r="AN107" i="26" s="1"/>
  <c r="AL107" i="26"/>
  <c r="M107" i="26"/>
  <c r="AH107" i="26" s="1"/>
  <c r="AM106" i="26"/>
  <c r="AN106" i="26" s="1"/>
  <c r="AL106" i="26"/>
  <c r="M106" i="26"/>
  <c r="AH106" i="26" s="1"/>
  <c r="AM105" i="26"/>
  <c r="AN105" i="26" s="1"/>
  <c r="AL105" i="26"/>
  <c r="M105" i="26"/>
  <c r="AH105" i="26" s="1"/>
  <c r="AM104" i="26"/>
  <c r="AN104" i="26" s="1"/>
  <c r="AL104" i="26"/>
  <c r="M104" i="26"/>
  <c r="AH104" i="26" s="1"/>
  <c r="AM103" i="26"/>
  <c r="AN103" i="26" s="1"/>
  <c r="AL103" i="26"/>
  <c r="M103" i="26"/>
  <c r="AH103" i="26" s="1"/>
  <c r="AM102" i="26"/>
  <c r="AN102" i="26" s="1"/>
  <c r="AL102" i="26"/>
  <c r="M102" i="26"/>
  <c r="AH102" i="26" s="1"/>
  <c r="AM101" i="26"/>
  <c r="AL101" i="26"/>
  <c r="M101" i="26"/>
  <c r="AH101" i="26" s="1"/>
  <c r="AM100" i="26"/>
  <c r="AN100" i="26" s="1"/>
  <c r="AL100" i="26"/>
  <c r="M100" i="26"/>
  <c r="AH100" i="26" s="1"/>
  <c r="AM99" i="26"/>
  <c r="AN99" i="26" s="1"/>
  <c r="AL99" i="26"/>
  <c r="M99" i="26"/>
  <c r="AH99" i="26" s="1"/>
  <c r="AM98" i="26"/>
  <c r="AN98" i="26" s="1"/>
  <c r="AL98" i="26"/>
  <c r="M98" i="26"/>
  <c r="AH98" i="26"/>
  <c r="AM97" i="26"/>
  <c r="AN97" i="26" s="1"/>
  <c r="AL97" i="26"/>
  <c r="M97" i="26"/>
  <c r="AH97" i="26" s="1"/>
  <c r="AM96" i="26"/>
  <c r="AN96" i="26" s="1"/>
  <c r="AL96" i="26"/>
  <c r="M96" i="26"/>
  <c r="AH96" i="26" s="1"/>
  <c r="AM95" i="26"/>
  <c r="AN95" i="26" s="1"/>
  <c r="AL95" i="26"/>
  <c r="M95" i="26"/>
  <c r="AH95" i="26" s="1"/>
  <c r="AM94" i="26"/>
  <c r="AN94" i="26" s="1"/>
  <c r="AL94" i="26"/>
  <c r="M94" i="26"/>
  <c r="AH94" i="26" s="1"/>
  <c r="AM93" i="26"/>
  <c r="AN93" i="26" s="1"/>
  <c r="AL93" i="26"/>
  <c r="M93" i="26"/>
  <c r="AH93" i="26" s="1"/>
  <c r="AM92" i="26"/>
  <c r="AN92" i="26" s="1"/>
  <c r="AL92" i="26"/>
  <c r="M92" i="26"/>
  <c r="AH92" i="26" s="1"/>
  <c r="AM91" i="26"/>
  <c r="AN91" i="26" s="1"/>
  <c r="AL91" i="26"/>
  <c r="M91" i="26"/>
  <c r="AH91" i="26" s="1"/>
  <c r="AM90" i="26"/>
  <c r="AN90" i="26" s="1"/>
  <c r="AL90" i="26"/>
  <c r="M90" i="26"/>
  <c r="AH90" i="26" s="1"/>
  <c r="AM89" i="26"/>
  <c r="AN89" i="26" s="1"/>
  <c r="AL89" i="26"/>
  <c r="M89" i="26"/>
  <c r="AH89" i="26" s="1"/>
  <c r="AM88" i="26"/>
  <c r="AN88" i="26" s="1"/>
  <c r="AL88" i="26"/>
  <c r="M88" i="26"/>
  <c r="AH88" i="26" s="1"/>
  <c r="AM87" i="26"/>
  <c r="AN87" i="26" s="1"/>
  <c r="AL87" i="26"/>
  <c r="M87" i="26"/>
  <c r="AH87" i="26" s="1"/>
  <c r="AM86" i="26"/>
  <c r="AN86" i="26" s="1"/>
  <c r="AL86" i="26"/>
  <c r="M86" i="26"/>
  <c r="AH86" i="26" s="1"/>
  <c r="AM85" i="26"/>
  <c r="AN85" i="26" s="1"/>
  <c r="AL85" i="26"/>
  <c r="M85" i="26"/>
  <c r="AH85" i="26" s="1"/>
  <c r="AM84" i="26"/>
  <c r="AN84" i="26" s="1"/>
  <c r="AL84" i="26"/>
  <c r="M84" i="26"/>
  <c r="AH84" i="26" s="1"/>
  <c r="AM83" i="26"/>
  <c r="AN83" i="26" s="1"/>
  <c r="AL83" i="26"/>
  <c r="M83" i="26"/>
  <c r="AH83" i="26" s="1"/>
  <c r="AM82" i="26"/>
  <c r="AL82" i="26"/>
  <c r="AN82" i="26"/>
  <c r="M82" i="26"/>
  <c r="AH82" i="26" s="1"/>
  <c r="AM81" i="26"/>
  <c r="AN81" i="26" s="1"/>
  <c r="AL81" i="26"/>
  <c r="M81" i="26"/>
  <c r="AH81" i="26" s="1"/>
  <c r="AM80" i="26"/>
  <c r="AN80" i="26" s="1"/>
  <c r="AL80" i="26"/>
  <c r="M80" i="26"/>
  <c r="AH80" i="26" s="1"/>
  <c r="AM79" i="26"/>
  <c r="AN79" i="26" s="1"/>
  <c r="AL79" i="26"/>
  <c r="M79" i="26"/>
  <c r="AH79" i="26" s="1"/>
  <c r="AM78" i="26"/>
  <c r="AN78" i="26" s="1"/>
  <c r="AL78" i="26"/>
  <c r="M78" i="26"/>
  <c r="AH78" i="26" s="1"/>
  <c r="AM77" i="26"/>
  <c r="AN77" i="26" s="1"/>
  <c r="AL77" i="26"/>
  <c r="M77" i="26"/>
  <c r="AH77" i="26" s="1"/>
  <c r="AM76" i="26"/>
  <c r="AN76" i="26" s="1"/>
  <c r="AL76" i="26"/>
  <c r="M76" i="26"/>
  <c r="AH76" i="26" s="1"/>
  <c r="AM75" i="26"/>
  <c r="AN75" i="26" s="1"/>
  <c r="AL75" i="26"/>
  <c r="M75" i="26"/>
  <c r="AH75" i="26" s="1"/>
  <c r="AM74" i="26"/>
  <c r="AN74" i="26" s="1"/>
  <c r="AL74" i="26"/>
  <c r="M74" i="26"/>
  <c r="AH74" i="26" s="1"/>
  <c r="AM73" i="26"/>
  <c r="AN73" i="26" s="1"/>
  <c r="AL73" i="26"/>
  <c r="M73" i="26"/>
  <c r="AH73" i="26" s="1"/>
  <c r="AM72" i="26"/>
  <c r="AL72" i="26"/>
  <c r="M72" i="26"/>
  <c r="AH72" i="26" s="1"/>
  <c r="AM71" i="26"/>
  <c r="AN71" i="26" s="1"/>
  <c r="AL71" i="26"/>
  <c r="M71" i="26"/>
  <c r="AH71" i="26" s="1"/>
  <c r="AM70" i="26"/>
  <c r="AN70" i="26" s="1"/>
  <c r="AL70" i="26"/>
  <c r="M70" i="26"/>
  <c r="AH70" i="26" s="1"/>
  <c r="AM69" i="26"/>
  <c r="AN69" i="26" s="1"/>
  <c r="AL69" i="26"/>
  <c r="M69" i="26"/>
  <c r="AH69" i="26" s="1"/>
  <c r="AM68" i="26"/>
  <c r="AN68" i="26" s="1"/>
  <c r="AL68" i="26"/>
  <c r="M68" i="26"/>
  <c r="AH68" i="26" s="1"/>
  <c r="AM67" i="26"/>
  <c r="AN67" i="26" s="1"/>
  <c r="AL67" i="26"/>
  <c r="M67" i="26"/>
  <c r="AH67" i="26" s="1"/>
  <c r="AM66" i="26"/>
  <c r="AN66" i="26" s="1"/>
  <c r="AL66" i="26"/>
  <c r="M66" i="26"/>
  <c r="AH66" i="26" s="1"/>
  <c r="AM65" i="26"/>
  <c r="AN65" i="26" s="1"/>
  <c r="AL65" i="26"/>
  <c r="M65" i="26"/>
  <c r="AH65" i="26" s="1"/>
  <c r="AM64" i="26"/>
  <c r="AN64" i="26" s="1"/>
  <c r="AL64" i="26"/>
  <c r="M64" i="26"/>
  <c r="AH64" i="26" s="1"/>
  <c r="AM63" i="26"/>
  <c r="AN63" i="26" s="1"/>
  <c r="AL63" i="26"/>
  <c r="M63" i="26"/>
  <c r="AH63" i="26" s="1"/>
  <c r="AM62" i="26"/>
  <c r="AN62" i="26" s="1"/>
  <c r="AL62" i="26"/>
  <c r="M62" i="26"/>
  <c r="AH62" i="26" s="1"/>
  <c r="AM61" i="26"/>
  <c r="AN61" i="26" s="1"/>
  <c r="AL61" i="26"/>
  <c r="M61" i="26"/>
  <c r="AH61" i="26" s="1"/>
  <c r="AM60" i="26"/>
  <c r="AN60" i="26" s="1"/>
  <c r="AL60" i="26"/>
  <c r="M60" i="26"/>
  <c r="AH60" i="26" s="1"/>
  <c r="AM59" i="26"/>
  <c r="AN59" i="26" s="1"/>
  <c r="AL59" i="26"/>
  <c r="M59" i="26"/>
  <c r="AH59" i="26" s="1"/>
  <c r="AM58" i="26"/>
  <c r="AN58" i="26" s="1"/>
  <c r="AL58" i="26"/>
  <c r="M58" i="26"/>
  <c r="AH58" i="26" s="1"/>
  <c r="AM57" i="26"/>
  <c r="AN57" i="26" s="1"/>
  <c r="AL57" i="26"/>
  <c r="M57" i="26"/>
  <c r="AH57" i="26"/>
  <c r="AM56" i="26"/>
  <c r="AL56" i="26"/>
  <c r="M56" i="26"/>
  <c r="AH56" i="26"/>
  <c r="AM55" i="26"/>
  <c r="AN55" i="26" s="1"/>
  <c r="AL55" i="26"/>
  <c r="M55" i="26"/>
  <c r="AH55" i="26" s="1"/>
  <c r="AM54" i="26"/>
  <c r="AN54" i="26" s="1"/>
  <c r="AL54" i="26"/>
  <c r="M54" i="26"/>
  <c r="AH54" i="26" s="1"/>
  <c r="AM53" i="26"/>
  <c r="AN53" i="26" s="1"/>
  <c r="AL53" i="26"/>
  <c r="M53" i="26"/>
  <c r="AH53" i="26" s="1"/>
  <c r="AM52" i="26"/>
  <c r="AN52" i="26" s="1"/>
  <c r="AL52" i="26"/>
  <c r="M52" i="26"/>
  <c r="AH52" i="26" s="1"/>
  <c r="AM51" i="26"/>
  <c r="AN51" i="26" s="1"/>
  <c r="AL51" i="26"/>
  <c r="M51" i="26"/>
  <c r="AH51" i="26" s="1"/>
  <c r="AM50" i="26"/>
  <c r="AL50" i="26"/>
  <c r="AN50" i="26"/>
  <c r="M50" i="26"/>
  <c r="AH50" i="26" s="1"/>
  <c r="AM49" i="26"/>
  <c r="AN49" i="26" s="1"/>
  <c r="AL49" i="26"/>
  <c r="M49" i="26"/>
  <c r="AH49" i="26" s="1"/>
  <c r="AM48" i="26"/>
  <c r="AL48" i="26"/>
  <c r="AN48" i="26"/>
  <c r="M48" i="26"/>
  <c r="AH48" i="26" s="1"/>
  <c r="AM47" i="26"/>
  <c r="AN47" i="26" s="1"/>
  <c r="AL47" i="26"/>
  <c r="M47" i="26"/>
  <c r="AH47" i="26" s="1"/>
  <c r="AM46" i="26"/>
  <c r="AN46" i="26" s="1"/>
  <c r="AL46" i="26"/>
  <c r="M46" i="26"/>
  <c r="AH46" i="26" s="1"/>
  <c r="AM45" i="26"/>
  <c r="AN45" i="26" s="1"/>
  <c r="AL45" i="26"/>
  <c r="M45" i="26"/>
  <c r="AH45" i="26" s="1"/>
  <c r="AM44" i="26"/>
  <c r="AN44" i="26" s="1"/>
  <c r="AL44" i="26"/>
  <c r="AK44" i="26"/>
  <c r="M44" i="26"/>
  <c r="AH44" i="26" s="1"/>
  <c r="AM43" i="26"/>
  <c r="AN43" i="26" s="1"/>
  <c r="AL43" i="26"/>
  <c r="AK43" i="26"/>
  <c r="M43" i="26"/>
  <c r="AH43" i="26" s="1"/>
  <c r="AM42" i="26"/>
  <c r="AN42" i="26" s="1"/>
  <c r="AL42" i="26"/>
  <c r="AK42" i="26"/>
  <c r="M42" i="26"/>
  <c r="AH42" i="26" s="1"/>
  <c r="AM41" i="26"/>
  <c r="AN41" i="26" s="1"/>
  <c r="AL41" i="26"/>
  <c r="AK41" i="26"/>
  <c r="M41" i="26"/>
  <c r="AH41" i="26" s="1"/>
  <c r="AM40" i="26"/>
  <c r="AN40" i="26" s="1"/>
  <c r="AL40" i="26"/>
  <c r="AK40" i="26"/>
  <c r="M40" i="26"/>
  <c r="AH40" i="26" s="1"/>
  <c r="AM39" i="26"/>
  <c r="AN39" i="26" s="1"/>
  <c r="AL39" i="26"/>
  <c r="AK39" i="26"/>
  <c r="M39" i="26"/>
  <c r="AH39" i="26" s="1"/>
  <c r="AM38" i="26"/>
  <c r="AN38" i="26" s="1"/>
  <c r="AL38" i="26"/>
  <c r="AK38" i="26"/>
  <c r="M38" i="26"/>
  <c r="AH38" i="26" s="1"/>
  <c r="AM37" i="26"/>
  <c r="AN37" i="26" s="1"/>
  <c r="AL37" i="26"/>
  <c r="AK37" i="26"/>
  <c r="M37" i="26"/>
  <c r="AH37" i="26" s="1"/>
  <c r="AM36" i="26"/>
  <c r="AN36" i="26" s="1"/>
  <c r="AL36" i="26"/>
  <c r="AK36" i="26"/>
  <c r="M36" i="26"/>
  <c r="AH36" i="26" s="1"/>
  <c r="AM35" i="26"/>
  <c r="AN35" i="26" s="1"/>
  <c r="AL35" i="26"/>
  <c r="AK35" i="26"/>
  <c r="M35" i="26"/>
  <c r="AH35" i="26" s="1"/>
  <c r="AM34" i="26"/>
  <c r="AN34" i="26" s="1"/>
  <c r="AL34" i="26"/>
  <c r="AK34" i="26"/>
  <c r="M34" i="26"/>
  <c r="AH34" i="26" s="1"/>
  <c r="AM33" i="26"/>
  <c r="AN33" i="26" s="1"/>
  <c r="AL33" i="26"/>
  <c r="AK33" i="26"/>
  <c r="M33" i="26"/>
  <c r="AH33" i="26" s="1"/>
  <c r="AM32" i="26"/>
  <c r="AL32" i="26"/>
  <c r="AN32" i="26"/>
  <c r="AK32" i="26"/>
  <c r="M32" i="26"/>
  <c r="AH32" i="26" s="1"/>
  <c r="AM31" i="26"/>
  <c r="AL31" i="26"/>
  <c r="AK31" i="26"/>
  <c r="M31" i="26"/>
  <c r="AH31" i="26" s="1"/>
  <c r="AM30" i="26"/>
  <c r="AN30" i="26" s="1"/>
  <c r="AL30" i="26"/>
  <c r="AK30" i="26"/>
  <c r="M30" i="26"/>
  <c r="AH30" i="26" s="1"/>
  <c r="AM29" i="26"/>
  <c r="AN29" i="26" s="1"/>
  <c r="AL29" i="26"/>
  <c r="AK29" i="26"/>
  <c r="M29" i="26"/>
  <c r="AH29" i="26" s="1"/>
  <c r="AM28" i="26"/>
  <c r="AN28" i="26" s="1"/>
  <c r="AL28" i="26"/>
  <c r="AK28" i="26"/>
  <c r="M28" i="26"/>
  <c r="AH28" i="26" s="1"/>
  <c r="AM27" i="26"/>
  <c r="AN27" i="26" s="1"/>
  <c r="AL27" i="26"/>
  <c r="AK27" i="26"/>
  <c r="M27" i="26"/>
  <c r="AH27" i="26" s="1"/>
  <c r="AM26" i="26"/>
  <c r="AN26" i="26" s="1"/>
  <c r="AL26" i="26"/>
  <c r="AK26" i="26"/>
  <c r="M26" i="26"/>
  <c r="AH26" i="26" s="1"/>
  <c r="AM25" i="26"/>
  <c r="AN25" i="26" s="1"/>
  <c r="AL25" i="26"/>
  <c r="AK25" i="26"/>
  <c r="M25" i="26"/>
  <c r="AH25" i="26" s="1"/>
  <c r="AM24" i="26"/>
  <c r="AN24" i="26" s="1"/>
  <c r="AL24" i="26"/>
  <c r="AK24" i="26"/>
  <c r="M24" i="26"/>
  <c r="AH24" i="26" s="1"/>
  <c r="AM23" i="26"/>
  <c r="AN23" i="26" s="1"/>
  <c r="AL23" i="26"/>
  <c r="AK23" i="26"/>
  <c r="M23" i="26"/>
  <c r="AH23" i="26" s="1"/>
  <c r="AM22" i="26"/>
  <c r="AN22" i="26" s="1"/>
  <c r="AL22" i="26"/>
  <c r="AK22" i="26"/>
  <c r="M22" i="26"/>
  <c r="AH22" i="26" s="1"/>
  <c r="AM21" i="26"/>
  <c r="AN21" i="26" s="1"/>
  <c r="AL21" i="26"/>
  <c r="AK21" i="26"/>
  <c r="M21" i="26"/>
  <c r="AH21" i="26" s="1"/>
  <c r="AU11" i="26"/>
  <c r="AM20" i="26"/>
  <c r="AN20" i="26" s="1"/>
  <c r="AL20" i="26"/>
  <c r="AK20" i="26"/>
  <c r="BL13" i="26"/>
  <c r="BI15" i="26"/>
  <c r="BJ15" i="26" s="1"/>
  <c r="AU13" i="26"/>
  <c r="Z13" i="26"/>
  <c r="AU12" i="26"/>
  <c r="AA6" i="26"/>
  <c r="AD3" i="14"/>
  <c r="AD4" i="14" s="1"/>
  <c r="Z35" i="13"/>
  <c r="Y35" i="13" s="1"/>
  <c r="BG2" i="13" s="1"/>
  <c r="BF10" i="14"/>
  <c r="BJ10" i="14"/>
  <c r="BK10" i="14"/>
  <c r="BK13" i="14" s="1"/>
  <c r="BL10" i="14"/>
  <c r="BM10" i="14"/>
  <c r="BN10" i="14"/>
  <c r="BN8" i="14" s="1"/>
  <c r="BF11" i="14"/>
  <c r="BJ11" i="14"/>
  <c r="BK11" i="14"/>
  <c r="BL11" i="14"/>
  <c r="BM11" i="14"/>
  <c r="BM14" i="14" s="1"/>
  <c r="BN11"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AQ20" i="14"/>
  <c r="M20" i="14"/>
  <c r="AH20" i="14" s="1"/>
  <c r="X14"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AM194" i="14"/>
  <c r="AN194" i="14" s="1"/>
  <c r="AL194" i="14"/>
  <c r="AK45" i="14"/>
  <c r="AK46" i="14" s="1"/>
  <c r="AK47" i="14" s="1"/>
  <c r="AK48" i="14" s="1"/>
  <c r="AK49" i="14" s="1"/>
  <c r="AK50" i="14" s="1"/>
  <c r="AK51" i="14" s="1"/>
  <c r="AK52" i="14" s="1"/>
  <c r="AK53" i="14" s="1"/>
  <c r="AK54" i="14" s="1"/>
  <c r="AK55" i="14" s="1"/>
  <c r="AK56" i="14" s="1"/>
  <c r="AK57" i="14" s="1"/>
  <c r="AK58" i="14" s="1"/>
  <c r="AK59" i="14" s="1"/>
  <c r="AK60" i="14" s="1"/>
  <c r="AK61" i="14" s="1"/>
  <c r="AK62" i="14" s="1"/>
  <c r="AK63" i="14" s="1"/>
  <c r="AK64" i="14" s="1"/>
  <c r="AK65" i="14" s="1"/>
  <c r="AK66" i="14" s="1"/>
  <c r="AK67" i="14" s="1"/>
  <c r="AK68" i="14" s="1"/>
  <c r="AK69" i="14" s="1"/>
  <c r="AK70" i="14" s="1"/>
  <c r="AK71" i="14" s="1"/>
  <c r="AK72" i="14" s="1"/>
  <c r="AK73" i="14" s="1"/>
  <c r="AK74" i="14" s="1"/>
  <c r="AK75" i="14" s="1"/>
  <c r="AK76" i="14" s="1"/>
  <c r="AK77" i="14" s="1"/>
  <c r="AK78" i="14" s="1"/>
  <c r="AK79" i="14" s="1"/>
  <c r="AK80" i="14" s="1"/>
  <c r="AK81" i="14" s="1"/>
  <c r="AK82" i="14" s="1"/>
  <c r="AK83" i="14" s="1"/>
  <c r="AK84" i="14" s="1"/>
  <c r="AK85" i="14" s="1"/>
  <c r="AK86" i="14" s="1"/>
  <c r="AK87" i="14" s="1"/>
  <c r="AK88" i="14" s="1"/>
  <c r="AK89" i="14" s="1"/>
  <c r="AK90" i="14" s="1"/>
  <c r="AK91" i="14" s="1"/>
  <c r="AK92" i="14" s="1"/>
  <c r="AK93" i="14" s="1"/>
  <c r="AK94" i="14" s="1"/>
  <c r="AK95" i="14" s="1"/>
  <c r="AK96" i="14" s="1"/>
  <c r="AK97" i="14" s="1"/>
  <c r="AK98" i="14" s="1"/>
  <c r="AK99" i="14" s="1"/>
  <c r="AK100" i="14" s="1"/>
  <c r="AK101" i="14" s="1"/>
  <c r="AK102" i="14" s="1"/>
  <c r="AK103" i="14" s="1"/>
  <c r="AK104" i="14" s="1"/>
  <c r="AK105" i="14" s="1"/>
  <c r="AK106" i="14" s="1"/>
  <c r="AK107" i="14" s="1"/>
  <c r="AK108" i="14" s="1"/>
  <c r="AK109" i="14" s="1"/>
  <c r="AK110" i="14" s="1"/>
  <c r="AK111" i="14" s="1"/>
  <c r="AK112" i="14" s="1"/>
  <c r="AK113" i="14" s="1"/>
  <c r="AK114" i="14" s="1"/>
  <c r="AK115" i="14" s="1"/>
  <c r="AK116" i="14" s="1"/>
  <c r="AK117" i="14" s="1"/>
  <c r="AK118" i="14" s="1"/>
  <c r="AK119" i="14" s="1"/>
  <c r="AK120" i="14" s="1"/>
  <c r="AK121" i="14" s="1"/>
  <c r="AK122" i="14" s="1"/>
  <c r="AK123" i="14" s="1"/>
  <c r="AK124" i="14" s="1"/>
  <c r="AK125" i="14" s="1"/>
  <c r="AK126" i="14" s="1"/>
  <c r="AK127" i="14" s="1"/>
  <c r="AK128" i="14" s="1"/>
  <c r="AK129" i="14" s="1"/>
  <c r="AK130" i="14" s="1"/>
  <c r="AK131" i="14" s="1"/>
  <c r="AK132" i="14" s="1"/>
  <c r="AK133" i="14" s="1"/>
  <c r="AK134" i="14" s="1"/>
  <c r="AK135" i="14" s="1"/>
  <c r="AK136" i="14" s="1"/>
  <c r="AK137" i="14" s="1"/>
  <c r="AK138" i="14" s="1"/>
  <c r="AK139" i="14" s="1"/>
  <c r="AK140" i="14" s="1"/>
  <c r="AK141" i="14" s="1"/>
  <c r="AK142" i="14" s="1"/>
  <c r="AK143" i="14" s="1"/>
  <c r="AK144" i="14" s="1"/>
  <c r="AK145" i="14" s="1"/>
  <c r="AK146" i="14" s="1"/>
  <c r="AK147" i="14" s="1"/>
  <c r="AK148" i="14" s="1"/>
  <c r="AK149" i="14" s="1"/>
  <c r="AK150" i="14" s="1"/>
  <c r="AK151" i="14" s="1"/>
  <c r="AK152" i="14" s="1"/>
  <c r="AK153" i="14" s="1"/>
  <c r="AK154" i="14" s="1"/>
  <c r="AK155" i="14" s="1"/>
  <c r="AK156" i="14" s="1"/>
  <c r="AK157" i="14" s="1"/>
  <c r="AK158" i="14" s="1"/>
  <c r="AK159" i="14" s="1"/>
  <c r="AK160" i="14" s="1"/>
  <c r="AK161" i="14" s="1"/>
  <c r="AK162" i="14" s="1"/>
  <c r="AK163" i="14" s="1"/>
  <c r="AK164" i="14" s="1"/>
  <c r="AK165" i="14" s="1"/>
  <c r="AK166" i="14" s="1"/>
  <c r="AK167" i="14" s="1"/>
  <c r="AK168" i="14" s="1"/>
  <c r="AK169" i="14" s="1"/>
  <c r="AK170" i="14" s="1"/>
  <c r="AK171" i="14" s="1"/>
  <c r="AK172" i="14" s="1"/>
  <c r="AK173" i="14" s="1"/>
  <c r="AK174" i="14" s="1"/>
  <c r="AK175" i="14" s="1"/>
  <c r="AK176" i="14" s="1"/>
  <c r="AK177" i="14" s="1"/>
  <c r="AK178" i="14" s="1"/>
  <c r="AK179" i="14" s="1"/>
  <c r="AK180" i="14" s="1"/>
  <c r="AK181" i="14" s="1"/>
  <c r="AK182" i="14" s="1"/>
  <c r="AK183" i="14" s="1"/>
  <c r="AK184" i="14" s="1"/>
  <c r="AK185" i="14" s="1"/>
  <c r="AK186" i="14" s="1"/>
  <c r="AK187" i="14" s="1"/>
  <c r="AK188" i="14" s="1"/>
  <c r="AK189" i="14" s="1"/>
  <c r="AK190" i="14" s="1"/>
  <c r="AK191" i="14" s="1"/>
  <c r="AK192" i="14" s="1"/>
  <c r="AK193" i="14" s="1"/>
  <c r="AK194" i="14" s="1"/>
  <c r="M194" i="14"/>
  <c r="AH194" i="14" s="1"/>
  <c r="Y14" i="14"/>
  <c r="AM193" i="14"/>
  <c r="AN193" i="14" s="1"/>
  <c r="AL193" i="14"/>
  <c r="M193" i="14"/>
  <c r="AH193" i="14" s="1"/>
  <c r="AM192" i="14"/>
  <c r="AN192" i="14" s="1"/>
  <c r="AL192" i="14"/>
  <c r="M192" i="14"/>
  <c r="AH192" i="14" s="1"/>
  <c r="AM191" i="14"/>
  <c r="AL191" i="14"/>
  <c r="M191" i="14"/>
  <c r="AH191" i="14" s="1"/>
  <c r="AM190" i="14"/>
  <c r="AN190" i="14" s="1"/>
  <c r="AL190" i="14"/>
  <c r="M190" i="14"/>
  <c r="AH190" i="14" s="1"/>
  <c r="AM189" i="14"/>
  <c r="AN189" i="14" s="1"/>
  <c r="AL189" i="14"/>
  <c r="M189" i="14"/>
  <c r="AH189" i="14"/>
  <c r="AM188" i="14"/>
  <c r="AL188" i="14"/>
  <c r="M188" i="14"/>
  <c r="AH188" i="14" s="1"/>
  <c r="AM187" i="14"/>
  <c r="AN187" i="14" s="1"/>
  <c r="AL187" i="14"/>
  <c r="M187" i="14"/>
  <c r="AH187" i="14" s="1"/>
  <c r="AM186" i="14"/>
  <c r="AN186" i="14" s="1"/>
  <c r="AL186" i="14"/>
  <c r="M186" i="14"/>
  <c r="AH186" i="14" s="1"/>
  <c r="AM185" i="14"/>
  <c r="AN185" i="14" s="1"/>
  <c r="AL185" i="14"/>
  <c r="M185" i="14"/>
  <c r="AH185" i="14" s="1"/>
  <c r="AM184" i="14"/>
  <c r="AL184" i="14"/>
  <c r="M184" i="14"/>
  <c r="AH184" i="14" s="1"/>
  <c r="AM183" i="14"/>
  <c r="AN183" i="14" s="1"/>
  <c r="AL183" i="14"/>
  <c r="M183" i="14"/>
  <c r="AH183" i="14" s="1"/>
  <c r="AM182" i="14"/>
  <c r="AN182" i="14" s="1"/>
  <c r="AL182" i="14"/>
  <c r="M182" i="14"/>
  <c r="AH182" i="14" s="1"/>
  <c r="AM181" i="14"/>
  <c r="AN181" i="14" s="1"/>
  <c r="AL181" i="14"/>
  <c r="M181" i="14"/>
  <c r="AH181" i="14" s="1"/>
  <c r="AM180" i="14"/>
  <c r="AN180" i="14" s="1"/>
  <c r="AL180" i="14"/>
  <c r="M180" i="14"/>
  <c r="AH180" i="14" s="1"/>
  <c r="AM179" i="14"/>
  <c r="AN179" i="14" s="1"/>
  <c r="AL179" i="14"/>
  <c r="M179" i="14"/>
  <c r="AH179" i="14" s="1"/>
  <c r="AM178" i="14"/>
  <c r="AN178" i="14" s="1"/>
  <c r="AL178" i="14"/>
  <c r="M178" i="14"/>
  <c r="AH178" i="14" s="1"/>
  <c r="AM177" i="14"/>
  <c r="AN177" i="14" s="1"/>
  <c r="AL177" i="14"/>
  <c r="M177" i="14"/>
  <c r="AH177" i="14" s="1"/>
  <c r="AM176" i="14"/>
  <c r="AN176" i="14" s="1"/>
  <c r="AL176" i="14"/>
  <c r="M176" i="14"/>
  <c r="AH176" i="14" s="1"/>
  <c r="AM175" i="14"/>
  <c r="AN175" i="14" s="1"/>
  <c r="AL175" i="14"/>
  <c r="M175" i="14"/>
  <c r="AH175" i="14" s="1"/>
  <c r="AM174" i="14"/>
  <c r="AN174" i="14" s="1"/>
  <c r="AL174" i="14"/>
  <c r="M174" i="14"/>
  <c r="AH174" i="14" s="1"/>
  <c r="AM173" i="14"/>
  <c r="AL173" i="14"/>
  <c r="AN173" i="14"/>
  <c r="M173" i="14"/>
  <c r="AH173" i="14" s="1"/>
  <c r="AM172" i="14"/>
  <c r="AN172" i="14" s="1"/>
  <c r="AL172" i="14"/>
  <c r="M172" i="14"/>
  <c r="AH172" i="14" s="1"/>
  <c r="AM171" i="14"/>
  <c r="AN171" i="14" s="1"/>
  <c r="AL171" i="14"/>
  <c r="M171" i="14"/>
  <c r="AH171" i="14" s="1"/>
  <c r="AM170" i="14"/>
  <c r="AN170" i="14" s="1"/>
  <c r="AL170" i="14"/>
  <c r="M170" i="14"/>
  <c r="AH170" i="14" s="1"/>
  <c r="AM169" i="14"/>
  <c r="AN169" i="14" s="1"/>
  <c r="AL169" i="14"/>
  <c r="M169" i="14"/>
  <c r="AH169" i="14" s="1"/>
  <c r="AM168" i="14"/>
  <c r="AN168" i="14" s="1"/>
  <c r="AL168" i="14"/>
  <c r="M168" i="14"/>
  <c r="AH168" i="14" s="1"/>
  <c r="AM167" i="14"/>
  <c r="AN167" i="14" s="1"/>
  <c r="AL167" i="14"/>
  <c r="M167" i="14"/>
  <c r="AH167" i="14" s="1"/>
  <c r="AM166" i="14"/>
  <c r="AN166" i="14" s="1"/>
  <c r="AL166" i="14"/>
  <c r="M166" i="14"/>
  <c r="AH166" i="14" s="1"/>
  <c r="AM165" i="14"/>
  <c r="AN165" i="14" s="1"/>
  <c r="AL165" i="14"/>
  <c r="M165" i="14"/>
  <c r="AH165" i="14" s="1"/>
  <c r="AM164" i="14"/>
  <c r="AN164" i="14" s="1"/>
  <c r="AL164" i="14"/>
  <c r="M164" i="14"/>
  <c r="AH164" i="14" s="1"/>
  <c r="AM163" i="14"/>
  <c r="AL163" i="14"/>
  <c r="AN163" i="14"/>
  <c r="M163" i="14"/>
  <c r="AH163" i="14" s="1"/>
  <c r="AM162" i="14"/>
  <c r="AN162" i="14" s="1"/>
  <c r="AL162" i="14"/>
  <c r="M162" i="14"/>
  <c r="AH162" i="14" s="1"/>
  <c r="AM161" i="14"/>
  <c r="AN161" i="14" s="1"/>
  <c r="AL161" i="14"/>
  <c r="M161" i="14"/>
  <c r="AH161" i="14" s="1"/>
  <c r="AM160" i="14"/>
  <c r="AN160" i="14" s="1"/>
  <c r="AL160" i="14"/>
  <c r="M160" i="14"/>
  <c r="AH160" i="14" s="1"/>
  <c r="AM159" i="14"/>
  <c r="AN159" i="14" s="1"/>
  <c r="AL159" i="14"/>
  <c r="M159" i="14"/>
  <c r="AH159" i="14" s="1"/>
  <c r="AM158" i="14"/>
  <c r="AN158" i="14" s="1"/>
  <c r="AL158" i="14"/>
  <c r="M158" i="14"/>
  <c r="AH158" i="14" s="1"/>
  <c r="AM157" i="14"/>
  <c r="AN157" i="14" s="1"/>
  <c r="AL157" i="14"/>
  <c r="M157" i="14"/>
  <c r="AH157" i="14" s="1"/>
  <c r="AM156" i="14"/>
  <c r="AN156" i="14" s="1"/>
  <c r="AL156" i="14"/>
  <c r="M156" i="14"/>
  <c r="AH156" i="14"/>
  <c r="AM155" i="14"/>
  <c r="AN155" i="14" s="1"/>
  <c r="AL155" i="14"/>
  <c r="M155" i="14"/>
  <c r="AH155" i="14" s="1"/>
  <c r="AM154" i="14"/>
  <c r="AN154" i="14" s="1"/>
  <c r="AL154" i="14"/>
  <c r="M154" i="14"/>
  <c r="AH154" i="14" s="1"/>
  <c r="AM153" i="14"/>
  <c r="AN153" i="14" s="1"/>
  <c r="AL153" i="14"/>
  <c r="M153" i="14"/>
  <c r="AH153" i="14" s="1"/>
  <c r="AM152" i="14"/>
  <c r="AN152" i="14" s="1"/>
  <c r="AL152" i="14"/>
  <c r="M152" i="14"/>
  <c r="AH152" i="14" s="1"/>
  <c r="AM151" i="14"/>
  <c r="AN151" i="14" s="1"/>
  <c r="AL151" i="14"/>
  <c r="M151" i="14"/>
  <c r="AH151" i="14" s="1"/>
  <c r="AM150" i="14"/>
  <c r="AN150" i="14" s="1"/>
  <c r="AL150" i="14"/>
  <c r="M150" i="14"/>
  <c r="AH150" i="14" s="1"/>
  <c r="AM149" i="14"/>
  <c r="AN149" i="14" s="1"/>
  <c r="AL149" i="14"/>
  <c r="M149" i="14"/>
  <c r="AH149" i="14" s="1"/>
  <c r="AM148" i="14"/>
  <c r="AN148" i="14" s="1"/>
  <c r="AL148" i="14"/>
  <c r="M148" i="14"/>
  <c r="AH148" i="14" s="1"/>
  <c r="AM147" i="14"/>
  <c r="AN147" i="14" s="1"/>
  <c r="AL147" i="14"/>
  <c r="M147" i="14"/>
  <c r="AH147" i="14" s="1"/>
  <c r="AM146" i="14"/>
  <c r="AN146" i="14" s="1"/>
  <c r="AL146" i="14"/>
  <c r="M146" i="14"/>
  <c r="AH146" i="14" s="1"/>
  <c r="AM145" i="14"/>
  <c r="AN145" i="14" s="1"/>
  <c r="AL145" i="14"/>
  <c r="M145" i="14"/>
  <c r="AH145" i="14" s="1"/>
  <c r="AM144" i="14"/>
  <c r="AN144" i="14" s="1"/>
  <c r="AL144" i="14"/>
  <c r="M144" i="14"/>
  <c r="AH144" i="14" s="1"/>
  <c r="AM143" i="14"/>
  <c r="AN143" i="14" s="1"/>
  <c r="AL143" i="14"/>
  <c r="M143" i="14"/>
  <c r="AH143" i="14" s="1"/>
  <c r="AM142" i="14"/>
  <c r="AN142" i="14" s="1"/>
  <c r="AL142" i="14"/>
  <c r="M142" i="14"/>
  <c r="AH142" i="14" s="1"/>
  <c r="AM141" i="14"/>
  <c r="AN141" i="14" s="1"/>
  <c r="AL141" i="14"/>
  <c r="M141" i="14"/>
  <c r="AH141" i="14" s="1"/>
  <c r="AM140" i="14"/>
  <c r="AN140" i="14" s="1"/>
  <c r="AL140" i="14"/>
  <c r="M140" i="14"/>
  <c r="AH140" i="14" s="1"/>
  <c r="AM139" i="14"/>
  <c r="AN139" i="14" s="1"/>
  <c r="AL139" i="14"/>
  <c r="M139" i="14"/>
  <c r="AH139" i="14" s="1"/>
  <c r="AM138" i="14"/>
  <c r="AN138" i="14" s="1"/>
  <c r="AL138" i="14"/>
  <c r="M138" i="14"/>
  <c r="AH138" i="14" s="1"/>
  <c r="AM137" i="14"/>
  <c r="AN137" i="14" s="1"/>
  <c r="AL137" i="14"/>
  <c r="M137" i="14"/>
  <c r="AH137" i="14" s="1"/>
  <c r="AM136" i="14"/>
  <c r="AN136" i="14" s="1"/>
  <c r="AL136" i="14"/>
  <c r="M136" i="14"/>
  <c r="AH136" i="14" s="1"/>
  <c r="AM135" i="14"/>
  <c r="AN135" i="14" s="1"/>
  <c r="AL135" i="14"/>
  <c r="M135" i="14"/>
  <c r="AH135" i="14" s="1"/>
  <c r="AM134" i="14"/>
  <c r="AN134" i="14" s="1"/>
  <c r="AL134" i="14"/>
  <c r="M134" i="14"/>
  <c r="AH134" i="14" s="1"/>
  <c r="AM133" i="14"/>
  <c r="AN133" i="14" s="1"/>
  <c r="AL133" i="14"/>
  <c r="M133" i="14"/>
  <c r="AH133" i="14" s="1"/>
  <c r="AM132" i="14"/>
  <c r="AN132" i="14" s="1"/>
  <c r="AL132" i="14"/>
  <c r="M132" i="14"/>
  <c r="AH132" i="14" s="1"/>
  <c r="AM131" i="14"/>
  <c r="AN131" i="14" s="1"/>
  <c r="AL131" i="14"/>
  <c r="M131" i="14"/>
  <c r="AH131" i="14" s="1"/>
  <c r="AM130" i="14"/>
  <c r="AN130" i="14" s="1"/>
  <c r="AL130" i="14"/>
  <c r="M130" i="14"/>
  <c r="AH130" i="14" s="1"/>
  <c r="AM129" i="14"/>
  <c r="AN129" i="14" s="1"/>
  <c r="AL129" i="14"/>
  <c r="M129" i="14"/>
  <c r="AH129" i="14" s="1"/>
  <c r="AM128" i="14"/>
  <c r="AN128" i="14" s="1"/>
  <c r="AL128" i="14"/>
  <c r="M128" i="14"/>
  <c r="AH128" i="14" s="1"/>
  <c r="AM127" i="14"/>
  <c r="AN127" i="14" s="1"/>
  <c r="AL127" i="14"/>
  <c r="M127" i="14"/>
  <c r="AH127" i="14" s="1"/>
  <c r="AM126" i="14"/>
  <c r="AN126" i="14" s="1"/>
  <c r="AL126" i="14"/>
  <c r="M126" i="14"/>
  <c r="AH126" i="14" s="1"/>
  <c r="AM125" i="14"/>
  <c r="AN125" i="14" s="1"/>
  <c r="AL125" i="14"/>
  <c r="M125" i="14"/>
  <c r="AH125" i="14" s="1"/>
  <c r="AM124" i="14"/>
  <c r="AN124" i="14" s="1"/>
  <c r="AL124" i="14"/>
  <c r="M124" i="14"/>
  <c r="AH124" i="14" s="1"/>
  <c r="AM123" i="14"/>
  <c r="AN123" i="14" s="1"/>
  <c r="AL123" i="14"/>
  <c r="M123" i="14"/>
  <c r="AH123" i="14" s="1"/>
  <c r="AM122" i="14"/>
  <c r="AN122" i="14" s="1"/>
  <c r="AL122" i="14"/>
  <c r="M122" i="14"/>
  <c r="AH122" i="14" s="1"/>
  <c r="AM121" i="14"/>
  <c r="AN121" i="14" s="1"/>
  <c r="AL121" i="14"/>
  <c r="M121" i="14"/>
  <c r="AH121" i="14" s="1"/>
  <c r="AM120" i="14"/>
  <c r="AN120" i="14" s="1"/>
  <c r="AL120" i="14"/>
  <c r="M120" i="14"/>
  <c r="AH120" i="14" s="1"/>
  <c r="AM119" i="14"/>
  <c r="AN119" i="14" s="1"/>
  <c r="AL119" i="14"/>
  <c r="M119" i="14"/>
  <c r="AH119" i="14" s="1"/>
  <c r="AM118" i="14"/>
  <c r="AN118" i="14" s="1"/>
  <c r="AL118" i="14"/>
  <c r="M118" i="14"/>
  <c r="AH118" i="14" s="1"/>
  <c r="AM117" i="14"/>
  <c r="AN117" i="14" s="1"/>
  <c r="AL117" i="14"/>
  <c r="M117" i="14"/>
  <c r="AH117" i="14" s="1"/>
  <c r="AM116" i="14"/>
  <c r="AN116" i="14" s="1"/>
  <c r="AL116" i="14"/>
  <c r="M116" i="14"/>
  <c r="AH116" i="14" s="1"/>
  <c r="AM115" i="14"/>
  <c r="AN115" i="14" s="1"/>
  <c r="AL115" i="14"/>
  <c r="M115" i="14"/>
  <c r="AH115" i="14" s="1"/>
  <c r="AM114" i="14"/>
  <c r="AN114" i="14" s="1"/>
  <c r="AL114" i="14"/>
  <c r="M114" i="14"/>
  <c r="AH114" i="14" s="1"/>
  <c r="AM113" i="14"/>
  <c r="AN113" i="14" s="1"/>
  <c r="AL113" i="14"/>
  <c r="M113" i="14"/>
  <c r="AH113" i="14" s="1"/>
  <c r="AM112" i="14"/>
  <c r="AN112" i="14" s="1"/>
  <c r="AL112" i="14"/>
  <c r="M112" i="14"/>
  <c r="AH112" i="14" s="1"/>
  <c r="AM111" i="14"/>
  <c r="AL111" i="14"/>
  <c r="AN111" i="14"/>
  <c r="M111" i="14"/>
  <c r="AH111" i="14" s="1"/>
  <c r="AM110" i="14"/>
  <c r="AN110" i="14" s="1"/>
  <c r="AL110" i="14"/>
  <c r="M110" i="14"/>
  <c r="AH110" i="14" s="1"/>
  <c r="AM109" i="14"/>
  <c r="AN109" i="14" s="1"/>
  <c r="AL109" i="14"/>
  <c r="M109" i="14"/>
  <c r="AH109" i="14" s="1"/>
  <c r="AM108" i="14"/>
  <c r="AN108" i="14" s="1"/>
  <c r="AL108" i="14"/>
  <c r="M108" i="14"/>
  <c r="AH108" i="14" s="1"/>
  <c r="AM107" i="14"/>
  <c r="AN107" i="14" s="1"/>
  <c r="AL107" i="14"/>
  <c r="M107" i="14"/>
  <c r="AH107" i="14" s="1"/>
  <c r="AM106" i="14"/>
  <c r="AN106" i="14" s="1"/>
  <c r="AL106" i="14"/>
  <c r="M106" i="14"/>
  <c r="AH106" i="14" s="1"/>
  <c r="AM105" i="14"/>
  <c r="AN105" i="14" s="1"/>
  <c r="AL105" i="14"/>
  <c r="M105" i="14"/>
  <c r="AH105" i="14" s="1"/>
  <c r="AM104" i="14"/>
  <c r="AN104" i="14" s="1"/>
  <c r="AL104" i="14"/>
  <c r="M104" i="14"/>
  <c r="AH104" i="14" s="1"/>
  <c r="AM103" i="14"/>
  <c r="AN103" i="14" s="1"/>
  <c r="AL103" i="14"/>
  <c r="M103" i="14"/>
  <c r="AH103" i="14" s="1"/>
  <c r="AM102" i="14"/>
  <c r="AN102" i="14" s="1"/>
  <c r="AL102" i="14"/>
  <c r="M102" i="14"/>
  <c r="AH102" i="14" s="1"/>
  <c r="AM101" i="14"/>
  <c r="AN101" i="14" s="1"/>
  <c r="AL101" i="14"/>
  <c r="M101" i="14"/>
  <c r="AH101" i="14" s="1"/>
  <c r="AM100" i="14"/>
  <c r="AN100" i="14" s="1"/>
  <c r="AL100" i="14"/>
  <c r="M100" i="14"/>
  <c r="AH100" i="14" s="1"/>
  <c r="AM99" i="14"/>
  <c r="AN99" i="14" s="1"/>
  <c r="AL99" i="14"/>
  <c r="M99" i="14"/>
  <c r="AH99" i="14" s="1"/>
  <c r="AM98" i="14"/>
  <c r="AL98" i="14"/>
  <c r="M98" i="14"/>
  <c r="AH98" i="14" s="1"/>
  <c r="AM97" i="14"/>
  <c r="AN97" i="14" s="1"/>
  <c r="AL97" i="14"/>
  <c r="M97" i="14"/>
  <c r="AH97" i="14" s="1"/>
  <c r="AM96" i="14"/>
  <c r="AN96" i="14" s="1"/>
  <c r="AL96" i="14"/>
  <c r="M96" i="14"/>
  <c r="AH96" i="14" s="1"/>
  <c r="AM95" i="14"/>
  <c r="AN95" i="14" s="1"/>
  <c r="AL95" i="14"/>
  <c r="M95" i="14"/>
  <c r="AH95" i="14" s="1"/>
  <c r="AM94" i="14"/>
  <c r="AN94" i="14" s="1"/>
  <c r="AL94" i="14"/>
  <c r="M94" i="14"/>
  <c r="AH94" i="14"/>
  <c r="AM93" i="14"/>
  <c r="AN93" i="14" s="1"/>
  <c r="AL93" i="14"/>
  <c r="M93" i="14"/>
  <c r="AH93" i="14" s="1"/>
  <c r="AM92" i="14"/>
  <c r="AN92" i="14" s="1"/>
  <c r="AL92" i="14"/>
  <c r="M92" i="14"/>
  <c r="AH92" i="14" s="1"/>
  <c r="AM91" i="14"/>
  <c r="AN91" i="14" s="1"/>
  <c r="AL91" i="14"/>
  <c r="M91" i="14"/>
  <c r="AH91" i="14" s="1"/>
  <c r="AM90" i="14"/>
  <c r="AN90" i="14" s="1"/>
  <c r="AL90" i="14"/>
  <c r="M90" i="14"/>
  <c r="AH90" i="14" s="1"/>
  <c r="AM89" i="14"/>
  <c r="AN89" i="14" s="1"/>
  <c r="AL89" i="14"/>
  <c r="M89" i="14"/>
  <c r="AH89" i="14" s="1"/>
  <c r="AM88" i="14"/>
  <c r="AN88" i="14" s="1"/>
  <c r="AL88" i="14"/>
  <c r="M88" i="14"/>
  <c r="AH88" i="14" s="1"/>
  <c r="AM87" i="14"/>
  <c r="AN87" i="14" s="1"/>
  <c r="AL87" i="14"/>
  <c r="M87" i="14"/>
  <c r="AH87" i="14" s="1"/>
  <c r="AM86" i="14"/>
  <c r="AN86" i="14" s="1"/>
  <c r="AL86" i="14"/>
  <c r="M86" i="14"/>
  <c r="AH86" i="14" s="1"/>
  <c r="AM85" i="14"/>
  <c r="AN85" i="14" s="1"/>
  <c r="AL85" i="14"/>
  <c r="M85" i="14"/>
  <c r="AH85" i="14" s="1"/>
  <c r="AM84" i="14"/>
  <c r="AN84" i="14" s="1"/>
  <c r="AL84" i="14"/>
  <c r="M84" i="14"/>
  <c r="AH84" i="14" s="1"/>
  <c r="AM83" i="14"/>
  <c r="AN83" i="14" s="1"/>
  <c r="AL83" i="14"/>
  <c r="M83" i="14"/>
  <c r="AH83" i="14" s="1"/>
  <c r="AM82" i="14"/>
  <c r="AL82" i="14"/>
  <c r="M82" i="14"/>
  <c r="AH82" i="14" s="1"/>
  <c r="AM81" i="14"/>
  <c r="AL81" i="14"/>
  <c r="AN81" i="14"/>
  <c r="M81" i="14"/>
  <c r="AH81" i="14" s="1"/>
  <c r="AM80" i="14"/>
  <c r="AN80" i="14" s="1"/>
  <c r="AL80" i="14"/>
  <c r="M80" i="14"/>
  <c r="AH80" i="14" s="1"/>
  <c r="AM79" i="14"/>
  <c r="AN79" i="14" s="1"/>
  <c r="AL79" i="14"/>
  <c r="M79" i="14"/>
  <c r="AH79" i="14" s="1"/>
  <c r="AM78" i="14"/>
  <c r="AN78" i="14" s="1"/>
  <c r="AL78" i="14"/>
  <c r="M78" i="14"/>
  <c r="AH78" i="14" s="1"/>
  <c r="AM77" i="14"/>
  <c r="AN77" i="14" s="1"/>
  <c r="AL77" i="14"/>
  <c r="M77" i="14"/>
  <c r="AH77" i="14" s="1"/>
  <c r="AM76" i="14"/>
  <c r="AN76" i="14" s="1"/>
  <c r="AL76" i="14"/>
  <c r="M76" i="14"/>
  <c r="AH76" i="14" s="1"/>
  <c r="AM75" i="14"/>
  <c r="AL75" i="14"/>
  <c r="AN75" i="14"/>
  <c r="M75" i="14"/>
  <c r="AH75" i="14" s="1"/>
  <c r="AM74" i="14"/>
  <c r="AN74" i="14" s="1"/>
  <c r="AL74" i="14"/>
  <c r="M74" i="14"/>
  <c r="AH74" i="14" s="1"/>
  <c r="AM73" i="14"/>
  <c r="AN73" i="14" s="1"/>
  <c r="AL73" i="14"/>
  <c r="M73" i="14"/>
  <c r="AH73" i="14" s="1"/>
  <c r="AM72" i="14"/>
  <c r="AN72" i="14" s="1"/>
  <c r="AL72" i="14"/>
  <c r="M72" i="14"/>
  <c r="AH72" i="14" s="1"/>
  <c r="AM71" i="14"/>
  <c r="AN71" i="14"/>
  <c r="AL71" i="14"/>
  <c r="M71" i="14"/>
  <c r="AH71" i="14" s="1"/>
  <c r="AM70" i="14"/>
  <c r="AN70" i="14"/>
  <c r="AL70" i="14"/>
  <c r="M70" i="14"/>
  <c r="AH70" i="14" s="1"/>
  <c r="AM69" i="14"/>
  <c r="AN69" i="14" s="1"/>
  <c r="AL69" i="14"/>
  <c r="M69" i="14"/>
  <c r="AH69" i="14" s="1"/>
  <c r="AM68" i="14"/>
  <c r="AN68" i="14" s="1"/>
  <c r="AL68" i="14"/>
  <c r="M68" i="14"/>
  <c r="AH68" i="14" s="1"/>
  <c r="AM67" i="14"/>
  <c r="AN67" i="14" s="1"/>
  <c r="AL67" i="14"/>
  <c r="M67" i="14"/>
  <c r="AH67" i="14" s="1"/>
  <c r="AM66" i="14"/>
  <c r="AN66" i="14" s="1"/>
  <c r="AL66" i="14"/>
  <c r="M66" i="14"/>
  <c r="AH66" i="14" s="1"/>
  <c r="AM65" i="14"/>
  <c r="AN65" i="14" s="1"/>
  <c r="AL65" i="14"/>
  <c r="M65" i="14"/>
  <c r="AH65" i="14" s="1"/>
  <c r="AM64" i="14"/>
  <c r="AN64" i="14" s="1"/>
  <c r="AL64" i="14"/>
  <c r="M64" i="14"/>
  <c r="AH64" i="14" s="1"/>
  <c r="AM63" i="14"/>
  <c r="AN63" i="14" s="1"/>
  <c r="AL63" i="14"/>
  <c r="M63" i="14"/>
  <c r="AH63" i="14" s="1"/>
  <c r="AM62" i="14"/>
  <c r="AN62" i="14" s="1"/>
  <c r="AL62" i="14"/>
  <c r="M62" i="14"/>
  <c r="AH62" i="14" s="1"/>
  <c r="AM61" i="14"/>
  <c r="AN61" i="14" s="1"/>
  <c r="AL61" i="14"/>
  <c r="M61" i="14"/>
  <c r="AH61" i="14" s="1"/>
  <c r="AM60" i="14"/>
  <c r="AN60" i="14" s="1"/>
  <c r="AL60" i="14"/>
  <c r="M60" i="14"/>
  <c r="AH60" i="14" s="1"/>
  <c r="AM59" i="14"/>
  <c r="AL59" i="14"/>
  <c r="M59" i="14"/>
  <c r="AH59" i="14" s="1"/>
  <c r="AM58" i="14"/>
  <c r="AN58" i="14" s="1"/>
  <c r="AL58" i="14"/>
  <c r="M58" i="14"/>
  <c r="AH58" i="14" s="1"/>
  <c r="AM57" i="14"/>
  <c r="AN57" i="14" s="1"/>
  <c r="AL57" i="14"/>
  <c r="M57" i="14"/>
  <c r="AH57" i="14" s="1"/>
  <c r="AM56" i="14"/>
  <c r="AN56" i="14" s="1"/>
  <c r="AL56" i="14"/>
  <c r="M56" i="14"/>
  <c r="AH56" i="14" s="1"/>
  <c r="AM55" i="14"/>
  <c r="AN55" i="14" s="1"/>
  <c r="AL55" i="14"/>
  <c r="M55" i="14"/>
  <c r="AH55" i="14" s="1"/>
  <c r="AM54" i="14"/>
  <c r="AN54" i="14" s="1"/>
  <c r="AL54" i="14"/>
  <c r="M54" i="14"/>
  <c r="AH54" i="14" s="1"/>
  <c r="AM53" i="14"/>
  <c r="AN53" i="14" s="1"/>
  <c r="AL53" i="14"/>
  <c r="M53" i="14"/>
  <c r="AH53" i="14" s="1"/>
  <c r="AM52" i="14"/>
  <c r="AN52" i="14" s="1"/>
  <c r="AL52" i="14"/>
  <c r="M52" i="14"/>
  <c r="AH52" i="14" s="1"/>
  <c r="AM51" i="14"/>
  <c r="AN51" i="14" s="1"/>
  <c r="AL51" i="14"/>
  <c r="M51" i="14"/>
  <c r="AH51" i="14" s="1"/>
  <c r="AM50" i="14"/>
  <c r="AN50" i="14" s="1"/>
  <c r="AL50" i="14"/>
  <c r="M50" i="14"/>
  <c r="AH50" i="14" s="1"/>
  <c r="AM49" i="14"/>
  <c r="AN49" i="14" s="1"/>
  <c r="AL49" i="14"/>
  <c r="M49" i="14"/>
  <c r="AH49" i="14" s="1"/>
  <c r="AM48" i="14"/>
  <c r="AN48" i="14" s="1"/>
  <c r="AL48" i="14"/>
  <c r="M48" i="14"/>
  <c r="AH48" i="14" s="1"/>
  <c r="AM47" i="14"/>
  <c r="AN47" i="14" s="1"/>
  <c r="AL47" i="14"/>
  <c r="M47" i="14"/>
  <c r="AH47" i="14" s="1"/>
  <c r="AM46" i="14"/>
  <c r="AN46" i="14" s="1"/>
  <c r="AL46" i="14"/>
  <c r="M46" i="14"/>
  <c r="AH46" i="14" s="1"/>
  <c r="AM45" i="14"/>
  <c r="AN45" i="14" s="1"/>
  <c r="AL45" i="14"/>
  <c r="M45" i="14"/>
  <c r="AH45" i="14" s="1"/>
  <c r="AM44" i="14"/>
  <c r="AL44" i="14"/>
  <c r="AN44" i="14"/>
  <c r="AK44" i="14"/>
  <c r="M44" i="14"/>
  <c r="AH44" i="14" s="1"/>
  <c r="AM43" i="14"/>
  <c r="AN43" i="14" s="1"/>
  <c r="AL43" i="14"/>
  <c r="AK43" i="14"/>
  <c r="M43" i="14"/>
  <c r="AH43" i="14" s="1"/>
  <c r="AM42" i="14"/>
  <c r="AN42" i="14" s="1"/>
  <c r="AL42" i="14"/>
  <c r="AK42" i="14"/>
  <c r="M42" i="14"/>
  <c r="AH42" i="14" s="1"/>
  <c r="AM41" i="14"/>
  <c r="AN41" i="14" s="1"/>
  <c r="AL41" i="14"/>
  <c r="AK41" i="14"/>
  <c r="M41" i="14"/>
  <c r="AH41" i="14"/>
  <c r="AM40" i="14"/>
  <c r="AN40" i="14" s="1"/>
  <c r="AL40" i="14"/>
  <c r="AK40" i="14"/>
  <c r="M40" i="14"/>
  <c r="AH40" i="14" s="1"/>
  <c r="AM39" i="14"/>
  <c r="AN39" i="14" s="1"/>
  <c r="AL39" i="14"/>
  <c r="AK39" i="14"/>
  <c r="M39" i="14"/>
  <c r="AH39" i="14" s="1"/>
  <c r="AM38" i="14"/>
  <c r="AN38" i="14" s="1"/>
  <c r="AL38" i="14"/>
  <c r="AK38" i="14"/>
  <c r="M38" i="14"/>
  <c r="AH38" i="14" s="1"/>
  <c r="AM37" i="14"/>
  <c r="AN37" i="14" s="1"/>
  <c r="AL37" i="14"/>
  <c r="AK37" i="14"/>
  <c r="M37" i="14"/>
  <c r="AH37" i="14" s="1"/>
  <c r="AM36" i="14"/>
  <c r="AN36" i="14" s="1"/>
  <c r="AL36" i="14"/>
  <c r="AK36" i="14"/>
  <c r="M36" i="14"/>
  <c r="AH36" i="14" s="1"/>
  <c r="AM35" i="14"/>
  <c r="AN35" i="14" s="1"/>
  <c r="AL35" i="14"/>
  <c r="AK35" i="14"/>
  <c r="M35" i="14"/>
  <c r="AH35" i="14" s="1"/>
  <c r="AM34" i="14"/>
  <c r="AN34" i="14" s="1"/>
  <c r="AL34" i="14"/>
  <c r="AK34" i="14"/>
  <c r="M34" i="14"/>
  <c r="AH34" i="14" s="1"/>
  <c r="AM33" i="14"/>
  <c r="AL33" i="14"/>
  <c r="AK33" i="14"/>
  <c r="M33" i="14"/>
  <c r="AH33" i="14"/>
  <c r="AM32" i="14"/>
  <c r="AL32" i="14"/>
  <c r="AK32" i="14"/>
  <c r="M32" i="14"/>
  <c r="AH32" i="14" s="1"/>
  <c r="AM31" i="14"/>
  <c r="AN31" i="14" s="1"/>
  <c r="AL31" i="14"/>
  <c r="AK31" i="14"/>
  <c r="M31" i="14"/>
  <c r="AH31" i="14" s="1"/>
  <c r="AM30" i="14"/>
  <c r="AN30" i="14" s="1"/>
  <c r="AL30" i="14"/>
  <c r="AK30" i="14"/>
  <c r="M30" i="14"/>
  <c r="AH30" i="14" s="1"/>
  <c r="AM29" i="14"/>
  <c r="AN29" i="14" s="1"/>
  <c r="AL29" i="14"/>
  <c r="AK29" i="14"/>
  <c r="M29" i="14"/>
  <c r="AH29" i="14" s="1"/>
  <c r="AM28" i="14"/>
  <c r="AN28" i="14" s="1"/>
  <c r="AL28" i="14"/>
  <c r="AK28" i="14"/>
  <c r="M28" i="14"/>
  <c r="AH28" i="14" s="1"/>
  <c r="AM27" i="14"/>
  <c r="AN27" i="14" s="1"/>
  <c r="AL27" i="14"/>
  <c r="AK27" i="14"/>
  <c r="M27" i="14"/>
  <c r="AH27" i="14" s="1"/>
  <c r="AM26" i="14"/>
  <c r="AN26" i="14" s="1"/>
  <c r="AL26" i="14"/>
  <c r="AK26" i="14"/>
  <c r="M26" i="14"/>
  <c r="AH26" i="14" s="1"/>
  <c r="AM25" i="14"/>
  <c r="AN25" i="14" s="1"/>
  <c r="AL25" i="14"/>
  <c r="AK25" i="14"/>
  <c r="M25" i="14"/>
  <c r="AH25" i="14" s="1"/>
  <c r="AM24" i="14"/>
  <c r="AL24" i="14"/>
  <c r="AN24" i="14"/>
  <c r="AK24" i="14"/>
  <c r="M24" i="14"/>
  <c r="AH24" i="14" s="1"/>
  <c r="AM23" i="14"/>
  <c r="AN23" i="14" s="1"/>
  <c r="AL23" i="14"/>
  <c r="AK23" i="14"/>
  <c r="M23" i="14"/>
  <c r="AH23" i="14" s="1"/>
  <c r="AM22" i="14"/>
  <c r="AN22" i="14" s="1"/>
  <c r="AL22" i="14"/>
  <c r="AK22" i="14"/>
  <c r="M22" i="14"/>
  <c r="AH22" i="14" s="1"/>
  <c r="AM21" i="14"/>
  <c r="AN21" i="14" s="1"/>
  <c r="AL21" i="14"/>
  <c r="AK21" i="14"/>
  <c r="M21" i="14"/>
  <c r="AH21" i="14" s="1"/>
  <c r="AU11" i="14"/>
  <c r="AM20" i="14"/>
  <c r="AN20" i="14" s="1"/>
  <c r="AL20" i="14"/>
  <c r="AK20" i="14"/>
  <c r="BN13" i="14"/>
  <c r="AU13" i="14"/>
  <c r="Z13" i="14"/>
  <c r="AU12" i="14"/>
  <c r="AA6" i="14"/>
  <c r="AD3" i="35"/>
  <c r="AD4" i="35" s="1"/>
  <c r="BJ10" i="35"/>
  <c r="BJ14" i="35" s="1"/>
  <c r="BK10" i="35"/>
  <c r="BK13" i="35" s="1"/>
  <c r="BL10" i="35"/>
  <c r="BL14" i="35"/>
  <c r="BM10" i="35"/>
  <c r="BN10" i="35"/>
  <c r="BN8" i="35" s="1"/>
  <c r="BM8" i="35" s="1"/>
  <c r="BL8" i="35" s="1"/>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128" i="35"/>
  <c r="R129" i="35"/>
  <c r="R130" i="35"/>
  <c r="R131" i="35"/>
  <c r="R132" i="35"/>
  <c r="R133" i="35"/>
  <c r="R134" i="35"/>
  <c r="R135" i="35"/>
  <c r="R136" i="35"/>
  <c r="R137" i="35"/>
  <c r="R138" i="35"/>
  <c r="R139" i="35"/>
  <c r="R140" i="35"/>
  <c r="R141" i="35"/>
  <c r="R142" i="35"/>
  <c r="R143" i="35"/>
  <c r="R144" i="35"/>
  <c r="R145" i="35"/>
  <c r="R146" i="35"/>
  <c r="R147" i="35"/>
  <c r="R148" i="35"/>
  <c r="R149" i="35"/>
  <c r="R150" i="35"/>
  <c r="R151" i="35"/>
  <c r="R152" i="35"/>
  <c r="R153" i="35"/>
  <c r="R154" i="35"/>
  <c r="R155" i="35"/>
  <c r="R156" i="35"/>
  <c r="R157" i="35"/>
  <c r="R158" i="35"/>
  <c r="R159" i="35"/>
  <c r="R160" i="35"/>
  <c r="R161" i="35"/>
  <c r="R162" i="35"/>
  <c r="R163" i="35"/>
  <c r="R164" i="35"/>
  <c r="R165" i="35"/>
  <c r="R166" i="35"/>
  <c r="R167" i="35"/>
  <c r="R168" i="35"/>
  <c r="R169" i="35"/>
  <c r="R170" i="35"/>
  <c r="R171" i="35"/>
  <c r="R172" i="35"/>
  <c r="R173" i="35"/>
  <c r="R174" i="35"/>
  <c r="R175" i="35"/>
  <c r="R176" i="35"/>
  <c r="R177" i="35"/>
  <c r="R178" i="35"/>
  <c r="R179" i="35"/>
  <c r="R180" i="35"/>
  <c r="R181" i="35"/>
  <c r="R182" i="35"/>
  <c r="R183" i="35"/>
  <c r="R184" i="35"/>
  <c r="R185" i="35"/>
  <c r="R186" i="35"/>
  <c r="R187" i="35"/>
  <c r="R188" i="35"/>
  <c r="R189" i="35"/>
  <c r="R190" i="35"/>
  <c r="R191" i="35"/>
  <c r="R192" i="35"/>
  <c r="R193" i="35"/>
  <c r="R194" i="35"/>
  <c r="AQ20" i="35"/>
  <c r="M20" i="35"/>
  <c r="AH20" i="35" s="1"/>
  <c r="X14" i="35"/>
  <c r="AU20" i="35"/>
  <c r="AU21" i="35"/>
  <c r="AU22" i="35"/>
  <c r="AU23" i="35"/>
  <c r="AU24" i="35"/>
  <c r="AU25" i="35"/>
  <c r="AU26" i="35"/>
  <c r="AU27" i="35"/>
  <c r="AU28" i="35"/>
  <c r="AU29" i="35"/>
  <c r="AU30" i="35"/>
  <c r="AU31" i="35"/>
  <c r="AU32" i="35"/>
  <c r="AU33" i="35"/>
  <c r="AU34" i="35"/>
  <c r="AU35" i="35"/>
  <c r="AU36" i="35"/>
  <c r="AU37" i="35"/>
  <c r="AU38" i="35"/>
  <c r="AU39" i="35"/>
  <c r="AU40" i="35"/>
  <c r="AU41" i="35"/>
  <c r="AU42" i="35"/>
  <c r="AU43" i="35"/>
  <c r="AU44" i="35"/>
  <c r="AU45" i="35"/>
  <c r="AU46" i="35"/>
  <c r="AU47" i="35"/>
  <c r="AU48" i="35"/>
  <c r="AU49" i="35"/>
  <c r="AU50" i="35"/>
  <c r="AU51" i="35"/>
  <c r="AU52" i="35"/>
  <c r="AU53" i="35"/>
  <c r="AU54" i="35"/>
  <c r="AU55" i="35"/>
  <c r="AU56" i="35"/>
  <c r="AU57" i="35"/>
  <c r="AU58" i="35"/>
  <c r="AU59" i="35"/>
  <c r="AU60" i="35"/>
  <c r="AU61" i="35"/>
  <c r="AU62" i="35"/>
  <c r="AU63" i="35"/>
  <c r="AU64" i="35"/>
  <c r="AU65" i="35"/>
  <c r="AU66" i="35"/>
  <c r="AU67" i="35"/>
  <c r="AU68" i="35"/>
  <c r="AU69" i="35"/>
  <c r="AU70" i="35"/>
  <c r="AU71" i="35"/>
  <c r="AU72" i="35"/>
  <c r="AU73" i="35"/>
  <c r="AU74" i="35"/>
  <c r="AU75" i="35"/>
  <c r="AU76" i="35"/>
  <c r="AU77" i="35"/>
  <c r="AU78" i="35"/>
  <c r="AU79" i="35"/>
  <c r="AU80" i="35"/>
  <c r="AU81" i="35"/>
  <c r="AU82" i="35"/>
  <c r="AU83" i="35"/>
  <c r="AU84" i="35"/>
  <c r="AU85" i="35"/>
  <c r="AU86" i="35"/>
  <c r="AU87" i="35"/>
  <c r="AU88" i="35"/>
  <c r="AU89" i="35"/>
  <c r="AU90" i="35"/>
  <c r="AU91" i="35"/>
  <c r="AU92" i="35"/>
  <c r="AU93" i="35"/>
  <c r="AU94" i="35"/>
  <c r="AU95" i="35"/>
  <c r="AU96" i="35"/>
  <c r="AU97" i="35"/>
  <c r="AU98" i="35"/>
  <c r="AU99" i="35"/>
  <c r="AU100" i="35"/>
  <c r="AU101" i="35"/>
  <c r="AU102" i="35"/>
  <c r="AU103" i="35"/>
  <c r="AU104" i="35"/>
  <c r="AU105" i="35"/>
  <c r="AU106" i="35"/>
  <c r="AU107" i="35"/>
  <c r="AU108" i="35"/>
  <c r="AU109" i="35"/>
  <c r="AU110" i="35"/>
  <c r="AU111" i="35"/>
  <c r="AU112" i="35"/>
  <c r="AU113" i="35"/>
  <c r="AU114" i="35"/>
  <c r="AU115" i="35"/>
  <c r="AU116" i="35"/>
  <c r="AU117" i="35"/>
  <c r="AU118" i="35"/>
  <c r="AU119" i="35"/>
  <c r="AU120" i="35"/>
  <c r="AU121" i="35"/>
  <c r="AU122" i="35"/>
  <c r="AU123" i="35"/>
  <c r="AU124" i="35"/>
  <c r="AU125" i="35"/>
  <c r="AU126" i="35"/>
  <c r="AU127" i="35"/>
  <c r="AU128" i="35"/>
  <c r="AU129" i="35"/>
  <c r="AU130" i="35"/>
  <c r="AU131" i="35"/>
  <c r="AU132" i="35"/>
  <c r="AU133" i="35"/>
  <c r="AU134" i="35"/>
  <c r="AU135" i="35"/>
  <c r="AU136" i="35"/>
  <c r="AU137" i="35"/>
  <c r="AU138" i="35"/>
  <c r="AU139" i="35"/>
  <c r="AU140" i="35"/>
  <c r="AU141" i="35"/>
  <c r="AU142" i="35"/>
  <c r="AU143" i="35"/>
  <c r="AU144" i="35"/>
  <c r="AU145" i="35"/>
  <c r="AU146" i="35"/>
  <c r="AU147" i="35"/>
  <c r="AU148" i="35"/>
  <c r="AU149" i="35"/>
  <c r="AU150" i="35"/>
  <c r="AU151" i="35"/>
  <c r="AU152" i="35"/>
  <c r="AU153" i="35"/>
  <c r="AU154" i="35"/>
  <c r="AU155" i="35"/>
  <c r="AU156" i="35"/>
  <c r="AU157" i="35"/>
  <c r="AU158" i="35"/>
  <c r="AU159" i="35"/>
  <c r="AU160" i="35"/>
  <c r="AU161" i="35"/>
  <c r="AU162" i="35"/>
  <c r="AU163" i="35"/>
  <c r="AU164" i="35"/>
  <c r="AU165" i="35"/>
  <c r="AU166" i="35"/>
  <c r="AU167" i="35"/>
  <c r="AU168" i="35"/>
  <c r="AU169" i="35"/>
  <c r="AU170" i="35"/>
  <c r="AU171" i="35"/>
  <c r="AU172" i="35"/>
  <c r="AU173" i="35"/>
  <c r="AU174" i="35"/>
  <c r="AU175" i="35"/>
  <c r="AU176" i="35"/>
  <c r="AU177" i="35"/>
  <c r="AU178" i="35"/>
  <c r="AU179" i="35"/>
  <c r="AU180" i="35"/>
  <c r="AU181" i="35"/>
  <c r="AU182" i="35"/>
  <c r="AU183" i="35"/>
  <c r="AU184" i="35"/>
  <c r="AU185" i="35"/>
  <c r="AU186" i="35"/>
  <c r="AU187" i="35"/>
  <c r="AU188" i="35"/>
  <c r="AU189" i="35"/>
  <c r="AU190" i="35"/>
  <c r="AU191" i="35"/>
  <c r="AU192" i="35"/>
  <c r="AU193" i="35"/>
  <c r="AU194" i="35"/>
  <c r="AM194" i="35"/>
  <c r="AN194" i="35" s="1"/>
  <c r="AL194" i="35"/>
  <c r="M194" i="35"/>
  <c r="AH194" i="35" s="1"/>
  <c r="Y14" i="35"/>
  <c r="AM193" i="35"/>
  <c r="AN193" i="35" s="1"/>
  <c r="AL193" i="35"/>
  <c r="M193" i="35"/>
  <c r="AH193" i="35" s="1"/>
  <c r="AM192" i="35"/>
  <c r="AN192" i="35" s="1"/>
  <c r="AL192" i="35"/>
  <c r="M192" i="35"/>
  <c r="AH192" i="35" s="1"/>
  <c r="AM191" i="35"/>
  <c r="AN191" i="35" s="1"/>
  <c r="AL191" i="35"/>
  <c r="M191" i="35"/>
  <c r="AH191" i="35" s="1"/>
  <c r="AM190" i="35"/>
  <c r="AN190" i="35" s="1"/>
  <c r="AL190" i="35"/>
  <c r="M190" i="35"/>
  <c r="AH190" i="35" s="1"/>
  <c r="AM189" i="35"/>
  <c r="AN189" i="35" s="1"/>
  <c r="AL189" i="35"/>
  <c r="M189" i="35"/>
  <c r="AH189" i="35" s="1"/>
  <c r="AM188" i="35"/>
  <c r="AN188" i="35" s="1"/>
  <c r="AL188" i="35"/>
  <c r="M188" i="35"/>
  <c r="AH188" i="35" s="1"/>
  <c r="AM187" i="35"/>
  <c r="AN187" i="35" s="1"/>
  <c r="AL187" i="35"/>
  <c r="M187" i="35"/>
  <c r="AH187" i="35" s="1"/>
  <c r="AM186" i="35"/>
  <c r="AN186" i="35" s="1"/>
  <c r="AL186" i="35"/>
  <c r="M186" i="35"/>
  <c r="AH186" i="35" s="1"/>
  <c r="AM185" i="35"/>
  <c r="AN185" i="35" s="1"/>
  <c r="AL185" i="35"/>
  <c r="M185" i="35"/>
  <c r="AH185" i="35" s="1"/>
  <c r="AM184" i="35"/>
  <c r="AN184" i="35" s="1"/>
  <c r="AL184" i="35"/>
  <c r="M184" i="35"/>
  <c r="AH184" i="35" s="1"/>
  <c r="AM183" i="35"/>
  <c r="AN183" i="35" s="1"/>
  <c r="AL183" i="35"/>
  <c r="M183" i="35"/>
  <c r="AH183" i="35"/>
  <c r="AM182" i="35"/>
  <c r="AN182" i="35" s="1"/>
  <c r="AL182" i="35"/>
  <c r="M182" i="35"/>
  <c r="AH182" i="35"/>
  <c r="AM181" i="35"/>
  <c r="AN181" i="35" s="1"/>
  <c r="AL181" i="35"/>
  <c r="M181" i="35"/>
  <c r="AH181" i="35"/>
  <c r="AM180" i="35"/>
  <c r="AN180" i="35" s="1"/>
  <c r="AL180" i="35"/>
  <c r="M180" i="35"/>
  <c r="AH180" i="35" s="1"/>
  <c r="AM179" i="35"/>
  <c r="AN179" i="35" s="1"/>
  <c r="AL179" i="35"/>
  <c r="M179" i="35"/>
  <c r="AH179" i="35" s="1"/>
  <c r="AM178" i="35"/>
  <c r="AN178" i="35" s="1"/>
  <c r="AL178" i="35"/>
  <c r="M178" i="35"/>
  <c r="AH178" i="35" s="1"/>
  <c r="AM177" i="35"/>
  <c r="AN177" i="35" s="1"/>
  <c r="AL177" i="35"/>
  <c r="M177" i="35"/>
  <c r="AH177" i="35" s="1"/>
  <c r="AM176" i="35"/>
  <c r="AN176" i="35" s="1"/>
  <c r="AL176" i="35"/>
  <c r="M176" i="35"/>
  <c r="AH176" i="35" s="1"/>
  <c r="AM175" i="35"/>
  <c r="AL175" i="35"/>
  <c r="M175" i="35"/>
  <c r="AH175" i="35" s="1"/>
  <c r="AM174" i="35"/>
  <c r="AL174" i="35"/>
  <c r="AN174" i="35"/>
  <c r="M174" i="35"/>
  <c r="AH174" i="35" s="1"/>
  <c r="AM173" i="35"/>
  <c r="AN173" i="35" s="1"/>
  <c r="AL173" i="35"/>
  <c r="M173" i="35"/>
  <c r="AH173" i="35" s="1"/>
  <c r="AM172" i="35"/>
  <c r="AN172" i="35" s="1"/>
  <c r="AL172" i="35"/>
  <c r="M172" i="35"/>
  <c r="AH172" i="35" s="1"/>
  <c r="AM171" i="35"/>
  <c r="AN171" i="35" s="1"/>
  <c r="AL171" i="35"/>
  <c r="M171" i="35"/>
  <c r="AH171" i="35" s="1"/>
  <c r="AM170" i="35"/>
  <c r="AN170" i="35" s="1"/>
  <c r="AL170" i="35"/>
  <c r="M170" i="35"/>
  <c r="AH170" i="35" s="1"/>
  <c r="AM169" i="35"/>
  <c r="AN169" i="35" s="1"/>
  <c r="AL169" i="35"/>
  <c r="M169" i="35"/>
  <c r="AH169" i="35" s="1"/>
  <c r="AM168" i="35"/>
  <c r="AN168" i="35" s="1"/>
  <c r="AL168" i="35"/>
  <c r="M168" i="35"/>
  <c r="AH168" i="35" s="1"/>
  <c r="AM167" i="35"/>
  <c r="AN167" i="35" s="1"/>
  <c r="AL167" i="35"/>
  <c r="M167" i="35"/>
  <c r="AH167" i="35" s="1"/>
  <c r="AM166" i="35"/>
  <c r="AN166" i="35" s="1"/>
  <c r="AL166" i="35"/>
  <c r="M166" i="35"/>
  <c r="AH166" i="35" s="1"/>
  <c r="AM165" i="35"/>
  <c r="AN165" i="35" s="1"/>
  <c r="AL165" i="35"/>
  <c r="M165" i="35"/>
  <c r="AH165" i="35" s="1"/>
  <c r="AM164" i="35"/>
  <c r="AN164" i="35" s="1"/>
  <c r="AL164" i="35"/>
  <c r="M164" i="35"/>
  <c r="AH164" i="35" s="1"/>
  <c r="AM163" i="35"/>
  <c r="AN163" i="35" s="1"/>
  <c r="AL163" i="35"/>
  <c r="M163" i="35"/>
  <c r="AH163" i="35" s="1"/>
  <c r="AM162" i="35"/>
  <c r="AN162" i="35" s="1"/>
  <c r="AL162" i="35"/>
  <c r="M162" i="35"/>
  <c r="AH162" i="35" s="1"/>
  <c r="AM161" i="35"/>
  <c r="AN161" i="35" s="1"/>
  <c r="AL161" i="35"/>
  <c r="M161" i="35"/>
  <c r="AH161" i="35" s="1"/>
  <c r="AM160" i="35"/>
  <c r="AN160" i="35" s="1"/>
  <c r="AL160" i="35"/>
  <c r="M160" i="35"/>
  <c r="AH160" i="35" s="1"/>
  <c r="AM159" i="35"/>
  <c r="AN159" i="35" s="1"/>
  <c r="AL159" i="35"/>
  <c r="M159" i="35"/>
  <c r="AH159" i="35" s="1"/>
  <c r="AM158" i="35"/>
  <c r="AN158" i="35" s="1"/>
  <c r="AL158" i="35"/>
  <c r="M158" i="35"/>
  <c r="AH158" i="35" s="1"/>
  <c r="AM157" i="35"/>
  <c r="AN157" i="35" s="1"/>
  <c r="AL157" i="35"/>
  <c r="M157" i="35"/>
  <c r="AH157" i="35" s="1"/>
  <c r="AM156" i="35"/>
  <c r="AN156" i="35" s="1"/>
  <c r="AL156" i="35"/>
  <c r="M156" i="35"/>
  <c r="AH156" i="35" s="1"/>
  <c r="AM155" i="35"/>
  <c r="AN155" i="35" s="1"/>
  <c r="AL155" i="35"/>
  <c r="M155" i="35"/>
  <c r="AH155" i="35" s="1"/>
  <c r="AM154" i="35"/>
  <c r="AN154" i="35" s="1"/>
  <c r="AL154" i="35"/>
  <c r="M154" i="35"/>
  <c r="AH154" i="35" s="1"/>
  <c r="AM153" i="35"/>
  <c r="AN153" i="35" s="1"/>
  <c r="AL153" i="35"/>
  <c r="M153" i="35"/>
  <c r="AH153" i="35" s="1"/>
  <c r="AM152" i="35"/>
  <c r="AN152" i="35" s="1"/>
  <c r="AL152" i="35"/>
  <c r="M152" i="35"/>
  <c r="AH152" i="35" s="1"/>
  <c r="AM151" i="35"/>
  <c r="AN151" i="35" s="1"/>
  <c r="AL151" i="35"/>
  <c r="M151" i="35"/>
  <c r="AH151" i="35" s="1"/>
  <c r="AM150" i="35"/>
  <c r="AN150" i="35" s="1"/>
  <c r="AL150" i="35"/>
  <c r="M150" i="35"/>
  <c r="AH150" i="35" s="1"/>
  <c r="AM149" i="35"/>
  <c r="AN149" i="35" s="1"/>
  <c r="AL149" i="35"/>
  <c r="M149" i="35"/>
  <c r="AH149" i="35" s="1"/>
  <c r="AM148" i="35"/>
  <c r="AN148" i="35" s="1"/>
  <c r="AL148" i="35"/>
  <c r="M148" i="35"/>
  <c r="AH148" i="35" s="1"/>
  <c r="AM147" i="35"/>
  <c r="AN147" i="35" s="1"/>
  <c r="AL147" i="35"/>
  <c r="M147" i="35"/>
  <c r="AH147" i="35" s="1"/>
  <c r="AM146" i="35"/>
  <c r="AN146" i="35" s="1"/>
  <c r="AL146" i="35"/>
  <c r="M146" i="35"/>
  <c r="AH146" i="35" s="1"/>
  <c r="AM145" i="35"/>
  <c r="AN145" i="35" s="1"/>
  <c r="AL145" i="35"/>
  <c r="M145" i="35"/>
  <c r="AH145" i="35" s="1"/>
  <c r="AM144" i="35"/>
  <c r="AN144" i="35" s="1"/>
  <c r="AL144" i="35"/>
  <c r="M144" i="35"/>
  <c r="AH144" i="35" s="1"/>
  <c r="AM143" i="35"/>
  <c r="AN143" i="35" s="1"/>
  <c r="AL143" i="35"/>
  <c r="M143" i="35"/>
  <c r="AH143" i="35" s="1"/>
  <c r="AM142" i="35"/>
  <c r="AN142" i="35" s="1"/>
  <c r="AL142" i="35"/>
  <c r="M142" i="35"/>
  <c r="AH142" i="35" s="1"/>
  <c r="AM141" i="35"/>
  <c r="AL141" i="35"/>
  <c r="M141" i="35"/>
  <c r="AH141" i="35" s="1"/>
  <c r="AM140" i="35"/>
  <c r="AL140" i="35"/>
  <c r="AN140" i="35"/>
  <c r="M140" i="35"/>
  <c r="AH140" i="35" s="1"/>
  <c r="AM139" i="35"/>
  <c r="AL139" i="35"/>
  <c r="M139" i="35"/>
  <c r="AH139" i="35" s="1"/>
  <c r="AM138" i="35"/>
  <c r="AN138" i="35" s="1"/>
  <c r="AL138" i="35"/>
  <c r="M138" i="35"/>
  <c r="AH138" i="35" s="1"/>
  <c r="AM137" i="35"/>
  <c r="AN137" i="35" s="1"/>
  <c r="AL137" i="35"/>
  <c r="M137" i="35"/>
  <c r="AH137" i="35" s="1"/>
  <c r="AM136" i="35"/>
  <c r="AN136" i="35" s="1"/>
  <c r="AL136" i="35"/>
  <c r="M136" i="35"/>
  <c r="AH136" i="35" s="1"/>
  <c r="AM135" i="35"/>
  <c r="AN135" i="35" s="1"/>
  <c r="AL135" i="35"/>
  <c r="M135" i="35"/>
  <c r="AH135" i="35" s="1"/>
  <c r="AM134" i="35"/>
  <c r="AN134" i="35" s="1"/>
  <c r="AL134" i="35"/>
  <c r="M134" i="35"/>
  <c r="AH134" i="35" s="1"/>
  <c r="AM133" i="35"/>
  <c r="AN133" i="35" s="1"/>
  <c r="AL133" i="35"/>
  <c r="M133" i="35"/>
  <c r="AH133" i="35" s="1"/>
  <c r="AM132" i="35"/>
  <c r="AN132" i="35" s="1"/>
  <c r="AL132" i="35"/>
  <c r="M132" i="35"/>
  <c r="AH132" i="35"/>
  <c r="AM131" i="35"/>
  <c r="AN131" i="35" s="1"/>
  <c r="AL131" i="35"/>
  <c r="M131" i="35"/>
  <c r="AH131" i="35"/>
  <c r="AM130" i="35"/>
  <c r="AN130" i="35" s="1"/>
  <c r="AL130" i="35"/>
  <c r="M130" i="35"/>
  <c r="AH130" i="35" s="1"/>
  <c r="AM129" i="35"/>
  <c r="AN129" i="35" s="1"/>
  <c r="AL129" i="35"/>
  <c r="M129" i="35"/>
  <c r="AH129" i="35" s="1"/>
  <c r="AM128" i="35"/>
  <c r="AN128" i="35" s="1"/>
  <c r="AL128" i="35"/>
  <c r="M128" i="35"/>
  <c r="AH128" i="35" s="1"/>
  <c r="AM127" i="35"/>
  <c r="AN127" i="35" s="1"/>
  <c r="AL127" i="35"/>
  <c r="M127" i="35"/>
  <c r="AH127" i="35" s="1"/>
  <c r="AM126" i="35"/>
  <c r="AN126" i="35" s="1"/>
  <c r="AL126" i="35"/>
  <c r="M126" i="35"/>
  <c r="AH126" i="35" s="1"/>
  <c r="AM125" i="35"/>
  <c r="AN125" i="35" s="1"/>
  <c r="AL125" i="35"/>
  <c r="M125" i="35"/>
  <c r="AH125" i="35" s="1"/>
  <c r="AM124" i="35"/>
  <c r="AN124" i="35" s="1"/>
  <c r="AL124" i="35"/>
  <c r="M124" i="35"/>
  <c r="AH124" i="35" s="1"/>
  <c r="AM123" i="35"/>
  <c r="AN123" i="35" s="1"/>
  <c r="AL123" i="35"/>
  <c r="M123" i="35"/>
  <c r="AH123" i="35" s="1"/>
  <c r="AM122" i="35"/>
  <c r="AL122" i="35"/>
  <c r="AN122" i="35"/>
  <c r="M122" i="35"/>
  <c r="AH122" i="35" s="1"/>
  <c r="AM121" i="35"/>
  <c r="AL121" i="35"/>
  <c r="AN121" i="35"/>
  <c r="M121" i="35"/>
  <c r="AH121" i="35" s="1"/>
  <c r="AM120" i="35"/>
  <c r="AL120" i="35"/>
  <c r="AN120" i="35"/>
  <c r="M120" i="35"/>
  <c r="AH120" i="35" s="1"/>
  <c r="AM119" i="35"/>
  <c r="AN119" i="35" s="1"/>
  <c r="AL119" i="35"/>
  <c r="M119" i="35"/>
  <c r="AH119" i="35" s="1"/>
  <c r="AM118" i="35"/>
  <c r="AN118" i="35" s="1"/>
  <c r="AL118" i="35"/>
  <c r="M118" i="35"/>
  <c r="AH118" i="35" s="1"/>
  <c r="AM117" i="35"/>
  <c r="AN117" i="35" s="1"/>
  <c r="AL117" i="35"/>
  <c r="M117" i="35"/>
  <c r="AH117" i="35" s="1"/>
  <c r="AM116" i="35"/>
  <c r="AN116" i="35" s="1"/>
  <c r="AL116" i="35"/>
  <c r="M116" i="35"/>
  <c r="AH116" i="35" s="1"/>
  <c r="AM115" i="35"/>
  <c r="AN115" i="35" s="1"/>
  <c r="AL115" i="35"/>
  <c r="M115" i="35"/>
  <c r="AH115" i="35" s="1"/>
  <c r="AM114" i="35"/>
  <c r="AN114" i="35" s="1"/>
  <c r="AL114" i="35"/>
  <c r="M114" i="35"/>
  <c r="AH114" i="35" s="1"/>
  <c r="AM113" i="35"/>
  <c r="AN113" i="35" s="1"/>
  <c r="AL113" i="35"/>
  <c r="M113" i="35"/>
  <c r="AH113" i="35" s="1"/>
  <c r="AM112" i="35"/>
  <c r="AN112" i="35" s="1"/>
  <c r="AL112" i="35"/>
  <c r="M112" i="35"/>
  <c r="AH112" i="35" s="1"/>
  <c r="AM111" i="35"/>
  <c r="AN111" i="35" s="1"/>
  <c r="AL111" i="35"/>
  <c r="M111" i="35"/>
  <c r="AH111" i="35" s="1"/>
  <c r="AM110" i="35"/>
  <c r="AN110" i="35" s="1"/>
  <c r="AL110" i="35"/>
  <c r="M110" i="35"/>
  <c r="AH110" i="35" s="1"/>
  <c r="AM109" i="35"/>
  <c r="AN109" i="35" s="1"/>
  <c r="AL109" i="35"/>
  <c r="M109" i="35"/>
  <c r="AH109" i="35" s="1"/>
  <c r="AM108" i="35"/>
  <c r="AN108" i="35" s="1"/>
  <c r="AL108" i="35"/>
  <c r="M108" i="35"/>
  <c r="AH108" i="35" s="1"/>
  <c r="AM107" i="35"/>
  <c r="AN107" i="35" s="1"/>
  <c r="AL107" i="35"/>
  <c r="M107" i="35"/>
  <c r="AH107" i="35" s="1"/>
  <c r="AM106" i="35"/>
  <c r="AN106" i="35" s="1"/>
  <c r="AL106" i="35"/>
  <c r="M106" i="35"/>
  <c r="AH106" i="35"/>
  <c r="AM105" i="35"/>
  <c r="AN105" i="35" s="1"/>
  <c r="AL105" i="35"/>
  <c r="M105" i="35"/>
  <c r="AH105" i="35" s="1"/>
  <c r="AM104" i="35"/>
  <c r="AN104" i="35" s="1"/>
  <c r="AL104" i="35"/>
  <c r="M104" i="35"/>
  <c r="AH104" i="35" s="1"/>
  <c r="AM103" i="35"/>
  <c r="AN103" i="35" s="1"/>
  <c r="AL103" i="35"/>
  <c r="M103" i="35"/>
  <c r="AH103" i="35" s="1"/>
  <c r="AM102" i="35"/>
  <c r="AN102" i="35" s="1"/>
  <c r="AL102" i="35"/>
  <c r="M102" i="35"/>
  <c r="AH102" i="35" s="1"/>
  <c r="AM101" i="35"/>
  <c r="AN101" i="35" s="1"/>
  <c r="AL101" i="35"/>
  <c r="M101" i="35"/>
  <c r="AH101" i="35" s="1"/>
  <c r="AM100" i="35"/>
  <c r="AN100" i="35" s="1"/>
  <c r="AL100" i="35"/>
  <c r="M100" i="35"/>
  <c r="AH100" i="35" s="1"/>
  <c r="AM99" i="35"/>
  <c r="AN99" i="35" s="1"/>
  <c r="AL99" i="35"/>
  <c r="M99" i="35"/>
  <c r="AH99" i="35" s="1"/>
  <c r="AM98" i="35"/>
  <c r="AN98" i="35" s="1"/>
  <c r="AL98" i="35"/>
  <c r="M98" i="35"/>
  <c r="AH98" i="35" s="1"/>
  <c r="AM97" i="35"/>
  <c r="AN97" i="35" s="1"/>
  <c r="AL97" i="35"/>
  <c r="M97" i="35"/>
  <c r="AH97" i="35" s="1"/>
  <c r="AM96" i="35"/>
  <c r="AL96" i="35"/>
  <c r="M96" i="35"/>
  <c r="AH96" i="35" s="1"/>
  <c r="AM95" i="35"/>
  <c r="AN95" i="35" s="1"/>
  <c r="AL95" i="35"/>
  <c r="M95" i="35"/>
  <c r="AH95" i="35" s="1"/>
  <c r="AM94" i="35"/>
  <c r="AN94" i="35" s="1"/>
  <c r="AL94" i="35"/>
  <c r="M94" i="35"/>
  <c r="AH94" i="35" s="1"/>
  <c r="AM93" i="35"/>
  <c r="AN93" i="35" s="1"/>
  <c r="AL93" i="35"/>
  <c r="M93" i="35"/>
  <c r="AH93" i="35" s="1"/>
  <c r="AM92" i="35"/>
  <c r="AN92" i="35" s="1"/>
  <c r="AL92" i="35"/>
  <c r="M92" i="35"/>
  <c r="AH92" i="35" s="1"/>
  <c r="AM91" i="35"/>
  <c r="AN91" i="35" s="1"/>
  <c r="AL91" i="35"/>
  <c r="M91" i="35"/>
  <c r="AH91" i="35" s="1"/>
  <c r="AM90" i="35"/>
  <c r="AN90" i="35" s="1"/>
  <c r="AL90" i="35"/>
  <c r="M90" i="35"/>
  <c r="AH90" i="35" s="1"/>
  <c r="AM89" i="35"/>
  <c r="AN89" i="35" s="1"/>
  <c r="AL89" i="35"/>
  <c r="M89" i="35"/>
  <c r="AH89" i="35" s="1"/>
  <c r="AM88" i="35"/>
  <c r="AN88" i="35" s="1"/>
  <c r="AL88" i="35"/>
  <c r="M88" i="35"/>
  <c r="AH88" i="35" s="1"/>
  <c r="AM87" i="35"/>
  <c r="AN87" i="35" s="1"/>
  <c r="AL87" i="35"/>
  <c r="M87" i="35"/>
  <c r="AH87" i="35" s="1"/>
  <c r="AM86" i="35"/>
  <c r="AN86" i="35" s="1"/>
  <c r="AL86" i="35"/>
  <c r="M86" i="35"/>
  <c r="AH86" i="35" s="1"/>
  <c r="AM85" i="35"/>
  <c r="AN85" i="35" s="1"/>
  <c r="AL85" i="35"/>
  <c r="M85" i="35"/>
  <c r="AH85" i="35" s="1"/>
  <c r="AM84" i="35"/>
  <c r="AN84" i="35" s="1"/>
  <c r="AL84" i="35"/>
  <c r="M84" i="35"/>
  <c r="AH84" i="35" s="1"/>
  <c r="AM83" i="35"/>
  <c r="AN83" i="35" s="1"/>
  <c r="AL83" i="35"/>
  <c r="M83" i="35"/>
  <c r="AH83" i="35" s="1"/>
  <c r="AM82" i="35"/>
  <c r="AN82" i="35" s="1"/>
  <c r="AL82" i="35"/>
  <c r="M82" i="35"/>
  <c r="AH82" i="35" s="1"/>
  <c r="AM81" i="35"/>
  <c r="AN81" i="35" s="1"/>
  <c r="AL81" i="35"/>
  <c r="M81" i="35"/>
  <c r="AH81" i="35" s="1"/>
  <c r="AM80" i="35"/>
  <c r="AN80" i="35" s="1"/>
  <c r="AL80" i="35"/>
  <c r="M80" i="35"/>
  <c r="AH80" i="35" s="1"/>
  <c r="AM79" i="35"/>
  <c r="AN79" i="35" s="1"/>
  <c r="AL79" i="35"/>
  <c r="M79" i="35"/>
  <c r="AH79" i="35" s="1"/>
  <c r="AM78" i="35"/>
  <c r="AN78" i="35" s="1"/>
  <c r="AL78" i="35"/>
  <c r="M78" i="35"/>
  <c r="AH78" i="35" s="1"/>
  <c r="AM77" i="35"/>
  <c r="AN77" i="35" s="1"/>
  <c r="AL77" i="35"/>
  <c r="M77" i="35"/>
  <c r="AH77" i="35" s="1"/>
  <c r="AM76" i="35"/>
  <c r="AN76" i="35" s="1"/>
  <c r="AL76" i="35"/>
  <c r="M76" i="35"/>
  <c r="AH76" i="35" s="1"/>
  <c r="AM75" i="35"/>
  <c r="AN75" i="35" s="1"/>
  <c r="AL75" i="35"/>
  <c r="M75" i="35"/>
  <c r="AH75" i="35" s="1"/>
  <c r="AM74" i="35"/>
  <c r="AN74" i="35" s="1"/>
  <c r="AL74" i="35"/>
  <c r="M74" i="35"/>
  <c r="AH74" i="35" s="1"/>
  <c r="AM73" i="35"/>
  <c r="AL73" i="35"/>
  <c r="AN73" i="35"/>
  <c r="M73" i="35"/>
  <c r="AH73" i="35" s="1"/>
  <c r="AM72" i="35"/>
  <c r="AL72" i="35"/>
  <c r="M72" i="35"/>
  <c r="AH72" i="35" s="1"/>
  <c r="AM71" i="35"/>
  <c r="AN71" i="35" s="1"/>
  <c r="AL71" i="35"/>
  <c r="M71" i="35"/>
  <c r="AH71" i="35" s="1"/>
  <c r="AM70" i="35"/>
  <c r="AN70" i="35" s="1"/>
  <c r="AL70" i="35"/>
  <c r="M70" i="35"/>
  <c r="AH70" i="35" s="1"/>
  <c r="AM69" i="35"/>
  <c r="AN69" i="35" s="1"/>
  <c r="AL69" i="35"/>
  <c r="M69" i="35"/>
  <c r="AH69" i="35" s="1"/>
  <c r="AM68" i="35"/>
  <c r="AL68" i="35"/>
  <c r="AN68" i="35"/>
  <c r="M68" i="35"/>
  <c r="AH68" i="35" s="1"/>
  <c r="AM67" i="35"/>
  <c r="AN67" i="35" s="1"/>
  <c r="AL67" i="35"/>
  <c r="M67" i="35"/>
  <c r="AH67" i="35" s="1"/>
  <c r="AM66" i="35"/>
  <c r="AN66" i="35" s="1"/>
  <c r="AL66" i="35"/>
  <c r="M66" i="35"/>
  <c r="AH66" i="35" s="1"/>
  <c r="AM65" i="35"/>
  <c r="AN65" i="35" s="1"/>
  <c r="AL65" i="35"/>
  <c r="M65" i="35"/>
  <c r="AH65" i="35" s="1"/>
  <c r="AM64" i="35"/>
  <c r="AN64" i="35" s="1"/>
  <c r="AL64" i="35"/>
  <c r="M64" i="35"/>
  <c r="AH64" i="35" s="1"/>
  <c r="AM63" i="35"/>
  <c r="AN63" i="35" s="1"/>
  <c r="AL63" i="35"/>
  <c r="M63" i="35"/>
  <c r="AH63" i="35" s="1"/>
  <c r="AM62" i="35"/>
  <c r="AN62" i="35" s="1"/>
  <c r="AL62" i="35"/>
  <c r="M62" i="35"/>
  <c r="AH62" i="35" s="1"/>
  <c r="AM61" i="35"/>
  <c r="AN61" i="35" s="1"/>
  <c r="AL61" i="35"/>
  <c r="M61" i="35"/>
  <c r="AH61" i="35" s="1"/>
  <c r="AM60" i="35"/>
  <c r="AN60" i="35" s="1"/>
  <c r="AL60" i="35"/>
  <c r="M60" i="35"/>
  <c r="AH60" i="35" s="1"/>
  <c r="AM59" i="35"/>
  <c r="AL59" i="35"/>
  <c r="AN59" i="35"/>
  <c r="M59" i="35"/>
  <c r="AH59" i="35" s="1"/>
  <c r="AM58" i="35"/>
  <c r="AL58" i="35"/>
  <c r="M58" i="35"/>
  <c r="AH58" i="35" s="1"/>
  <c r="AM57" i="35"/>
  <c r="AN57" i="35" s="1"/>
  <c r="AL57" i="35"/>
  <c r="M57" i="35"/>
  <c r="AH57" i="35" s="1"/>
  <c r="AM56" i="35"/>
  <c r="AN56" i="35" s="1"/>
  <c r="AL56" i="35"/>
  <c r="M56" i="35"/>
  <c r="AH56" i="35" s="1"/>
  <c r="AM55" i="35"/>
  <c r="AN55" i="35" s="1"/>
  <c r="AL55" i="35"/>
  <c r="M55" i="35"/>
  <c r="AH55" i="35" s="1"/>
  <c r="AM54" i="35"/>
  <c r="AN54" i="35" s="1"/>
  <c r="AL54" i="35"/>
  <c r="M54" i="35"/>
  <c r="AH54" i="35" s="1"/>
  <c r="AM53" i="35"/>
  <c r="AN53" i="35" s="1"/>
  <c r="AL53" i="35"/>
  <c r="M53" i="35"/>
  <c r="AH53" i="35" s="1"/>
  <c r="AM52" i="35"/>
  <c r="AL52" i="35"/>
  <c r="M52" i="35"/>
  <c r="AH52" i="35" s="1"/>
  <c r="AM51" i="35"/>
  <c r="AL51" i="35"/>
  <c r="AN51" i="35"/>
  <c r="M51" i="35"/>
  <c r="AH51" i="35" s="1"/>
  <c r="AM50" i="35"/>
  <c r="AN50" i="35" s="1"/>
  <c r="AL50" i="35"/>
  <c r="M50" i="35"/>
  <c r="AH50" i="35" s="1"/>
  <c r="AM49" i="35"/>
  <c r="AL48" i="35"/>
  <c r="M48" i="35"/>
  <c r="AH48" i="35" s="1"/>
  <c r="AL47" i="35"/>
  <c r="M47" i="35"/>
  <c r="AH47" i="35" s="1"/>
  <c r="AL46" i="35"/>
  <c r="M46" i="35"/>
  <c r="AH46" i="35" s="1"/>
  <c r="AL45" i="35"/>
  <c r="M45" i="35"/>
  <c r="AH45" i="35" s="1"/>
  <c r="AL44" i="35"/>
  <c r="M44" i="35"/>
  <c r="AH44" i="35" s="1"/>
  <c r="AL43" i="35"/>
  <c r="M43" i="35"/>
  <c r="AH43" i="35" s="1"/>
  <c r="AL42" i="35"/>
  <c r="M42" i="35"/>
  <c r="AH42" i="35" s="1"/>
  <c r="AL41" i="35"/>
  <c r="M41" i="35"/>
  <c r="AH41" i="35" s="1"/>
  <c r="AL40" i="35"/>
  <c r="M40" i="35"/>
  <c r="AH40" i="35" s="1"/>
  <c r="AL39" i="35"/>
  <c r="M39" i="35"/>
  <c r="AH39" i="35" s="1"/>
  <c r="AL38" i="35"/>
  <c r="M38" i="35"/>
  <c r="AH38" i="35" s="1"/>
  <c r="AL37" i="35"/>
  <c r="M37" i="35"/>
  <c r="AH37" i="35" s="1"/>
  <c r="AL36" i="35"/>
  <c r="M36" i="35"/>
  <c r="AH36" i="35" s="1"/>
  <c r="AL35" i="35"/>
  <c r="M35" i="35"/>
  <c r="AH35" i="35" s="1"/>
  <c r="AL34" i="35"/>
  <c r="M34" i="35"/>
  <c r="AH34" i="35" s="1"/>
  <c r="AL33" i="35"/>
  <c r="M33" i="35"/>
  <c r="AH33" i="35" s="1"/>
  <c r="AL32" i="35"/>
  <c r="M32" i="35"/>
  <c r="AH32" i="35" s="1"/>
  <c r="AL31" i="35"/>
  <c r="M31" i="35"/>
  <c r="AH31" i="35" s="1"/>
  <c r="AL30" i="35"/>
  <c r="M30" i="35"/>
  <c r="AH30" i="35" s="1"/>
  <c r="AL29" i="35"/>
  <c r="M29" i="35"/>
  <c r="AH29" i="35" s="1"/>
  <c r="AL28" i="35"/>
  <c r="M28" i="35"/>
  <c r="AH28" i="35" s="1"/>
  <c r="AL27" i="35"/>
  <c r="M27" i="35"/>
  <c r="AH27" i="35" s="1"/>
  <c r="AL26" i="35"/>
  <c r="M26" i="35"/>
  <c r="AH26" i="35" s="1"/>
  <c r="AL25" i="35"/>
  <c r="M25" i="35"/>
  <c r="AH25" i="35" s="1"/>
  <c r="AL24" i="35"/>
  <c r="M24" i="35"/>
  <c r="AH24" i="35" s="1"/>
  <c r="AL22" i="35"/>
  <c r="M22" i="35"/>
  <c r="AH22" i="35" s="1"/>
  <c r="AK21" i="35"/>
  <c r="AL20" i="35"/>
  <c r="AK20" i="35"/>
  <c r="BJ13" i="35"/>
  <c r="Z13" i="35"/>
  <c r="AA6" i="35"/>
  <c r="AD3" i="12"/>
  <c r="AD4" i="12" s="1"/>
  <c r="BF10" i="12"/>
  <c r="BJ10" i="12"/>
  <c r="BK10" i="12"/>
  <c r="BL10" i="12"/>
  <c r="BL13" i="12" s="1"/>
  <c r="BM10" i="12"/>
  <c r="BN10" i="12"/>
  <c r="BF11" i="12"/>
  <c r="BJ11" i="12"/>
  <c r="BK11" i="12"/>
  <c r="BL11" i="12"/>
  <c r="BM11" i="12"/>
  <c r="BN11"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AQ20" i="12"/>
  <c r="M20" i="12"/>
  <c r="AH20" i="12" s="1"/>
  <c r="X14"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M26" i="12"/>
  <c r="M27" i="12"/>
  <c r="AH27" i="12" s="1"/>
  <c r="M28" i="12"/>
  <c r="AH28" i="12" s="1"/>
  <c r="M29" i="12"/>
  <c r="AH29" i="12" s="1"/>
  <c r="M30" i="12"/>
  <c r="M31" i="12"/>
  <c r="AH31" i="12" s="1"/>
  <c r="M32" i="12"/>
  <c r="M33" i="12"/>
  <c r="AH33" i="12" s="1"/>
  <c r="M34" i="12"/>
  <c r="AH34" i="12" s="1"/>
  <c r="M35" i="12"/>
  <c r="AH35" i="12"/>
  <c r="M36" i="12"/>
  <c r="AH36" i="12" s="1"/>
  <c r="BJ40" i="13"/>
  <c r="AU12" i="12"/>
  <c r="AM20" i="12"/>
  <c r="AN20" i="12" s="1"/>
  <c r="AM21" i="12"/>
  <c r="AN21" i="12" s="1"/>
  <c r="AL21" i="12"/>
  <c r="AM22" i="12"/>
  <c r="AN22" i="12" s="1"/>
  <c r="AL22" i="12"/>
  <c r="AM23" i="12"/>
  <c r="AN23" i="12" s="1"/>
  <c r="AL23" i="12"/>
  <c r="AM24" i="12"/>
  <c r="AN24" i="12" s="1"/>
  <c r="AL24" i="12"/>
  <c r="AM25" i="12"/>
  <c r="AN25" i="12" s="1"/>
  <c r="AL25" i="12"/>
  <c r="AL26" i="12"/>
  <c r="AM26" i="12"/>
  <c r="AN26" i="12" s="1"/>
  <c r="AL27" i="12"/>
  <c r="AM27" i="12"/>
  <c r="AN27" i="12" s="1"/>
  <c r="AK28" i="12"/>
  <c r="AL28" i="12"/>
  <c r="AM28" i="12"/>
  <c r="AK29" i="12"/>
  <c r="AL29" i="12"/>
  <c r="AM29" i="12"/>
  <c r="AN29" i="12" s="1"/>
  <c r="AK30" i="12"/>
  <c r="AL30" i="12"/>
  <c r="AM30" i="12"/>
  <c r="AN30" i="12" s="1"/>
  <c r="AK31" i="12"/>
  <c r="AL31" i="12"/>
  <c r="AM31" i="12"/>
  <c r="AN31" i="12" s="1"/>
  <c r="AK32" i="12"/>
  <c r="AL32" i="12"/>
  <c r="AM32" i="12"/>
  <c r="AK33" i="12"/>
  <c r="AL33" i="12"/>
  <c r="AM33" i="12"/>
  <c r="AN33" i="12" s="1"/>
  <c r="AK34" i="12"/>
  <c r="AL34" i="12"/>
  <c r="AM34" i="12"/>
  <c r="AN34" i="12" s="1"/>
  <c r="AK35" i="12"/>
  <c r="AL35" i="12"/>
  <c r="AM35" i="12"/>
  <c r="AN35" i="12" s="1"/>
  <c r="AK36" i="12"/>
  <c r="AL36" i="12"/>
  <c r="AM36" i="12"/>
  <c r="AK37" i="12"/>
  <c r="AL37" i="12"/>
  <c r="AM37" i="12"/>
  <c r="AN37" i="12" s="1"/>
  <c r="AK38"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M37" i="12"/>
  <c r="AH37" i="12"/>
  <c r="M38" i="12"/>
  <c r="AH38" i="12" s="1"/>
  <c r="BH32" i="13"/>
  <c r="AM194" i="12"/>
  <c r="AN194" i="12"/>
  <c r="AK45" i="12"/>
  <c r="AK46" i="12" s="1"/>
  <c r="AK47" i="12" s="1"/>
  <c r="AK48" i="12" s="1"/>
  <c r="AK49" i="12" s="1"/>
  <c r="AK50" i="12" s="1"/>
  <c r="AK51" i="12" s="1"/>
  <c r="AK52" i="12" s="1"/>
  <c r="AK53" i="12" s="1"/>
  <c r="AK54" i="12" s="1"/>
  <c r="AK55" i="12" s="1"/>
  <c r="AK56" i="12" s="1"/>
  <c r="AK57" i="12" s="1"/>
  <c r="AK58" i="12" s="1"/>
  <c r="AK59" i="12" s="1"/>
  <c r="AK60" i="12" s="1"/>
  <c r="AK61" i="12" s="1"/>
  <c r="AK62" i="12" s="1"/>
  <c r="AK63" i="12" s="1"/>
  <c r="AK64" i="12" s="1"/>
  <c r="AK65" i="12" s="1"/>
  <c r="AK66" i="12" s="1"/>
  <c r="AK67" i="12" s="1"/>
  <c r="AK68" i="12" s="1"/>
  <c r="AK69" i="12" s="1"/>
  <c r="AK70" i="12" s="1"/>
  <c r="AK71" i="12" s="1"/>
  <c r="AK72" i="12" s="1"/>
  <c r="AK73" i="12" s="1"/>
  <c r="AK74" i="12" s="1"/>
  <c r="AK75" i="12" s="1"/>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K105" i="12" s="1"/>
  <c r="AK106" i="12" s="1"/>
  <c r="AK107" i="12" s="1"/>
  <c r="AK108" i="12" s="1"/>
  <c r="AK109" i="12" s="1"/>
  <c r="AK110" i="12" s="1"/>
  <c r="AK111" i="12" s="1"/>
  <c r="AK112" i="12" s="1"/>
  <c r="AK113" i="12" s="1"/>
  <c r="AK114" i="12" s="1"/>
  <c r="AK115" i="12" s="1"/>
  <c r="AK116" i="12" s="1"/>
  <c r="AK117" i="12" s="1"/>
  <c r="AK118" i="12" s="1"/>
  <c r="AK119" i="12" s="1"/>
  <c r="AK120" i="12" s="1"/>
  <c r="AK121" i="12" s="1"/>
  <c r="AK122" i="12" s="1"/>
  <c r="AK123" i="12" s="1"/>
  <c r="AK124" i="12" s="1"/>
  <c r="AK125" i="12" s="1"/>
  <c r="AK126" i="12" s="1"/>
  <c r="AK127" i="12" s="1"/>
  <c r="AK128" i="12" s="1"/>
  <c r="AK129" i="12" s="1"/>
  <c r="AK130" i="12" s="1"/>
  <c r="AK131" i="12" s="1"/>
  <c r="AK132" i="12" s="1"/>
  <c r="AK133" i="12" s="1"/>
  <c r="AK134" i="12" s="1"/>
  <c r="AK135" i="12" s="1"/>
  <c r="AK136" i="12" s="1"/>
  <c r="AK137" i="12" s="1"/>
  <c r="AK138" i="12" s="1"/>
  <c r="AK139" i="12" s="1"/>
  <c r="AK140" i="12" s="1"/>
  <c r="AK141" i="12" s="1"/>
  <c r="AK142" i="12" s="1"/>
  <c r="AK143" i="12" s="1"/>
  <c r="AK144" i="12" s="1"/>
  <c r="AK145" i="12" s="1"/>
  <c r="AK146" i="12" s="1"/>
  <c r="AK147" i="12" s="1"/>
  <c r="AK148" i="12" s="1"/>
  <c r="AK149" i="12" s="1"/>
  <c r="AK150" i="12" s="1"/>
  <c r="AK151" i="12" s="1"/>
  <c r="AK152" i="12" s="1"/>
  <c r="AK153" i="12" s="1"/>
  <c r="AK154" i="12" s="1"/>
  <c r="AK155" i="12" s="1"/>
  <c r="AK156" i="12" s="1"/>
  <c r="AK157" i="12" s="1"/>
  <c r="AK158" i="12" s="1"/>
  <c r="AK159" i="12" s="1"/>
  <c r="AK160" i="12" s="1"/>
  <c r="AK161" i="12" s="1"/>
  <c r="AK162" i="12" s="1"/>
  <c r="AK163" i="12" s="1"/>
  <c r="AK164" i="12" s="1"/>
  <c r="AK165" i="12" s="1"/>
  <c r="AK166" i="12" s="1"/>
  <c r="AK167" i="12" s="1"/>
  <c r="AK168" i="12" s="1"/>
  <c r="AK169" i="12" s="1"/>
  <c r="AK170" i="12" s="1"/>
  <c r="AK171" i="12" s="1"/>
  <c r="AK172" i="12" s="1"/>
  <c r="AK173" i="12" s="1"/>
  <c r="AK174" i="12" s="1"/>
  <c r="AK175" i="12" s="1"/>
  <c r="AK176" i="12" s="1"/>
  <c r="AK177" i="12" s="1"/>
  <c r="AK178" i="12" s="1"/>
  <c r="AK179" i="12" s="1"/>
  <c r="AK180" i="12" s="1"/>
  <c r="AK181" i="12" s="1"/>
  <c r="AK182" i="12" s="1"/>
  <c r="AK183" i="12" s="1"/>
  <c r="AK184" i="12" s="1"/>
  <c r="AK185" i="12" s="1"/>
  <c r="AK186" i="12" s="1"/>
  <c r="AK187" i="12" s="1"/>
  <c r="AK188" i="12" s="1"/>
  <c r="AK189" i="12" s="1"/>
  <c r="AK190" i="12" s="1"/>
  <c r="AK191" i="12" s="1"/>
  <c r="AK192" i="12" s="1"/>
  <c r="AK193" i="12" s="1"/>
  <c r="AK194" i="12" s="1"/>
  <c r="M194" i="12"/>
  <c r="AH194" i="12"/>
  <c r="Y14" i="12"/>
  <c r="AM193" i="12"/>
  <c r="AN193" i="12" s="1"/>
  <c r="M193" i="12"/>
  <c r="AH193" i="12" s="1"/>
  <c r="AM192" i="12"/>
  <c r="AN192" i="12" s="1"/>
  <c r="M192" i="12"/>
  <c r="AH192" i="12" s="1"/>
  <c r="AM191" i="12"/>
  <c r="AN191" i="12" s="1"/>
  <c r="M191" i="12"/>
  <c r="AH191" i="12" s="1"/>
  <c r="AM190" i="12"/>
  <c r="AN190" i="12" s="1"/>
  <c r="M190" i="12"/>
  <c r="AH190" i="12" s="1"/>
  <c r="AM189" i="12"/>
  <c r="AN189" i="12" s="1"/>
  <c r="M189" i="12"/>
  <c r="AH189" i="12" s="1"/>
  <c r="AM188" i="12"/>
  <c r="AN188" i="12" s="1"/>
  <c r="M188" i="12"/>
  <c r="AH188" i="12" s="1"/>
  <c r="AM187" i="12"/>
  <c r="AN187" i="12" s="1"/>
  <c r="M187" i="12"/>
  <c r="AH187" i="12" s="1"/>
  <c r="AM186" i="12"/>
  <c r="AN186" i="12" s="1"/>
  <c r="M186" i="12"/>
  <c r="AH186" i="12" s="1"/>
  <c r="AM185" i="12"/>
  <c r="M185" i="12"/>
  <c r="AH185" i="12" s="1"/>
  <c r="AM184" i="12"/>
  <c r="AN184" i="12" s="1"/>
  <c r="M184" i="12"/>
  <c r="AH184" i="12" s="1"/>
  <c r="AM183" i="12"/>
  <c r="AN183" i="12" s="1"/>
  <c r="M183" i="12"/>
  <c r="AH183" i="12" s="1"/>
  <c r="AM182" i="12"/>
  <c r="AN182" i="12" s="1"/>
  <c r="M182" i="12"/>
  <c r="AH182" i="12" s="1"/>
  <c r="AM181" i="12"/>
  <c r="AN181" i="12" s="1"/>
  <c r="M181" i="12"/>
  <c r="AH181" i="12" s="1"/>
  <c r="AM180" i="12"/>
  <c r="AN180" i="12" s="1"/>
  <c r="M180" i="12"/>
  <c r="AH180" i="12" s="1"/>
  <c r="AM179" i="12"/>
  <c r="AN179" i="12" s="1"/>
  <c r="M179" i="12"/>
  <c r="AH179" i="12" s="1"/>
  <c r="AM178" i="12"/>
  <c r="AN178" i="12" s="1"/>
  <c r="M178" i="12"/>
  <c r="AH178" i="12" s="1"/>
  <c r="AM177" i="12"/>
  <c r="AN177" i="12" s="1"/>
  <c r="M177" i="12"/>
  <c r="AH177" i="12" s="1"/>
  <c r="AM176" i="12"/>
  <c r="AN176" i="12" s="1"/>
  <c r="M176" i="12"/>
  <c r="AH176" i="12" s="1"/>
  <c r="AM175" i="12"/>
  <c r="AN175" i="12" s="1"/>
  <c r="M175" i="12"/>
  <c r="AH175" i="12" s="1"/>
  <c r="AM174" i="12"/>
  <c r="AN174" i="12" s="1"/>
  <c r="M174" i="12"/>
  <c r="AH174" i="12" s="1"/>
  <c r="AM173" i="12"/>
  <c r="AN173" i="12" s="1"/>
  <c r="M173" i="12"/>
  <c r="AH173" i="12" s="1"/>
  <c r="AM172" i="12"/>
  <c r="AN172" i="12" s="1"/>
  <c r="M172" i="12"/>
  <c r="AH172" i="12" s="1"/>
  <c r="AM171" i="12"/>
  <c r="AN171" i="12" s="1"/>
  <c r="M171" i="12"/>
  <c r="AH171" i="12" s="1"/>
  <c r="AM170" i="12"/>
  <c r="AN170" i="12" s="1"/>
  <c r="M170" i="12"/>
  <c r="AH170" i="12" s="1"/>
  <c r="AM169" i="12"/>
  <c r="AN169" i="12" s="1"/>
  <c r="M169" i="12"/>
  <c r="AH169" i="12" s="1"/>
  <c r="AM168" i="12"/>
  <c r="AN168" i="12" s="1"/>
  <c r="M168" i="12"/>
  <c r="AH168" i="12" s="1"/>
  <c r="AM167" i="12"/>
  <c r="AN167" i="12" s="1"/>
  <c r="M167" i="12"/>
  <c r="AH167" i="12" s="1"/>
  <c r="AM166" i="12"/>
  <c r="AN166" i="12"/>
  <c r="M166" i="12"/>
  <c r="AH166" i="12" s="1"/>
  <c r="AM165" i="12"/>
  <c r="M165" i="12"/>
  <c r="AH165" i="12" s="1"/>
  <c r="AM164" i="12"/>
  <c r="AN164" i="12" s="1"/>
  <c r="M164" i="12"/>
  <c r="AH164" i="12" s="1"/>
  <c r="AM163" i="12"/>
  <c r="M163" i="12"/>
  <c r="AH163" i="12" s="1"/>
  <c r="AM162" i="12"/>
  <c r="AN162" i="12" s="1"/>
  <c r="M162" i="12"/>
  <c r="AH162" i="12" s="1"/>
  <c r="AM161" i="12"/>
  <c r="AN161" i="12" s="1"/>
  <c r="M161" i="12"/>
  <c r="AH161" i="12" s="1"/>
  <c r="AM160" i="12"/>
  <c r="AN160" i="12" s="1"/>
  <c r="M160" i="12"/>
  <c r="AH160" i="12" s="1"/>
  <c r="AM159" i="12"/>
  <c r="AN159" i="12" s="1"/>
  <c r="M159" i="12"/>
  <c r="AH159" i="12" s="1"/>
  <c r="AM158" i="12"/>
  <c r="AN158" i="12" s="1"/>
  <c r="M158" i="12"/>
  <c r="AH158" i="12" s="1"/>
  <c r="AM157" i="12"/>
  <c r="AN157" i="12" s="1"/>
  <c r="M157" i="12"/>
  <c r="AH157" i="12" s="1"/>
  <c r="AM156" i="12"/>
  <c r="AN156" i="12" s="1"/>
  <c r="M156" i="12"/>
  <c r="AH156" i="12" s="1"/>
  <c r="AM155" i="12"/>
  <c r="AN155" i="12" s="1"/>
  <c r="M155" i="12"/>
  <c r="AH155" i="12" s="1"/>
  <c r="AM154" i="12"/>
  <c r="AN154" i="12" s="1"/>
  <c r="M154" i="12"/>
  <c r="AH154" i="12" s="1"/>
  <c r="AM153" i="12"/>
  <c r="M153" i="12"/>
  <c r="AH153" i="12" s="1"/>
  <c r="AM152" i="12"/>
  <c r="AN152" i="12" s="1"/>
  <c r="M152" i="12"/>
  <c r="AH152" i="12" s="1"/>
  <c r="AM151" i="12"/>
  <c r="AN151" i="12" s="1"/>
  <c r="M151" i="12"/>
  <c r="AH151" i="12" s="1"/>
  <c r="AM150" i="12"/>
  <c r="AN150" i="12" s="1"/>
  <c r="M150" i="12"/>
  <c r="AH150" i="12" s="1"/>
  <c r="AM149" i="12"/>
  <c r="AN149" i="12" s="1"/>
  <c r="M149" i="12"/>
  <c r="AH149" i="12" s="1"/>
  <c r="AM148" i="12"/>
  <c r="AN148" i="12" s="1"/>
  <c r="M148" i="12"/>
  <c r="AH148" i="12" s="1"/>
  <c r="AM147" i="12"/>
  <c r="M147" i="12"/>
  <c r="AH147" i="12" s="1"/>
  <c r="AM146" i="12"/>
  <c r="AN146" i="12" s="1"/>
  <c r="M146" i="12"/>
  <c r="AH146" i="12" s="1"/>
  <c r="AM145" i="12"/>
  <c r="M145" i="12"/>
  <c r="AH145" i="12" s="1"/>
  <c r="AM144" i="12"/>
  <c r="AN144" i="12" s="1"/>
  <c r="M144" i="12"/>
  <c r="AH144" i="12" s="1"/>
  <c r="AM143" i="12"/>
  <c r="M143" i="12"/>
  <c r="AH143" i="12" s="1"/>
  <c r="AM142" i="12"/>
  <c r="AN142" i="12" s="1"/>
  <c r="M142" i="12"/>
  <c r="AH142" i="12" s="1"/>
  <c r="AM141" i="12"/>
  <c r="M141" i="12"/>
  <c r="AH141" i="12" s="1"/>
  <c r="AM140" i="12"/>
  <c r="AN140" i="12" s="1"/>
  <c r="M140" i="12"/>
  <c r="AH140" i="12" s="1"/>
  <c r="AM139" i="12"/>
  <c r="M139" i="12"/>
  <c r="AH139" i="12" s="1"/>
  <c r="AM138" i="12"/>
  <c r="AN138" i="12" s="1"/>
  <c r="M138" i="12"/>
  <c r="AH138" i="12" s="1"/>
  <c r="AM137" i="12"/>
  <c r="AN137" i="12" s="1"/>
  <c r="M137" i="12"/>
  <c r="AH137" i="12" s="1"/>
  <c r="AM136" i="12"/>
  <c r="AN136" i="12" s="1"/>
  <c r="M136" i="12"/>
  <c r="AH136" i="12" s="1"/>
  <c r="AM135" i="12"/>
  <c r="AN135" i="12" s="1"/>
  <c r="M135" i="12"/>
  <c r="AH135" i="12" s="1"/>
  <c r="AM134" i="12"/>
  <c r="AN134" i="12" s="1"/>
  <c r="M134" i="12"/>
  <c r="AH134" i="12" s="1"/>
  <c r="AM133" i="12"/>
  <c r="M133" i="12"/>
  <c r="AH133" i="12" s="1"/>
  <c r="AM132" i="12"/>
  <c r="AN132" i="12" s="1"/>
  <c r="M132" i="12"/>
  <c r="AH132" i="12" s="1"/>
  <c r="AM131" i="12"/>
  <c r="AN131" i="12" s="1"/>
  <c r="M131" i="12"/>
  <c r="AH131" i="12" s="1"/>
  <c r="AM130" i="12"/>
  <c r="AN130" i="12" s="1"/>
  <c r="AP130" i="12" s="1"/>
  <c r="M130" i="12"/>
  <c r="AH130" i="12" s="1"/>
  <c r="AM129" i="12"/>
  <c r="M129" i="12"/>
  <c r="AH129" i="12" s="1"/>
  <c r="AM128" i="12"/>
  <c r="AN128" i="12" s="1"/>
  <c r="M128" i="12"/>
  <c r="AH128" i="12" s="1"/>
  <c r="AM127" i="12"/>
  <c r="M127" i="12"/>
  <c r="AH127" i="12" s="1"/>
  <c r="AM126" i="12"/>
  <c r="AN126" i="12" s="1"/>
  <c r="M126" i="12"/>
  <c r="AH126" i="12" s="1"/>
  <c r="AM125" i="12"/>
  <c r="AN125" i="12" s="1"/>
  <c r="M125" i="12"/>
  <c r="AH125" i="12" s="1"/>
  <c r="AM124" i="12"/>
  <c r="M124" i="12"/>
  <c r="AH124" i="12" s="1"/>
  <c r="AM123" i="12"/>
  <c r="M123" i="12"/>
  <c r="AH123" i="12"/>
  <c r="AM122" i="12"/>
  <c r="AN122" i="12" s="1"/>
  <c r="M122" i="12"/>
  <c r="AH122" i="12" s="1"/>
  <c r="AM121" i="12"/>
  <c r="AN121" i="12" s="1"/>
  <c r="M121" i="12"/>
  <c r="AH121" i="12" s="1"/>
  <c r="AM120" i="12"/>
  <c r="AN120" i="12" s="1"/>
  <c r="M120" i="12"/>
  <c r="AH120" i="12" s="1"/>
  <c r="AM119" i="12"/>
  <c r="M119" i="12"/>
  <c r="AH119" i="12" s="1"/>
  <c r="AM118" i="12"/>
  <c r="AN118" i="12" s="1"/>
  <c r="M118" i="12"/>
  <c r="AH118" i="12" s="1"/>
  <c r="AM117" i="12"/>
  <c r="M117" i="12"/>
  <c r="AH117" i="12" s="1"/>
  <c r="AM116" i="12"/>
  <c r="AN116" i="12" s="1"/>
  <c r="M116" i="12"/>
  <c r="AH116" i="12" s="1"/>
  <c r="AM115" i="12"/>
  <c r="AN115" i="12" s="1"/>
  <c r="M115" i="12"/>
  <c r="AH115" i="12" s="1"/>
  <c r="AM114" i="12"/>
  <c r="AN114" i="12" s="1"/>
  <c r="M114" i="12"/>
  <c r="AH114" i="12" s="1"/>
  <c r="AM113" i="12"/>
  <c r="AN113" i="12" s="1"/>
  <c r="M113" i="12"/>
  <c r="AH113" i="12" s="1"/>
  <c r="AM112" i="12"/>
  <c r="AN112" i="12" s="1"/>
  <c r="M112" i="12"/>
  <c r="AH112" i="12" s="1"/>
  <c r="AM111" i="12"/>
  <c r="AN111" i="12" s="1"/>
  <c r="M111" i="12"/>
  <c r="AH111" i="12" s="1"/>
  <c r="AM110" i="12"/>
  <c r="AN110" i="12" s="1"/>
  <c r="M110" i="12"/>
  <c r="AH110" i="12" s="1"/>
  <c r="AM109" i="12"/>
  <c r="M109" i="12"/>
  <c r="AH109" i="12" s="1"/>
  <c r="AM108" i="12"/>
  <c r="AN108" i="12" s="1"/>
  <c r="M108" i="12"/>
  <c r="AH108" i="12" s="1"/>
  <c r="AM107" i="12"/>
  <c r="M107" i="12"/>
  <c r="AH107" i="12" s="1"/>
  <c r="AM106" i="12"/>
  <c r="AN106" i="12" s="1"/>
  <c r="AP106" i="12" s="1"/>
  <c r="M106" i="12"/>
  <c r="AH106" i="12" s="1"/>
  <c r="AM105" i="12"/>
  <c r="AN105" i="12" s="1"/>
  <c r="M105" i="12"/>
  <c r="AH105" i="12" s="1"/>
  <c r="AM104" i="12"/>
  <c r="AN104" i="12" s="1"/>
  <c r="M104" i="12"/>
  <c r="AH104" i="12" s="1"/>
  <c r="AM103" i="12"/>
  <c r="AN103" i="12" s="1"/>
  <c r="M103" i="12"/>
  <c r="AH103" i="12" s="1"/>
  <c r="AM102" i="12"/>
  <c r="AN102" i="12" s="1"/>
  <c r="AP102" i="12" s="1"/>
  <c r="M102" i="12"/>
  <c r="AH102" i="12" s="1"/>
  <c r="AM101" i="12"/>
  <c r="M101" i="12"/>
  <c r="AH101" i="12" s="1"/>
  <c r="AM100" i="12"/>
  <c r="AN100" i="12" s="1"/>
  <c r="M100" i="12"/>
  <c r="AH100" i="12" s="1"/>
  <c r="AM99" i="12"/>
  <c r="AN99" i="12" s="1"/>
  <c r="M99" i="12"/>
  <c r="AH99" i="12" s="1"/>
  <c r="AM98" i="12"/>
  <c r="M98" i="12"/>
  <c r="AH98" i="12" s="1"/>
  <c r="AM97" i="12"/>
  <c r="AN97" i="12" s="1"/>
  <c r="M97" i="12"/>
  <c r="AH97" i="12" s="1"/>
  <c r="AM96" i="12"/>
  <c r="AN96" i="12"/>
  <c r="M96" i="12"/>
  <c r="AH96" i="12" s="1"/>
  <c r="AM95" i="12"/>
  <c r="M95" i="12"/>
  <c r="AH95" i="12" s="1"/>
  <c r="AM94" i="12"/>
  <c r="AN94" i="12" s="1"/>
  <c r="M94" i="12"/>
  <c r="AH94" i="12" s="1"/>
  <c r="AM93" i="12"/>
  <c r="M93" i="12"/>
  <c r="AH93" i="12" s="1"/>
  <c r="AM92" i="12"/>
  <c r="AN92" i="12" s="1"/>
  <c r="M92" i="12"/>
  <c r="AH92" i="12" s="1"/>
  <c r="AM91" i="12"/>
  <c r="M91" i="12"/>
  <c r="AH91" i="12" s="1"/>
  <c r="AM90" i="12"/>
  <c r="AN90" i="12"/>
  <c r="M90" i="12"/>
  <c r="AH90" i="12" s="1"/>
  <c r="AM89" i="12"/>
  <c r="AN89" i="12" s="1"/>
  <c r="M89" i="12"/>
  <c r="AH89" i="12" s="1"/>
  <c r="AM88" i="12"/>
  <c r="AN88" i="12" s="1"/>
  <c r="M88" i="12"/>
  <c r="AH88" i="12" s="1"/>
  <c r="AM87" i="12"/>
  <c r="M87" i="12"/>
  <c r="AH87" i="12" s="1"/>
  <c r="AM86" i="12"/>
  <c r="AN86" i="12" s="1"/>
  <c r="M86" i="12"/>
  <c r="AH86" i="12" s="1"/>
  <c r="AM85" i="12"/>
  <c r="M85" i="12"/>
  <c r="AH85" i="12" s="1"/>
  <c r="AM84" i="12"/>
  <c r="AN84" i="12" s="1"/>
  <c r="M84" i="12"/>
  <c r="AH84" i="12" s="1"/>
  <c r="AM83" i="12"/>
  <c r="M83" i="12"/>
  <c r="AH83" i="12" s="1"/>
  <c r="AM82" i="12"/>
  <c r="AN82" i="12" s="1"/>
  <c r="M82" i="12"/>
  <c r="AH82" i="12" s="1"/>
  <c r="AM81" i="12"/>
  <c r="M81" i="12"/>
  <c r="AH81" i="12" s="1"/>
  <c r="AM80" i="12"/>
  <c r="AN80" i="12" s="1"/>
  <c r="M80" i="12"/>
  <c r="AH80" i="12" s="1"/>
  <c r="AM79" i="12"/>
  <c r="AN79" i="12" s="1"/>
  <c r="M79" i="12"/>
  <c r="AH79" i="12" s="1"/>
  <c r="AM78" i="12"/>
  <c r="AN78" i="12" s="1"/>
  <c r="M78" i="12"/>
  <c r="AH78" i="12" s="1"/>
  <c r="AM77" i="12"/>
  <c r="AN77" i="12" s="1"/>
  <c r="M77" i="12"/>
  <c r="AH77" i="12" s="1"/>
  <c r="AM76" i="12"/>
  <c r="AN76" i="12" s="1"/>
  <c r="M76" i="12"/>
  <c r="AH76" i="12" s="1"/>
  <c r="AM75" i="12"/>
  <c r="AN75" i="12" s="1"/>
  <c r="M75" i="12"/>
  <c r="AH75" i="12" s="1"/>
  <c r="AM74" i="12"/>
  <c r="AN74" i="12" s="1"/>
  <c r="M74" i="12"/>
  <c r="AH74" i="12" s="1"/>
  <c r="AM73" i="12"/>
  <c r="AN73" i="12" s="1"/>
  <c r="M73" i="12"/>
  <c r="AH73" i="12" s="1"/>
  <c r="AM72" i="12"/>
  <c r="AN72" i="12" s="1"/>
  <c r="M72" i="12"/>
  <c r="AH72" i="12" s="1"/>
  <c r="AM71" i="12"/>
  <c r="AN71" i="12" s="1"/>
  <c r="M71" i="12"/>
  <c r="AH71" i="12" s="1"/>
  <c r="AM70" i="12"/>
  <c r="AN70" i="12" s="1"/>
  <c r="M70" i="12"/>
  <c r="AH70" i="12" s="1"/>
  <c r="AM69" i="12"/>
  <c r="M69" i="12"/>
  <c r="AH69" i="12" s="1"/>
  <c r="AM68" i="12"/>
  <c r="AN68" i="12" s="1"/>
  <c r="M68" i="12"/>
  <c r="AH68" i="12" s="1"/>
  <c r="AM67" i="12"/>
  <c r="AN67" i="12" s="1"/>
  <c r="M67" i="12"/>
  <c r="AH67" i="12" s="1"/>
  <c r="AM66" i="12"/>
  <c r="M66" i="12"/>
  <c r="AH66" i="12" s="1"/>
  <c r="AM65" i="12"/>
  <c r="AN65" i="12" s="1"/>
  <c r="AP65" i="12" s="1"/>
  <c r="M65" i="12"/>
  <c r="AH65" i="12" s="1"/>
  <c r="AM64" i="12"/>
  <c r="AN64" i="12"/>
  <c r="M64" i="12"/>
  <c r="AH64" i="12" s="1"/>
  <c r="AM63" i="12"/>
  <c r="AN63" i="12"/>
  <c r="M63" i="12"/>
  <c r="AH63" i="12" s="1"/>
  <c r="AM62" i="12"/>
  <c r="AN62" i="12"/>
  <c r="M62" i="12"/>
  <c r="AH62" i="12" s="1"/>
  <c r="AM61" i="12"/>
  <c r="M61" i="12"/>
  <c r="AH61" i="12" s="1"/>
  <c r="AM60" i="12"/>
  <c r="AN60" i="12" s="1"/>
  <c r="M60" i="12"/>
  <c r="AH60" i="12" s="1"/>
  <c r="AM59" i="12"/>
  <c r="AN59" i="12"/>
  <c r="M59" i="12"/>
  <c r="AH59" i="12" s="1"/>
  <c r="AM58" i="12"/>
  <c r="AN58" i="12" s="1"/>
  <c r="M58" i="12"/>
  <c r="AH58" i="12" s="1"/>
  <c r="AM57" i="12"/>
  <c r="AN57" i="12" s="1"/>
  <c r="M57" i="12"/>
  <c r="AH57" i="12" s="1"/>
  <c r="AM56" i="12"/>
  <c r="AN56" i="12" s="1"/>
  <c r="M56" i="12"/>
  <c r="AH56" i="12" s="1"/>
  <c r="AM55" i="12"/>
  <c r="AN55" i="12" s="1"/>
  <c r="M55" i="12"/>
  <c r="AH55" i="12" s="1"/>
  <c r="AM54" i="12"/>
  <c r="AN54" i="12" s="1"/>
  <c r="M54" i="12"/>
  <c r="AH54" i="12" s="1"/>
  <c r="AM53" i="12"/>
  <c r="AN53" i="12" s="1"/>
  <c r="M53" i="12"/>
  <c r="AH53" i="12" s="1"/>
  <c r="AM52" i="12"/>
  <c r="AN52" i="12" s="1"/>
  <c r="M52" i="12"/>
  <c r="AH52" i="12"/>
  <c r="AM51" i="12"/>
  <c r="AN51" i="12" s="1"/>
  <c r="M51" i="12"/>
  <c r="AH51" i="12" s="1"/>
  <c r="AM50" i="12"/>
  <c r="M50" i="12"/>
  <c r="AH50" i="12" s="1"/>
  <c r="AM49" i="12"/>
  <c r="AN49" i="12" s="1"/>
  <c r="M49" i="12"/>
  <c r="AH49" i="12" s="1"/>
  <c r="AM48" i="12"/>
  <c r="AN48" i="12" s="1"/>
  <c r="M48" i="12"/>
  <c r="AH48" i="12" s="1"/>
  <c r="AM47" i="12"/>
  <c r="AN47" i="12" s="1"/>
  <c r="M47" i="12"/>
  <c r="AH47" i="12" s="1"/>
  <c r="AM46" i="12"/>
  <c r="AN46" i="12" s="1"/>
  <c r="M46" i="12"/>
  <c r="AH46" i="12" s="1"/>
  <c r="AM45" i="12"/>
  <c r="M45" i="12"/>
  <c r="AH45" i="12" s="1"/>
  <c r="AM44" i="12"/>
  <c r="AN44" i="12" s="1"/>
  <c r="AK44" i="12"/>
  <c r="M44" i="12"/>
  <c r="AH44" i="12" s="1"/>
  <c r="AM43" i="12"/>
  <c r="AN43" i="12" s="1"/>
  <c r="AK43" i="12"/>
  <c r="M43" i="12"/>
  <c r="AH43" i="12" s="1"/>
  <c r="AM42" i="12"/>
  <c r="AN42" i="12" s="1"/>
  <c r="AK42" i="12"/>
  <c r="M42" i="12"/>
  <c r="AH42" i="12" s="1"/>
  <c r="AM41" i="12"/>
  <c r="AN41" i="12" s="1"/>
  <c r="AK41" i="12"/>
  <c r="M41" i="12"/>
  <c r="AH41" i="12" s="1"/>
  <c r="AM40" i="12"/>
  <c r="AN40" i="12" s="1"/>
  <c r="AK40" i="12"/>
  <c r="M40" i="12"/>
  <c r="AH40" i="12" s="1"/>
  <c r="AM39" i="12"/>
  <c r="AK39" i="12"/>
  <c r="M39" i="12"/>
  <c r="AH39" i="12" s="1"/>
  <c r="AM38" i="12"/>
  <c r="AN38" i="12" s="1"/>
  <c r="AH32" i="12"/>
  <c r="AH30" i="12"/>
  <c r="AK27" i="12"/>
  <c r="AK26" i="12"/>
  <c r="AH26" i="12"/>
  <c r="AK25" i="12"/>
  <c r="M25" i="12"/>
  <c r="AH25" i="12" s="1"/>
  <c r="AK24" i="12"/>
  <c r="M24" i="12"/>
  <c r="AH24" i="12" s="1"/>
  <c r="AK23" i="12"/>
  <c r="M23" i="12"/>
  <c r="AH23" i="12" s="1"/>
  <c r="AK22" i="12"/>
  <c r="M22" i="12"/>
  <c r="AH22" i="12" s="1"/>
  <c r="AK21" i="12"/>
  <c r="M21" i="12"/>
  <c r="AH21" i="12"/>
  <c r="AU11" i="12"/>
  <c r="AL20" i="12"/>
  <c r="AK20" i="12"/>
  <c r="AU13" i="12"/>
  <c r="Z13" i="12"/>
  <c r="BN8" i="12"/>
  <c r="AA6" i="12"/>
  <c r="BH41" i="13"/>
  <c r="BK3" i="25"/>
  <c r="AD7" i="13"/>
  <c r="AE7" i="13" s="1"/>
  <c r="W13" i="36"/>
  <c r="B13" i="36"/>
  <c r="E14" i="36"/>
  <c r="I14" i="36"/>
  <c r="K14" i="36"/>
  <c r="E15" i="36"/>
  <c r="I15" i="36"/>
  <c r="O15" i="36" s="1"/>
  <c r="J15" i="36" s="1"/>
  <c r="M15" i="36" s="1"/>
  <c r="K15" i="36"/>
  <c r="E16" i="36"/>
  <c r="I16" i="36"/>
  <c r="O16" i="36" s="1"/>
  <c r="J16" i="36" s="1"/>
  <c r="M16" i="36" s="1"/>
  <c r="K16" i="36"/>
  <c r="E17" i="36"/>
  <c r="I17" i="36"/>
  <c r="O17" i="36" s="1"/>
  <c r="J17" i="36" s="1"/>
  <c r="M17" i="36" s="1"/>
  <c r="K17" i="36"/>
  <c r="E18" i="36"/>
  <c r="I18" i="36"/>
  <c r="K18" i="36"/>
  <c r="E19" i="36"/>
  <c r="I19" i="36"/>
  <c r="O19" i="36" s="1"/>
  <c r="J19" i="36" s="1"/>
  <c r="M19" i="36" s="1"/>
  <c r="K19" i="36"/>
  <c r="E20" i="36"/>
  <c r="I20" i="36"/>
  <c r="O20" i="36" s="1"/>
  <c r="J20" i="36" s="1"/>
  <c r="M20" i="36" s="1"/>
  <c r="K20" i="36"/>
  <c r="E21" i="36"/>
  <c r="I21" i="36"/>
  <c r="O21" i="36" s="1"/>
  <c r="J21" i="36" s="1"/>
  <c r="M21" i="36" s="1"/>
  <c r="K21" i="36"/>
  <c r="E22" i="36"/>
  <c r="I22" i="36"/>
  <c r="K22" i="36"/>
  <c r="E23" i="36"/>
  <c r="I23" i="36"/>
  <c r="O23" i="36" s="1"/>
  <c r="J23" i="36" s="1"/>
  <c r="M23" i="36" s="1"/>
  <c r="K23" i="36"/>
  <c r="E24" i="36"/>
  <c r="I24" i="36"/>
  <c r="K24" i="36"/>
  <c r="E25" i="36"/>
  <c r="I25" i="36"/>
  <c r="O25" i="36" s="1"/>
  <c r="J25" i="36" s="1"/>
  <c r="M25" i="36" s="1"/>
  <c r="K25" i="36"/>
  <c r="E26" i="36"/>
  <c r="I26" i="36"/>
  <c r="O26" i="36" s="1"/>
  <c r="J26" i="36" s="1"/>
  <c r="M26" i="36" s="1"/>
  <c r="K26" i="36"/>
  <c r="E27" i="36"/>
  <c r="I27" i="36"/>
  <c r="O27" i="36" s="1"/>
  <c r="J27" i="36" s="1"/>
  <c r="M27" i="36" s="1"/>
  <c r="K27" i="36"/>
  <c r="E28" i="36"/>
  <c r="I28" i="36"/>
  <c r="K28" i="36"/>
  <c r="E29" i="36"/>
  <c r="I29" i="36"/>
  <c r="K29" i="36"/>
  <c r="E30" i="36"/>
  <c r="I30" i="36"/>
  <c r="O30" i="36" s="1"/>
  <c r="J30" i="36" s="1"/>
  <c r="M30" i="36" s="1"/>
  <c r="K30" i="36"/>
  <c r="E31" i="36"/>
  <c r="I31" i="36"/>
  <c r="O31" i="36" s="1"/>
  <c r="J31" i="36" s="1"/>
  <c r="M31" i="36" s="1"/>
  <c r="K31" i="36"/>
  <c r="E32" i="36"/>
  <c r="I32" i="36"/>
  <c r="O32" i="36" s="1"/>
  <c r="J32" i="36" s="1"/>
  <c r="M32" i="36" s="1"/>
  <c r="K32" i="36"/>
  <c r="E33" i="36"/>
  <c r="I33" i="36"/>
  <c r="K33" i="36"/>
  <c r="E34" i="36"/>
  <c r="I34" i="36"/>
  <c r="O34" i="36" s="1"/>
  <c r="J34" i="36" s="1"/>
  <c r="M34" i="36" s="1"/>
  <c r="K34" i="36"/>
  <c r="E35" i="36"/>
  <c r="I35" i="36"/>
  <c r="O35" i="36" s="1"/>
  <c r="J35" i="36" s="1"/>
  <c r="M35" i="36" s="1"/>
  <c r="K35" i="36"/>
  <c r="E36" i="36"/>
  <c r="I36" i="36"/>
  <c r="O36" i="36" s="1"/>
  <c r="J36" i="36" s="1"/>
  <c r="M36" i="36" s="1"/>
  <c r="K36" i="36"/>
  <c r="E37" i="36"/>
  <c r="I37" i="36"/>
  <c r="O37" i="36" s="1"/>
  <c r="J37" i="36" s="1"/>
  <c r="M37" i="36" s="1"/>
  <c r="K37" i="36"/>
  <c r="E38" i="36"/>
  <c r="I38" i="36"/>
  <c r="K38" i="36"/>
  <c r="E39" i="36"/>
  <c r="I39" i="36"/>
  <c r="O39" i="36" s="1"/>
  <c r="J39" i="36" s="1"/>
  <c r="M39" i="36" s="1"/>
  <c r="K39" i="36"/>
  <c r="E40" i="36"/>
  <c r="I40" i="36"/>
  <c r="K40" i="36"/>
  <c r="E41" i="36"/>
  <c r="I41" i="36"/>
  <c r="O41" i="36" s="1"/>
  <c r="J41" i="36" s="1"/>
  <c r="M41" i="36" s="1"/>
  <c r="K41" i="36"/>
  <c r="E42" i="36"/>
  <c r="I42" i="36"/>
  <c r="K42" i="36"/>
  <c r="E43" i="36"/>
  <c r="I43" i="36"/>
  <c r="K43" i="36"/>
  <c r="E44" i="36"/>
  <c r="I44" i="36"/>
  <c r="K44" i="36"/>
  <c r="E45" i="36"/>
  <c r="I45" i="36"/>
  <c r="O45" i="36" s="1"/>
  <c r="J45" i="36" s="1"/>
  <c r="M45" i="36" s="1"/>
  <c r="K45" i="36"/>
  <c r="E46" i="36"/>
  <c r="I46" i="36"/>
  <c r="O46" i="36" s="1"/>
  <c r="J46" i="36" s="1"/>
  <c r="M46" i="36" s="1"/>
  <c r="K46" i="36"/>
  <c r="E47" i="36"/>
  <c r="I47" i="36"/>
  <c r="O47" i="36" s="1"/>
  <c r="J47" i="36" s="1"/>
  <c r="M47" i="36" s="1"/>
  <c r="K47" i="36"/>
  <c r="E48" i="36"/>
  <c r="I48" i="36"/>
  <c r="O48" i="36" s="1"/>
  <c r="J48" i="36" s="1"/>
  <c r="M48" i="36" s="1"/>
  <c r="K48" i="36"/>
  <c r="E49" i="36"/>
  <c r="I49" i="36"/>
  <c r="K49" i="36"/>
  <c r="E50" i="36"/>
  <c r="I50" i="36"/>
  <c r="K50" i="36"/>
  <c r="E51" i="36"/>
  <c r="I51" i="36"/>
  <c r="K51" i="36"/>
  <c r="E52" i="36"/>
  <c r="I52" i="36"/>
  <c r="O52" i="36" s="1"/>
  <c r="J52" i="36" s="1"/>
  <c r="M52" i="36" s="1"/>
  <c r="K52" i="36"/>
  <c r="E53" i="36"/>
  <c r="I53" i="36"/>
  <c r="O53" i="36" s="1"/>
  <c r="J53" i="36" s="1"/>
  <c r="M53" i="36" s="1"/>
  <c r="K53" i="36"/>
  <c r="E54" i="36"/>
  <c r="I54" i="36"/>
  <c r="O54" i="36" s="1"/>
  <c r="J54" i="36" s="1"/>
  <c r="M54" i="36" s="1"/>
  <c r="K54" i="36"/>
  <c r="E55" i="36"/>
  <c r="I55" i="36"/>
  <c r="O55" i="36" s="1"/>
  <c r="J55" i="36" s="1"/>
  <c r="M55" i="36" s="1"/>
  <c r="K55" i="36"/>
  <c r="E56" i="36"/>
  <c r="I56" i="36"/>
  <c r="K56" i="36"/>
  <c r="E57" i="36"/>
  <c r="I57" i="36"/>
  <c r="K57" i="36"/>
  <c r="E58" i="36"/>
  <c r="I58" i="36"/>
  <c r="K58" i="36"/>
  <c r="F136" i="25"/>
  <c r="O7" i="13"/>
  <c r="P7" i="13"/>
  <c r="Z7" i="13"/>
  <c r="AA7" i="13"/>
  <c r="AB7" i="13"/>
  <c r="AC7" i="13"/>
  <c r="BH7" i="13"/>
  <c r="O8" i="13"/>
  <c r="P8" i="13"/>
  <c r="O9" i="13"/>
  <c r="P9" i="13"/>
  <c r="BH9" i="13"/>
  <c r="O10" i="13"/>
  <c r="P10" i="13"/>
  <c r="BH10" i="13"/>
  <c r="O11" i="13"/>
  <c r="P11" i="13"/>
  <c r="BH31" i="13"/>
  <c r="BH33" i="13"/>
  <c r="BH42" i="13"/>
  <c r="B4"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AG3" i="25"/>
  <c r="A5" i="25"/>
  <c r="F5" i="25"/>
  <c r="I5" i="25" s="1"/>
  <c r="G5" i="25"/>
  <c r="J5" i="25" s="1"/>
  <c r="AF5" i="25"/>
  <c r="AM5" i="25"/>
  <c r="AN5" i="25"/>
  <c r="AQ5" i="25"/>
  <c r="A6" i="25"/>
  <c r="F6" i="25"/>
  <c r="I6" i="25" s="1"/>
  <c r="G6" i="25"/>
  <c r="J6" i="25" s="1"/>
  <c r="AF6" i="25"/>
  <c r="AK6" i="25"/>
  <c r="AM6" i="25"/>
  <c r="AN6" i="25"/>
  <c r="AQ6" i="25"/>
  <c r="A7" i="25"/>
  <c r="F7" i="25"/>
  <c r="E7" i="25" s="1"/>
  <c r="G7" i="25"/>
  <c r="J7" i="25" s="1"/>
  <c r="AF7" i="25"/>
  <c r="AK7" i="25"/>
  <c r="AM7" i="25"/>
  <c r="AN7" i="25"/>
  <c r="AQ7" i="25"/>
  <c r="A8" i="25"/>
  <c r="F8" i="25"/>
  <c r="G8" i="25"/>
  <c r="J8" i="25" s="1"/>
  <c r="I8" i="25"/>
  <c r="AF8" i="25"/>
  <c r="AK8" i="25"/>
  <c r="AM8" i="25"/>
  <c r="AN8" i="25"/>
  <c r="AQ8" i="25"/>
  <c r="A9" i="25"/>
  <c r="F9" i="25"/>
  <c r="G9" i="25"/>
  <c r="J9" i="25" s="1"/>
  <c r="AF9" i="25"/>
  <c r="AK9" i="25"/>
  <c r="AM9" i="25"/>
  <c r="AN9" i="25"/>
  <c r="AQ9" i="25"/>
  <c r="A10" i="25"/>
  <c r="F10" i="25"/>
  <c r="G10" i="25"/>
  <c r="J10" i="25" s="1"/>
  <c r="AF10" i="25"/>
  <c r="AK10" i="25"/>
  <c r="AM10" i="25"/>
  <c r="AN10" i="25"/>
  <c r="AQ10" i="25"/>
  <c r="A11" i="25"/>
  <c r="F11" i="25"/>
  <c r="G11" i="25"/>
  <c r="J11" i="25" s="1"/>
  <c r="A12" i="25"/>
  <c r="F12" i="25"/>
  <c r="G12" i="25"/>
  <c r="J12" i="25" s="1"/>
  <c r="A13" i="25"/>
  <c r="F13" i="25"/>
  <c r="I13" i="25" s="1"/>
  <c r="G13" i="25"/>
  <c r="J13" i="25" s="1"/>
  <c r="A14" i="25"/>
  <c r="F14" i="25"/>
  <c r="I14" i="25" s="1"/>
  <c r="H14" i="25" s="1"/>
  <c r="G14" i="25"/>
  <c r="J14" i="25" s="1"/>
  <c r="A15" i="25"/>
  <c r="F15" i="25"/>
  <c r="I15" i="25" s="1"/>
  <c r="H15" i="25" s="1"/>
  <c r="G15" i="25"/>
  <c r="J15" i="25" s="1"/>
  <c r="A16" i="25"/>
  <c r="F16" i="25"/>
  <c r="G16" i="25"/>
  <c r="J16" i="25" s="1"/>
  <c r="A17" i="25"/>
  <c r="F17" i="25"/>
  <c r="G17" i="25"/>
  <c r="J17" i="25" s="1"/>
  <c r="A18" i="25"/>
  <c r="F18" i="25"/>
  <c r="I18" i="25" s="1"/>
  <c r="G18" i="25"/>
  <c r="J18" i="25" s="1"/>
  <c r="A19" i="25"/>
  <c r="F19" i="25"/>
  <c r="G19" i="25"/>
  <c r="J19" i="25" s="1"/>
  <c r="A20" i="25"/>
  <c r="F20" i="25"/>
  <c r="G20" i="25"/>
  <c r="J20" i="25" s="1"/>
  <c r="A21" i="25"/>
  <c r="F21" i="25"/>
  <c r="G21" i="25"/>
  <c r="J21" i="25" s="1"/>
  <c r="I21" i="25"/>
  <c r="A22" i="25"/>
  <c r="F22" i="25"/>
  <c r="I22" i="25" s="1"/>
  <c r="G22" i="25"/>
  <c r="J22" i="25" s="1"/>
  <c r="H22" i="25"/>
  <c r="A23" i="25"/>
  <c r="F23" i="25"/>
  <c r="I23" i="25" s="1"/>
  <c r="G23" i="25"/>
  <c r="J23" i="25"/>
  <c r="A24" i="25"/>
  <c r="F24" i="25"/>
  <c r="I24" i="25" s="1"/>
  <c r="G24" i="25"/>
  <c r="J24" i="25" s="1"/>
  <c r="A25" i="25"/>
  <c r="F25" i="25"/>
  <c r="I25" i="25" s="1"/>
  <c r="G25" i="25"/>
  <c r="J25" i="25" s="1"/>
  <c r="A26" i="25"/>
  <c r="F26" i="25"/>
  <c r="I26" i="25" s="1"/>
  <c r="G26" i="25"/>
  <c r="J26" i="25" s="1"/>
  <c r="A27" i="25"/>
  <c r="F27" i="25"/>
  <c r="I27" i="25" s="1"/>
  <c r="G27" i="25"/>
  <c r="J27" i="25" s="1"/>
  <c r="A28" i="25"/>
  <c r="F28" i="25"/>
  <c r="G28" i="25"/>
  <c r="J28" i="25" s="1"/>
  <c r="A29" i="25"/>
  <c r="F29" i="25"/>
  <c r="I29" i="25" s="1"/>
  <c r="G29" i="25"/>
  <c r="J29" i="25" s="1"/>
  <c r="A30" i="25"/>
  <c r="F30" i="25"/>
  <c r="G30" i="25"/>
  <c r="J30" i="25" s="1"/>
  <c r="A31" i="25"/>
  <c r="F31" i="25"/>
  <c r="I31" i="25" s="1"/>
  <c r="G31" i="25"/>
  <c r="J31" i="25" s="1"/>
  <c r="A32" i="25"/>
  <c r="F32" i="25"/>
  <c r="G32" i="25"/>
  <c r="J32" i="25" s="1"/>
  <c r="A33" i="25"/>
  <c r="F33" i="25"/>
  <c r="G33" i="25"/>
  <c r="J33" i="25" s="1"/>
  <c r="A34" i="25"/>
  <c r="F34" i="25"/>
  <c r="G34" i="25"/>
  <c r="J34" i="25" s="1"/>
  <c r="A35" i="25"/>
  <c r="F35" i="25"/>
  <c r="G35" i="25"/>
  <c r="J35" i="25" s="1"/>
  <c r="A36" i="25"/>
  <c r="F36" i="25"/>
  <c r="I36" i="25"/>
  <c r="G36" i="25"/>
  <c r="J36" i="25" s="1"/>
  <c r="A37" i="25"/>
  <c r="F37" i="25"/>
  <c r="I37" i="25" s="1"/>
  <c r="G37" i="25"/>
  <c r="J37" i="25" s="1"/>
  <c r="H37" i="25" s="1"/>
  <c r="A38" i="25"/>
  <c r="F38" i="25"/>
  <c r="G38" i="25"/>
  <c r="J38" i="25"/>
  <c r="A39" i="25"/>
  <c r="F39" i="25"/>
  <c r="I39" i="25" s="1"/>
  <c r="G39" i="25"/>
  <c r="J39" i="25"/>
  <c r="A40" i="25"/>
  <c r="F40" i="25"/>
  <c r="I40" i="25" s="1"/>
  <c r="H40" i="25" s="1"/>
  <c r="G40" i="25"/>
  <c r="J40" i="25"/>
  <c r="A41" i="25"/>
  <c r="F41" i="25"/>
  <c r="G41" i="25"/>
  <c r="J41" i="25"/>
  <c r="A42" i="25"/>
  <c r="F42" i="25"/>
  <c r="G42" i="25"/>
  <c r="J42" i="25"/>
  <c r="A43" i="25"/>
  <c r="F43" i="25"/>
  <c r="I43" i="25" s="1"/>
  <c r="G43" i="25"/>
  <c r="J43" i="25"/>
  <c r="A44" i="25"/>
  <c r="F44" i="25"/>
  <c r="I44" i="25" s="1"/>
  <c r="H44" i="25" s="1"/>
  <c r="G44" i="25"/>
  <c r="J44" i="25" s="1"/>
  <c r="A45" i="25"/>
  <c r="F45" i="25"/>
  <c r="G45" i="25"/>
  <c r="J45" i="25" s="1"/>
  <c r="A46" i="25"/>
  <c r="F46" i="25"/>
  <c r="I46" i="25" s="1"/>
  <c r="G46" i="25"/>
  <c r="J46" i="25" s="1"/>
  <c r="A47" i="25"/>
  <c r="F47" i="25"/>
  <c r="I47" i="25" s="1"/>
  <c r="G47" i="25"/>
  <c r="J47" i="25" s="1"/>
  <c r="A48" i="25"/>
  <c r="F48" i="25"/>
  <c r="I48" i="25" s="1"/>
  <c r="G48" i="25"/>
  <c r="J48" i="25" s="1"/>
  <c r="A49" i="25"/>
  <c r="F49" i="25"/>
  <c r="I49" i="25" s="1"/>
  <c r="G49" i="25"/>
  <c r="J49" i="25" s="1"/>
  <c r="A50" i="25"/>
  <c r="F50" i="25"/>
  <c r="G50" i="25"/>
  <c r="J50" i="25" s="1"/>
  <c r="A51" i="25"/>
  <c r="F51" i="25"/>
  <c r="I51" i="25" s="1"/>
  <c r="G51" i="25"/>
  <c r="J51" i="25" s="1"/>
  <c r="A52" i="25"/>
  <c r="F52" i="25"/>
  <c r="G52" i="25"/>
  <c r="J52" i="25" s="1"/>
  <c r="A53" i="25"/>
  <c r="F53" i="25"/>
  <c r="G53" i="25"/>
  <c r="J53" i="25" s="1"/>
  <c r="A54" i="25"/>
  <c r="F54" i="25"/>
  <c r="G54" i="25"/>
  <c r="J54" i="25" s="1"/>
  <c r="A55" i="25"/>
  <c r="F55" i="25"/>
  <c r="I55" i="25" s="1"/>
  <c r="G55" i="25"/>
  <c r="J55" i="25" s="1"/>
  <c r="A56" i="25"/>
  <c r="F56" i="25"/>
  <c r="I56" i="25" s="1"/>
  <c r="G56" i="25"/>
  <c r="J56" i="25" s="1"/>
  <c r="A57" i="25"/>
  <c r="F57" i="25"/>
  <c r="G57" i="25"/>
  <c r="J57" i="25" s="1"/>
  <c r="A58" i="25"/>
  <c r="F58" i="25"/>
  <c r="I58" i="25" s="1"/>
  <c r="G58" i="25"/>
  <c r="J58" i="25" s="1"/>
  <c r="A59" i="25"/>
  <c r="F59" i="25"/>
  <c r="I59" i="25" s="1"/>
  <c r="G59" i="25"/>
  <c r="J59" i="25" s="1"/>
  <c r="A60" i="25"/>
  <c r="F60" i="25"/>
  <c r="I60" i="25" s="1"/>
  <c r="G60" i="25"/>
  <c r="J60" i="25" s="1"/>
  <c r="A61" i="25"/>
  <c r="F61" i="25"/>
  <c r="G61" i="25"/>
  <c r="J61" i="25" s="1"/>
  <c r="A62" i="25"/>
  <c r="F62" i="25"/>
  <c r="I62" i="25" s="1"/>
  <c r="G62" i="25"/>
  <c r="J62" i="25" s="1"/>
  <c r="A63" i="25"/>
  <c r="F63" i="25"/>
  <c r="I63" i="25"/>
  <c r="G63" i="25"/>
  <c r="J63" i="25" s="1"/>
  <c r="A64" i="25"/>
  <c r="F64" i="25"/>
  <c r="I64" i="25" s="1"/>
  <c r="G64" i="25"/>
  <c r="J64" i="25" s="1"/>
  <c r="A65" i="25"/>
  <c r="F65" i="25"/>
  <c r="I65" i="25" s="1"/>
  <c r="G65" i="25"/>
  <c r="J65" i="25" s="1"/>
  <c r="A66" i="25"/>
  <c r="F66" i="25"/>
  <c r="G66" i="25"/>
  <c r="J66" i="25" s="1"/>
  <c r="A67" i="25"/>
  <c r="F67" i="25"/>
  <c r="I67" i="25" s="1"/>
  <c r="G67" i="25"/>
  <c r="J67" i="25" s="1"/>
  <c r="A68" i="25"/>
  <c r="F68" i="25"/>
  <c r="I68" i="25" s="1"/>
  <c r="G68" i="25"/>
  <c r="J68" i="25" s="1"/>
  <c r="A69" i="25"/>
  <c r="F69" i="25"/>
  <c r="I69" i="25" s="1"/>
  <c r="G69" i="25"/>
  <c r="J69" i="25" s="1"/>
  <c r="A70" i="25"/>
  <c r="F70" i="25"/>
  <c r="G70" i="25"/>
  <c r="J70" i="25" s="1"/>
  <c r="A71" i="25"/>
  <c r="F71" i="25"/>
  <c r="I71" i="25" s="1"/>
  <c r="G71" i="25"/>
  <c r="J71" i="25" s="1"/>
  <c r="A72" i="25"/>
  <c r="F72" i="25"/>
  <c r="G72" i="25"/>
  <c r="J72" i="25" s="1"/>
  <c r="A73" i="25"/>
  <c r="F73" i="25"/>
  <c r="G73" i="25"/>
  <c r="J73" i="25" s="1"/>
  <c r="A74" i="25"/>
  <c r="F74" i="25"/>
  <c r="I74" i="25" s="1"/>
  <c r="G74" i="25"/>
  <c r="J74" i="25" s="1"/>
  <c r="A75" i="25"/>
  <c r="F75" i="25"/>
  <c r="E75" i="25" s="1"/>
  <c r="G75" i="25"/>
  <c r="J75" i="25"/>
  <c r="A76" i="25"/>
  <c r="F76" i="25"/>
  <c r="I76" i="25" s="1"/>
  <c r="G76" i="25"/>
  <c r="J76" i="25" s="1"/>
  <c r="A77" i="25"/>
  <c r="F77" i="25"/>
  <c r="I77" i="25" s="1"/>
  <c r="G77" i="25"/>
  <c r="J77" i="25" s="1"/>
  <c r="A78" i="25"/>
  <c r="F78" i="25"/>
  <c r="I78" i="25" s="1"/>
  <c r="G78" i="25"/>
  <c r="J78" i="25" s="1"/>
  <c r="A79" i="25"/>
  <c r="F79" i="25"/>
  <c r="I79" i="25" s="1"/>
  <c r="G79" i="25"/>
  <c r="J79" i="25" s="1"/>
  <c r="A80" i="25"/>
  <c r="F80" i="25"/>
  <c r="I80" i="25" s="1"/>
  <c r="G80" i="25"/>
  <c r="J80" i="25" s="1"/>
  <c r="A81" i="25"/>
  <c r="F81" i="25"/>
  <c r="I81" i="25" s="1"/>
  <c r="G81" i="25"/>
  <c r="J81" i="25" s="1"/>
  <c r="A82" i="25"/>
  <c r="F82" i="25"/>
  <c r="G82" i="25"/>
  <c r="J82" i="25" s="1"/>
  <c r="A83" i="25"/>
  <c r="F83" i="25"/>
  <c r="G83" i="25"/>
  <c r="J83" i="25" s="1"/>
  <c r="A84" i="25"/>
  <c r="F84" i="25"/>
  <c r="I84" i="25" s="1"/>
  <c r="G84" i="25"/>
  <c r="J84" i="25" s="1"/>
  <c r="A85" i="25"/>
  <c r="F85" i="25"/>
  <c r="I85" i="25" s="1"/>
  <c r="G85" i="25"/>
  <c r="J85" i="25" s="1"/>
  <c r="A86" i="25"/>
  <c r="F86" i="25"/>
  <c r="I86" i="25" s="1"/>
  <c r="G86" i="25"/>
  <c r="J86" i="25" s="1"/>
  <c r="A87" i="25"/>
  <c r="F87" i="25"/>
  <c r="I87" i="25" s="1"/>
  <c r="G87" i="25"/>
  <c r="J87" i="25" s="1"/>
  <c r="A88" i="25"/>
  <c r="F88" i="25"/>
  <c r="G88" i="25"/>
  <c r="J88" i="25" s="1"/>
  <c r="F89" i="25"/>
  <c r="I89" i="25" s="1"/>
  <c r="G89" i="25"/>
  <c r="J89" i="25" s="1"/>
  <c r="F90" i="25"/>
  <c r="I90" i="25" s="1"/>
  <c r="G90" i="25"/>
  <c r="J90" i="25" s="1"/>
  <c r="A91" i="25"/>
  <c r="F91" i="25"/>
  <c r="I91" i="25" s="1"/>
  <c r="H91" i="25" s="1"/>
  <c r="G91" i="25"/>
  <c r="J91" i="25" s="1"/>
  <c r="A92" i="25"/>
  <c r="F92" i="25"/>
  <c r="I92" i="25" s="1"/>
  <c r="G92" i="25"/>
  <c r="J92" i="25" s="1"/>
  <c r="A93" i="25"/>
  <c r="F93" i="25"/>
  <c r="I93" i="25" s="1"/>
  <c r="G93" i="25"/>
  <c r="J93" i="25" s="1"/>
  <c r="A94" i="25"/>
  <c r="F94" i="25"/>
  <c r="G94" i="25"/>
  <c r="J94" i="25" s="1"/>
  <c r="I94" i="25"/>
  <c r="A95" i="25"/>
  <c r="F95" i="25"/>
  <c r="I95" i="25" s="1"/>
  <c r="G95" i="25"/>
  <c r="J95" i="25" s="1"/>
  <c r="A96" i="25"/>
  <c r="F96" i="25"/>
  <c r="I96" i="25" s="1"/>
  <c r="G96" i="25"/>
  <c r="J96" i="25" s="1"/>
  <c r="A97" i="25"/>
  <c r="F97" i="25"/>
  <c r="I97" i="25" s="1"/>
  <c r="G97" i="25"/>
  <c r="J97" i="25" s="1"/>
  <c r="A98" i="25"/>
  <c r="F98" i="25"/>
  <c r="I98" i="25" s="1"/>
  <c r="G98" i="25"/>
  <c r="J98" i="25" s="1"/>
  <c r="A99" i="25"/>
  <c r="F99" i="25"/>
  <c r="I99" i="25" s="1"/>
  <c r="G99" i="25"/>
  <c r="J99" i="25" s="1"/>
  <c r="A100" i="25"/>
  <c r="F100" i="25"/>
  <c r="I100" i="25" s="1"/>
  <c r="G100" i="25"/>
  <c r="J100" i="25" s="1"/>
  <c r="A101" i="25"/>
  <c r="F101" i="25"/>
  <c r="I101" i="25" s="1"/>
  <c r="H101" i="25" s="1"/>
  <c r="G101" i="25"/>
  <c r="J101" i="25" s="1"/>
  <c r="A102" i="25"/>
  <c r="F102" i="25"/>
  <c r="I102" i="25" s="1"/>
  <c r="G102" i="25"/>
  <c r="J102" i="25" s="1"/>
  <c r="A103" i="25"/>
  <c r="F103" i="25"/>
  <c r="I103" i="25" s="1"/>
  <c r="G103" i="25"/>
  <c r="J103" i="25" s="1"/>
  <c r="A104" i="25"/>
  <c r="F104" i="25"/>
  <c r="I104" i="25" s="1"/>
  <c r="G104" i="25"/>
  <c r="J104" i="25" s="1"/>
  <c r="A105" i="25"/>
  <c r="F105" i="25"/>
  <c r="I105" i="25" s="1"/>
  <c r="G105" i="25"/>
  <c r="J105" i="25" s="1"/>
  <c r="A106" i="25"/>
  <c r="F106" i="25"/>
  <c r="G106" i="25"/>
  <c r="J106" i="25" s="1"/>
  <c r="A107" i="25"/>
  <c r="F107" i="25"/>
  <c r="G107" i="25"/>
  <c r="J107" i="25" s="1"/>
  <c r="A108" i="25"/>
  <c r="F108" i="25"/>
  <c r="G108" i="25"/>
  <c r="J108" i="25" s="1"/>
  <c r="A109" i="25"/>
  <c r="F109" i="25"/>
  <c r="G109" i="25"/>
  <c r="J109" i="25" s="1"/>
  <c r="A110" i="25"/>
  <c r="F110" i="25"/>
  <c r="G110" i="25"/>
  <c r="J110" i="25" s="1"/>
  <c r="A111" i="25"/>
  <c r="F111" i="25"/>
  <c r="I111" i="25" s="1"/>
  <c r="G111" i="25"/>
  <c r="J111" i="25" s="1"/>
  <c r="H111" i="25" s="1"/>
  <c r="A112" i="25"/>
  <c r="F112" i="25"/>
  <c r="I112" i="25" s="1"/>
  <c r="H112" i="25" s="1"/>
  <c r="G112" i="25"/>
  <c r="J112" i="25" s="1"/>
  <c r="A113" i="25"/>
  <c r="F113" i="25"/>
  <c r="G113" i="25"/>
  <c r="J113" i="25" s="1"/>
  <c r="A114" i="25"/>
  <c r="F114" i="25"/>
  <c r="I114" i="25" s="1"/>
  <c r="G114" i="25"/>
  <c r="J114" i="25"/>
  <c r="A115" i="25"/>
  <c r="F115" i="25"/>
  <c r="I115" i="25" s="1"/>
  <c r="G115" i="25"/>
  <c r="J115" i="25" s="1"/>
  <c r="A116" i="25"/>
  <c r="F116" i="25"/>
  <c r="I116" i="25" s="1"/>
  <c r="G116" i="25"/>
  <c r="J116" i="25" s="1"/>
  <c r="A117" i="25"/>
  <c r="F117" i="25"/>
  <c r="G117" i="25"/>
  <c r="J117" i="25" s="1"/>
  <c r="A118" i="25"/>
  <c r="F118" i="25"/>
  <c r="I118" i="25" s="1"/>
  <c r="G118" i="25"/>
  <c r="J118" i="25" s="1"/>
  <c r="A119" i="25"/>
  <c r="F119" i="25"/>
  <c r="I119" i="25" s="1"/>
  <c r="G119" i="25"/>
  <c r="J119" i="25" s="1"/>
  <c r="A120" i="25"/>
  <c r="F120" i="25"/>
  <c r="G120" i="25"/>
  <c r="J120" i="25" s="1"/>
  <c r="A121" i="25"/>
  <c r="F121" i="25"/>
  <c r="I121" i="25" s="1"/>
  <c r="G121" i="25"/>
  <c r="J121" i="25" s="1"/>
  <c r="A122" i="25"/>
  <c r="F122" i="25"/>
  <c r="I122" i="25" s="1"/>
  <c r="G122" i="25"/>
  <c r="J122" i="25" s="1"/>
  <c r="A123" i="25"/>
  <c r="F123" i="25"/>
  <c r="G123" i="25"/>
  <c r="J123" i="25" s="1"/>
  <c r="A124" i="25"/>
  <c r="F124" i="25"/>
  <c r="I124" i="25" s="1"/>
  <c r="G124" i="25"/>
  <c r="J124" i="25" s="1"/>
  <c r="A125" i="25"/>
  <c r="F125" i="25"/>
  <c r="I125" i="25" s="1"/>
  <c r="G125" i="25"/>
  <c r="J125" i="25" s="1"/>
  <c r="A126" i="25"/>
  <c r="F126" i="25"/>
  <c r="G126" i="25"/>
  <c r="J126" i="25" s="1"/>
  <c r="A127" i="25"/>
  <c r="F127" i="25"/>
  <c r="G127" i="25"/>
  <c r="J127" i="25" s="1"/>
  <c r="A128" i="25"/>
  <c r="F128" i="25"/>
  <c r="I128" i="25" s="1"/>
  <c r="G128" i="25"/>
  <c r="J128" i="25" s="1"/>
  <c r="A129" i="25"/>
  <c r="F129" i="25"/>
  <c r="G129" i="25"/>
  <c r="J129" i="25" s="1"/>
  <c r="A130" i="25"/>
  <c r="F130" i="25"/>
  <c r="G130" i="25"/>
  <c r="J130" i="25" s="1"/>
  <c r="A131" i="25"/>
  <c r="F131" i="25"/>
  <c r="G131" i="25"/>
  <c r="J131" i="25" s="1"/>
  <c r="I131" i="25"/>
  <c r="H131" i="25" s="1"/>
  <c r="A132" i="25"/>
  <c r="F132" i="25"/>
  <c r="I132" i="25" s="1"/>
  <c r="H132" i="25" s="1"/>
  <c r="G132" i="25"/>
  <c r="J132" i="25" s="1"/>
  <c r="A134" i="25"/>
  <c r="F134" i="25"/>
  <c r="G134" i="25"/>
  <c r="J134" i="25" s="1"/>
  <c r="A135" i="25"/>
  <c r="F135" i="25"/>
  <c r="G135" i="25"/>
  <c r="J135" i="25"/>
  <c r="A136" i="25"/>
  <c r="G136" i="25"/>
  <c r="J136" i="25" s="1"/>
  <c r="A138" i="25"/>
  <c r="F138" i="25"/>
  <c r="I138" i="25" s="1"/>
  <c r="H138" i="25" s="1"/>
  <c r="G138" i="25"/>
  <c r="J138" i="25" s="1"/>
  <c r="A139" i="25"/>
  <c r="F139" i="25"/>
  <c r="G139" i="25"/>
  <c r="J139" i="25" s="1"/>
  <c r="A140" i="25"/>
  <c r="F140" i="25"/>
  <c r="I140" i="25" s="1"/>
  <c r="G140" i="25"/>
  <c r="J140" i="25" s="1"/>
  <c r="F141" i="25"/>
  <c r="E141" i="25" s="1"/>
  <c r="G141" i="25"/>
  <c r="J141" i="25" s="1"/>
  <c r="F142" i="25"/>
  <c r="G142" i="25"/>
  <c r="J142" i="25" s="1"/>
  <c r="A143" i="25"/>
  <c r="F143" i="25"/>
  <c r="G143" i="25"/>
  <c r="J143" i="25" s="1"/>
  <c r="A145" i="25"/>
  <c r="F145" i="25"/>
  <c r="I145" i="25" s="1"/>
  <c r="G145" i="25"/>
  <c r="J145" i="25"/>
  <c r="A146" i="25"/>
  <c r="F146" i="25"/>
  <c r="I146" i="25" s="1"/>
  <c r="G146" i="25"/>
  <c r="J146" i="25"/>
  <c r="A147" i="25"/>
  <c r="F147" i="25"/>
  <c r="I147" i="25" s="1"/>
  <c r="G147" i="25"/>
  <c r="J147" i="25"/>
  <c r="A148" i="25"/>
  <c r="F148" i="25"/>
  <c r="I148" i="25" s="1"/>
  <c r="G148" i="25"/>
  <c r="J148" i="25"/>
  <c r="A149" i="25"/>
  <c r="F149" i="25"/>
  <c r="E149" i="25" s="1"/>
  <c r="G149" i="25"/>
  <c r="J149" i="25" s="1"/>
  <c r="A150" i="25"/>
  <c r="F150" i="25"/>
  <c r="G150" i="25"/>
  <c r="J150" i="25" s="1"/>
  <c r="A151" i="25"/>
  <c r="F151" i="25"/>
  <c r="I151" i="25" s="1"/>
  <c r="H151" i="25" s="1"/>
  <c r="G151" i="25"/>
  <c r="J151" i="25" s="1"/>
  <c r="A152" i="25"/>
  <c r="F152" i="25"/>
  <c r="G152" i="25"/>
  <c r="J152" i="25" s="1"/>
  <c r="A153" i="25"/>
  <c r="F153" i="25"/>
  <c r="I153" i="25" s="1"/>
  <c r="G153" i="25"/>
  <c r="J153" i="25" s="1"/>
  <c r="A154" i="25"/>
  <c r="F154" i="25"/>
  <c r="I154" i="25" s="1"/>
  <c r="G154" i="25"/>
  <c r="J154" i="25" s="1"/>
  <c r="A155" i="25"/>
  <c r="F155" i="25"/>
  <c r="I155" i="25" s="1"/>
  <c r="G155" i="25"/>
  <c r="J155" i="25" s="1"/>
  <c r="A156" i="25"/>
  <c r="F156" i="25"/>
  <c r="G156" i="25"/>
  <c r="J156" i="25" s="1"/>
  <c r="A157" i="25"/>
  <c r="F157" i="25"/>
  <c r="I157" i="25" s="1"/>
  <c r="G157" i="25"/>
  <c r="J157" i="25" s="1"/>
  <c r="A158" i="25"/>
  <c r="F158" i="25"/>
  <c r="I158" i="25" s="1"/>
  <c r="G158" i="25"/>
  <c r="J158" i="25" s="1"/>
  <c r="A159" i="25"/>
  <c r="F159" i="25"/>
  <c r="G159" i="25"/>
  <c r="J159" i="25" s="1"/>
  <c r="A160" i="25"/>
  <c r="F160" i="25"/>
  <c r="G160" i="25"/>
  <c r="J160" i="25" s="1"/>
  <c r="A161" i="25"/>
  <c r="F161" i="25"/>
  <c r="I161" i="25" s="1"/>
  <c r="G161" i="25"/>
  <c r="J161" i="25" s="1"/>
  <c r="A162" i="25"/>
  <c r="F162" i="25"/>
  <c r="I162" i="25" s="1"/>
  <c r="G162" i="25"/>
  <c r="J162" i="25" s="1"/>
  <c r="H162" i="25" s="1"/>
  <c r="A163" i="25"/>
  <c r="F163" i="25"/>
  <c r="I163" i="25" s="1"/>
  <c r="G163" i="25"/>
  <c r="J163" i="25" s="1"/>
  <c r="A164" i="25"/>
  <c r="F164" i="25"/>
  <c r="I164" i="25" s="1"/>
  <c r="G164" i="25"/>
  <c r="J164" i="25" s="1"/>
  <c r="A165" i="25"/>
  <c r="F165" i="25"/>
  <c r="G165" i="25"/>
  <c r="J165" i="25" s="1"/>
  <c r="I165" i="25"/>
  <c r="A166" i="25"/>
  <c r="F166" i="25"/>
  <c r="I166" i="25" s="1"/>
  <c r="G166" i="25"/>
  <c r="J166" i="25" s="1"/>
  <c r="A167" i="25"/>
  <c r="F167" i="25"/>
  <c r="I167" i="25" s="1"/>
  <c r="G167" i="25"/>
  <c r="J167" i="25" s="1"/>
  <c r="A168" i="25"/>
  <c r="F168" i="25"/>
  <c r="I168" i="25" s="1"/>
  <c r="G168" i="25"/>
  <c r="J168" i="25" s="1"/>
  <c r="A169" i="25"/>
  <c r="F169" i="25"/>
  <c r="I169" i="25" s="1"/>
  <c r="G169" i="25"/>
  <c r="J169" i="25" s="1"/>
  <c r="A170" i="25"/>
  <c r="F170" i="25"/>
  <c r="I170" i="25" s="1"/>
  <c r="G170" i="25"/>
  <c r="J170" i="25" s="1"/>
  <c r="A171" i="25"/>
  <c r="F171" i="25"/>
  <c r="I171" i="25" s="1"/>
  <c r="G171" i="25"/>
  <c r="J171" i="25" s="1"/>
  <c r="A172" i="25"/>
  <c r="F172" i="25"/>
  <c r="I172" i="25" s="1"/>
  <c r="G172" i="25"/>
  <c r="J172" i="25" s="1"/>
  <c r="A173" i="25"/>
  <c r="F173" i="25"/>
  <c r="I173" i="25" s="1"/>
  <c r="H173" i="25" s="1"/>
  <c r="G173" i="25"/>
  <c r="J173" i="25" s="1"/>
  <c r="A174" i="25"/>
  <c r="F174" i="25"/>
  <c r="I174" i="25" s="1"/>
  <c r="G174" i="25"/>
  <c r="J174" i="25" s="1"/>
  <c r="A175" i="25"/>
  <c r="F175" i="25"/>
  <c r="G175" i="25"/>
  <c r="J175" i="25" s="1"/>
  <c r="A176" i="25"/>
  <c r="F176" i="25"/>
  <c r="G176" i="25"/>
  <c r="J176" i="25" s="1"/>
  <c r="A177" i="25"/>
  <c r="F177" i="25"/>
  <c r="I177" i="25" s="1"/>
  <c r="G177" i="25"/>
  <c r="J177" i="25" s="1"/>
  <c r="A178" i="25"/>
  <c r="F178" i="25"/>
  <c r="I178" i="25" s="1"/>
  <c r="G178" i="25"/>
  <c r="J178" i="25" s="1"/>
  <c r="A179" i="25"/>
  <c r="F179" i="25"/>
  <c r="G179" i="25"/>
  <c r="J179" i="25" s="1"/>
  <c r="I179" i="25"/>
  <c r="A180" i="25"/>
  <c r="F180" i="25"/>
  <c r="I180" i="25" s="1"/>
  <c r="G180" i="25"/>
  <c r="J180" i="25" s="1"/>
  <c r="A181" i="25"/>
  <c r="F181" i="25"/>
  <c r="I181" i="25" s="1"/>
  <c r="G181" i="25"/>
  <c r="J181" i="25" s="1"/>
  <c r="A182" i="25"/>
  <c r="F182" i="25"/>
  <c r="I182" i="25" s="1"/>
  <c r="H182" i="25" s="1"/>
  <c r="G182" i="25"/>
  <c r="J182" i="25" s="1"/>
  <c r="A183" i="25"/>
  <c r="F183" i="25"/>
  <c r="I183" i="25" s="1"/>
  <c r="G183" i="25"/>
  <c r="J183" i="25" s="1"/>
  <c r="A184" i="25"/>
  <c r="F184" i="25"/>
  <c r="G184" i="25"/>
  <c r="J184" i="25" s="1"/>
  <c r="AN185" i="12"/>
  <c r="AN165" i="12"/>
  <c r="AN163" i="12"/>
  <c r="AN153" i="12"/>
  <c r="AN147" i="12"/>
  <c r="AN145" i="12"/>
  <c r="AN143" i="12"/>
  <c r="AN141" i="12"/>
  <c r="AN139" i="12"/>
  <c r="AN133" i="12"/>
  <c r="AN127" i="12"/>
  <c r="AN123" i="12"/>
  <c r="AN119" i="12"/>
  <c r="AN117" i="12"/>
  <c r="AN109" i="12"/>
  <c r="AN107" i="12"/>
  <c r="AN101" i="12"/>
  <c r="AN95" i="12"/>
  <c r="AN93" i="12"/>
  <c r="AN91" i="12"/>
  <c r="AN87" i="12"/>
  <c r="AN85" i="12"/>
  <c r="AN81" i="12"/>
  <c r="AN69" i="12"/>
  <c r="AN61" i="12"/>
  <c r="AN45" i="12"/>
  <c r="AN39" i="12"/>
  <c r="I184" i="25"/>
  <c r="I152" i="25"/>
  <c r="I150" i="25"/>
  <c r="I134" i="25"/>
  <c r="H134" i="25" s="1"/>
  <c r="I130" i="25"/>
  <c r="I126" i="25"/>
  <c r="H126" i="25" s="1"/>
  <c r="I110" i="25"/>
  <c r="I107" i="25"/>
  <c r="I106" i="25"/>
  <c r="I82" i="25"/>
  <c r="I72" i="25"/>
  <c r="I70" i="25"/>
  <c r="H70" i="25" s="1"/>
  <c r="I61" i="25"/>
  <c r="I53" i="25"/>
  <c r="H53" i="25" s="1"/>
  <c r="I42" i="25"/>
  <c r="H42" i="25" s="1"/>
  <c r="I35" i="25"/>
  <c r="H35" i="25" s="1"/>
  <c r="I34" i="25"/>
  <c r="H34" i="25" s="1"/>
  <c r="I20" i="25"/>
  <c r="I12" i="25"/>
  <c r="BJ14" i="26"/>
  <c r="I139" i="25"/>
  <c r="AN32" i="12"/>
  <c r="AN36" i="12"/>
  <c r="AN28" i="12"/>
  <c r="AN175" i="35"/>
  <c r="BM71" i="12"/>
  <c r="BL13" i="35"/>
  <c r="BN194" i="12"/>
  <c r="BM194" i="27"/>
  <c r="BM193" i="27"/>
  <c r="BM189" i="27"/>
  <c r="BN188" i="27"/>
  <c r="BM184" i="27"/>
  <c r="BM182" i="27"/>
  <c r="BN178" i="27"/>
  <c r="BM177" i="27"/>
  <c r="BN173" i="27"/>
  <c r="BM172" i="27"/>
  <c r="BM168" i="27"/>
  <c r="BM166" i="27"/>
  <c r="BN162" i="27"/>
  <c r="BM161" i="27"/>
  <c r="BN157" i="27"/>
  <c r="BM156" i="27"/>
  <c r="BN152" i="27"/>
  <c r="BN150" i="27"/>
  <c r="BM146" i="27"/>
  <c r="BN145" i="27"/>
  <c r="BN141" i="27"/>
  <c r="BM140" i="27"/>
  <c r="BN136" i="27"/>
  <c r="BN134" i="27"/>
  <c r="BM130" i="27"/>
  <c r="BN129" i="27"/>
  <c r="BM125" i="27"/>
  <c r="BN124" i="27"/>
  <c r="BM120" i="27"/>
  <c r="BM118" i="27"/>
  <c r="BM114" i="27"/>
  <c r="BN113" i="27"/>
  <c r="BM109" i="27"/>
  <c r="BN108" i="27"/>
  <c r="BN104" i="27"/>
  <c r="BN102" i="27"/>
  <c r="BM98" i="27"/>
  <c r="BN97" i="27"/>
  <c r="BM93" i="27"/>
  <c r="BN92" i="27"/>
  <c r="BM88" i="27"/>
  <c r="BM86" i="27"/>
  <c r="BN82" i="27"/>
  <c r="BN81" i="27"/>
  <c r="BN77" i="27"/>
  <c r="BM76" i="27"/>
  <c r="BM72" i="27"/>
  <c r="BM70" i="27"/>
  <c r="BM66" i="27"/>
  <c r="BN65" i="27"/>
  <c r="BM61" i="27"/>
  <c r="BN60" i="27"/>
  <c r="BL14" i="28"/>
  <c r="BL13" i="28"/>
  <c r="BF14" i="28"/>
  <c r="BN194" i="28"/>
  <c r="BN193" i="28"/>
  <c r="BM192" i="28"/>
  <c r="BN191" i="28"/>
  <c r="BM190" i="28"/>
  <c r="BN189" i="28"/>
  <c r="BM188" i="28"/>
  <c r="BN187" i="28"/>
  <c r="BM186" i="28"/>
  <c r="BN185" i="28"/>
  <c r="BM184" i="28"/>
  <c r="BN183" i="28"/>
  <c r="BM182" i="28"/>
  <c r="BN181" i="28"/>
  <c r="BM180" i="28"/>
  <c r="BN179" i="28"/>
  <c r="BM178" i="28"/>
  <c r="BM177" i="28"/>
  <c r="BN176" i="28"/>
  <c r="BN175" i="28"/>
  <c r="BM174" i="28"/>
  <c r="BM173" i="28"/>
  <c r="BN172" i="28"/>
  <c r="BM171" i="28"/>
  <c r="BN170" i="28"/>
  <c r="BM169" i="28"/>
  <c r="BN168" i="28"/>
  <c r="BM167" i="28"/>
  <c r="BN166" i="28"/>
  <c r="BM165" i="28"/>
  <c r="BN164" i="28"/>
  <c r="BM163" i="28"/>
  <c r="BN162" i="28"/>
  <c r="BM161" i="28"/>
  <c r="BN160" i="28"/>
  <c r="BM159" i="28"/>
  <c r="BN158" i="28"/>
  <c r="BM157" i="28"/>
  <c r="BN156" i="28"/>
  <c r="BM155" i="28"/>
  <c r="BN154" i="28"/>
  <c r="BM153" i="28"/>
  <c r="BN152" i="28"/>
  <c r="BN151" i="28"/>
  <c r="BM150" i="28"/>
  <c r="BM149" i="28"/>
  <c r="BN148" i="28"/>
  <c r="BN147" i="28"/>
  <c r="BM146" i="28"/>
  <c r="BN145" i="28"/>
  <c r="BM144" i="28"/>
  <c r="BM143" i="28"/>
  <c r="BN142" i="28"/>
  <c r="BN141" i="28"/>
  <c r="BM140" i="28"/>
  <c r="BM139" i="28"/>
  <c r="BN138" i="28"/>
  <c r="BM137" i="28"/>
  <c r="BN136" i="28"/>
  <c r="BN135" i="28"/>
  <c r="BM134" i="28"/>
  <c r="BN133" i="28"/>
  <c r="BM132" i="28"/>
  <c r="BM131" i="28"/>
  <c r="BN130" i="28"/>
  <c r="BN129" i="28"/>
  <c r="BM128" i="28"/>
  <c r="BM127" i="28"/>
  <c r="BM126" i="28"/>
  <c r="BN125" i="28"/>
  <c r="BM124" i="28"/>
  <c r="BN123" i="28"/>
  <c r="BM122" i="28"/>
  <c r="BM121" i="28"/>
  <c r="BN120" i="28"/>
  <c r="BM119" i="28"/>
  <c r="BN118" i="28"/>
  <c r="BM117" i="28"/>
  <c r="BN116" i="28"/>
  <c r="BN115" i="28"/>
  <c r="BM114" i="28"/>
  <c r="BM113" i="28"/>
  <c r="BM112" i="28"/>
  <c r="BN111" i="28"/>
  <c r="BM110" i="28"/>
  <c r="BM109" i="28"/>
  <c r="BN108" i="28"/>
  <c r="BM107" i="28"/>
  <c r="BN106" i="28"/>
  <c r="BN105" i="28"/>
  <c r="BM104" i="28"/>
  <c r="BN103" i="28"/>
  <c r="BM102" i="28"/>
  <c r="BN101" i="28"/>
  <c r="BM100" i="28"/>
  <c r="BN99" i="28"/>
  <c r="BM98" i="28"/>
  <c r="BM97" i="28"/>
  <c r="BM96" i="28"/>
  <c r="BM95" i="28"/>
  <c r="BN94" i="28"/>
  <c r="BM93" i="28"/>
  <c r="BN92" i="28"/>
  <c r="BM91" i="28"/>
  <c r="BN90" i="28"/>
  <c r="BN89" i="28"/>
  <c r="BN88" i="28"/>
  <c r="BM87" i="28"/>
  <c r="BN86" i="28"/>
  <c r="BM85" i="28"/>
  <c r="BN84" i="28"/>
  <c r="BN83" i="28"/>
  <c r="BM82" i="28"/>
  <c r="BN81" i="28"/>
  <c r="BM80" i="28"/>
  <c r="BN79" i="28"/>
  <c r="BM78" i="28"/>
  <c r="BN77" i="28"/>
  <c r="BM76" i="28"/>
  <c r="BN75" i="28"/>
  <c r="BM74" i="28"/>
  <c r="BN73" i="28"/>
  <c r="BM72" i="28"/>
  <c r="BN71" i="28"/>
  <c r="BM70" i="28"/>
  <c r="BN69" i="28"/>
  <c r="BM68" i="28"/>
  <c r="BM67" i="28"/>
  <c r="BN66" i="28"/>
  <c r="BM65" i="28"/>
  <c r="BN64" i="28"/>
  <c r="BN63" i="28"/>
  <c r="BM62" i="28"/>
  <c r="BN61" i="28"/>
  <c r="BM60" i="28"/>
  <c r="BN59" i="28"/>
  <c r="BM58" i="28"/>
  <c r="BM57" i="28"/>
  <c r="BM56" i="28"/>
  <c r="BN55" i="28"/>
  <c r="BM54" i="28"/>
  <c r="BN53" i="28"/>
  <c r="BM52" i="28"/>
  <c r="BM51" i="28"/>
  <c r="BN50" i="28"/>
  <c r="BM49" i="28"/>
  <c r="BN48" i="28"/>
  <c r="BM47" i="28"/>
  <c r="BN46" i="28"/>
  <c r="BN45" i="28"/>
  <c r="BM44" i="28"/>
  <c r="BM43" i="28"/>
  <c r="BM42" i="28"/>
  <c r="BM41" i="28"/>
  <c r="BM40" i="28"/>
  <c r="BN39" i="28"/>
  <c r="BN38" i="28"/>
  <c r="BM37" i="28"/>
  <c r="BM36" i="28"/>
  <c r="BM35" i="28"/>
  <c r="BM34" i="28"/>
  <c r="BM33" i="28"/>
  <c r="BM32" i="28"/>
  <c r="BN31" i="28"/>
  <c r="BN30" i="28"/>
  <c r="BN29" i="28"/>
  <c r="BN28" i="28"/>
  <c r="BM27" i="28"/>
  <c r="BM26" i="28"/>
  <c r="BM25" i="28"/>
  <c r="BN24" i="28"/>
  <c r="BN23" i="28"/>
  <c r="BN22" i="28"/>
  <c r="BN21" i="28"/>
  <c r="BN20" i="28"/>
  <c r="BM20" i="28"/>
  <c r="BI15" i="28"/>
  <c r="BJ15" i="28" s="1"/>
  <c r="BK15" i="28" s="1"/>
  <c r="BL15" i="28" s="1"/>
  <c r="BM15" i="28" s="1"/>
  <c r="BF8" i="28"/>
  <c r="BM192" i="29"/>
  <c r="BN191" i="29"/>
  <c r="BN187" i="29"/>
  <c r="BM186" i="29"/>
  <c r="BM182" i="29"/>
  <c r="BM180" i="29"/>
  <c r="BM176" i="29"/>
  <c r="BN175" i="29"/>
  <c r="BN171" i="29"/>
  <c r="BM170" i="29"/>
  <c r="BM166" i="29"/>
  <c r="BM164" i="29"/>
  <c r="BM160" i="29"/>
  <c r="BN159" i="29"/>
  <c r="BN155" i="29"/>
  <c r="BM154" i="29"/>
  <c r="BM150" i="29"/>
  <c r="BN148" i="29"/>
  <c r="BN144" i="29"/>
  <c r="BM143" i="29"/>
  <c r="BM139" i="29"/>
  <c r="BN138" i="29"/>
  <c r="BM134" i="29"/>
  <c r="BM132" i="29"/>
  <c r="BM128" i="29"/>
  <c r="BN127" i="29"/>
  <c r="BM123" i="29"/>
  <c r="BN122" i="29"/>
  <c r="BN118" i="29"/>
  <c r="BN116" i="29"/>
  <c r="BN112" i="29"/>
  <c r="BM111" i="29"/>
  <c r="BM107" i="29"/>
  <c r="BN106" i="29"/>
  <c r="BN102" i="29"/>
  <c r="BN100" i="29"/>
  <c r="BN96" i="29"/>
  <c r="BM95" i="29"/>
  <c r="BM91" i="29"/>
  <c r="BN90" i="29"/>
  <c r="BN86" i="29"/>
  <c r="BN84" i="29"/>
  <c r="BN80" i="29"/>
  <c r="BM79" i="29"/>
  <c r="BM75" i="29"/>
  <c r="BN74" i="29"/>
  <c r="BN70" i="29"/>
  <c r="BN68" i="29"/>
  <c r="BN64" i="29"/>
  <c r="BM63" i="29"/>
  <c r="BM59" i="29"/>
  <c r="BN58" i="29"/>
  <c r="BN54" i="29"/>
  <c r="BN52" i="29"/>
  <c r="BM48" i="29"/>
  <c r="BN47" i="29"/>
  <c r="BM43" i="29"/>
  <c r="BN42" i="29"/>
  <c r="BM38" i="29"/>
  <c r="BN36" i="29"/>
  <c r="BN32" i="29"/>
  <c r="BN31" i="29"/>
  <c r="BM27" i="29"/>
  <c r="BN26" i="29"/>
  <c r="BN22" i="29"/>
  <c r="BN20" i="29"/>
  <c r="BM194" i="26"/>
  <c r="BO11" i="28"/>
  <c r="BO10" i="28"/>
  <c r="BJ14" i="28"/>
  <c r="BJ13" i="28"/>
  <c r="BF13" i="14"/>
  <c r="BM27" i="14"/>
  <c r="BN48" i="14"/>
  <c r="BM70" i="14"/>
  <c r="BM91" i="14"/>
  <c r="BM112" i="14"/>
  <c r="BN134" i="14"/>
  <c r="BN155" i="14"/>
  <c r="BM176" i="14"/>
  <c r="BM8" i="26"/>
  <c r="BJ13" i="26"/>
  <c r="BM34" i="26"/>
  <c r="BN55" i="26"/>
  <c r="BM77" i="26"/>
  <c r="BN98" i="26"/>
  <c r="BN119" i="26"/>
  <c r="BN139" i="26"/>
  <c r="BN155" i="26"/>
  <c r="BN171" i="26"/>
  <c r="BM187" i="26"/>
  <c r="BJ15" i="27"/>
  <c r="BK15" i="27" s="1"/>
  <c r="BL15" i="27" s="1"/>
  <c r="BM15" i="27" s="1"/>
  <c r="BN15" i="27"/>
  <c r="BF13" i="27"/>
  <c r="BM22" i="27"/>
  <c r="BM23" i="27"/>
  <c r="BM26" i="27"/>
  <c r="BM27" i="27"/>
  <c r="BN30" i="27"/>
  <c r="BN31" i="27"/>
  <c r="BM34" i="27"/>
  <c r="BM35" i="27"/>
  <c r="BN38" i="27"/>
  <c r="BN39" i="27"/>
  <c r="BN42" i="27"/>
  <c r="BN43" i="27"/>
  <c r="BM46" i="27"/>
  <c r="BN47" i="27"/>
  <c r="BN50" i="27"/>
  <c r="BM51" i="27"/>
  <c r="BM54" i="27"/>
  <c r="BN55" i="27"/>
  <c r="BN58" i="27"/>
  <c r="BM60" i="27"/>
  <c r="BM67" i="27"/>
  <c r="BN68" i="27"/>
  <c r="BM74" i="27"/>
  <c r="BN75" i="27"/>
  <c r="BN78" i="27"/>
  <c r="BM82" i="27"/>
  <c r="BM85" i="27"/>
  <c r="BN86" i="27"/>
  <c r="BM92" i="27"/>
  <c r="BN93" i="27"/>
  <c r="BM102" i="27"/>
  <c r="BN103" i="27"/>
  <c r="BN111" i="27"/>
  <c r="BM113" i="27"/>
  <c r="BN118" i="27"/>
  <c r="BM121" i="27"/>
  <c r="BN125" i="27"/>
  <c r="BN128" i="27"/>
  <c r="BN135" i="27"/>
  <c r="BM137" i="27"/>
  <c r="BN142" i="27"/>
  <c r="BM147" i="27"/>
  <c r="BM154" i="27"/>
  <c r="BN155" i="27"/>
  <c r="BM160" i="27"/>
  <c r="BN161" i="27"/>
  <c r="BN168" i="27"/>
  <c r="BM170" i="27"/>
  <c r="BN174" i="27"/>
  <c r="BM176" i="27"/>
  <c r="BM183" i="27"/>
  <c r="BN184" i="27"/>
  <c r="BN191" i="27"/>
  <c r="BF14" i="27"/>
  <c r="BM14" i="27"/>
  <c r="BK14" i="27"/>
  <c r="BN14" i="28"/>
  <c r="BF13" i="28"/>
  <c r="BM21" i="28"/>
  <c r="BM23" i="28"/>
  <c r="BN25" i="28"/>
  <c r="BN26" i="28"/>
  <c r="BN27" i="28"/>
  <c r="BM29" i="28"/>
  <c r="BM31" i="28"/>
  <c r="BM38" i="28"/>
  <c r="BN40" i="28"/>
  <c r="BN41" i="28"/>
  <c r="BN42" i="28"/>
  <c r="BN43" i="28"/>
  <c r="BN44" i="28"/>
  <c r="BM46" i="28"/>
  <c r="BN47" i="28"/>
  <c r="BM50" i="28"/>
  <c r="BN51" i="28"/>
  <c r="BM53" i="28"/>
  <c r="BN54" i="28"/>
  <c r="BN57" i="28"/>
  <c r="BM59" i="28"/>
  <c r="BN60" i="28"/>
  <c r="BM63" i="28"/>
  <c r="BM66" i="28"/>
  <c r="BN67" i="28"/>
  <c r="BM69" i="28"/>
  <c r="BN70" i="28"/>
  <c r="BM73" i="28"/>
  <c r="BN74" i="28"/>
  <c r="BM77" i="28"/>
  <c r="BN78" i="28"/>
  <c r="BM81" i="28"/>
  <c r="BN82" i="28"/>
  <c r="BM84" i="28"/>
  <c r="BN85" i="28"/>
  <c r="BM88" i="28"/>
  <c r="BM89" i="28"/>
  <c r="BM92" i="28"/>
  <c r="BN93" i="28"/>
  <c r="BN96" i="28"/>
  <c r="BN98" i="28"/>
  <c r="BM101" i="28"/>
  <c r="BN102" i="28"/>
  <c r="BM105" i="28"/>
  <c r="BM108" i="28"/>
  <c r="BN109" i="28"/>
  <c r="BM111" i="28"/>
  <c r="BN112" i="28"/>
  <c r="BN114" i="28"/>
  <c r="BM116" i="28"/>
  <c r="BN117" i="28"/>
  <c r="BM120" i="28"/>
  <c r="BN121" i="28"/>
  <c r="BM123" i="28"/>
  <c r="BN124" i="28"/>
  <c r="BN127" i="28"/>
  <c r="BM129" i="28"/>
  <c r="BN132" i="28"/>
  <c r="BM135" i="28"/>
  <c r="BM138" i="28"/>
  <c r="BN139" i="28"/>
  <c r="BM141" i="28"/>
  <c r="BN144" i="28"/>
  <c r="BM147" i="28"/>
  <c r="BN150" i="28"/>
  <c r="BM152" i="28"/>
  <c r="BN153" i="28"/>
  <c r="BM156" i="28"/>
  <c r="BN157" i="28"/>
  <c r="BM160" i="28"/>
  <c r="BN161" i="28"/>
  <c r="BM164" i="28"/>
  <c r="BN165" i="28"/>
  <c r="BM168" i="28"/>
  <c r="BN169" i="28"/>
  <c r="BM172" i="28"/>
  <c r="BN173" i="28"/>
  <c r="BM175" i="28"/>
  <c r="BN178" i="28"/>
  <c r="BM181" i="28"/>
  <c r="BN182" i="28"/>
  <c r="BM185" i="28"/>
  <c r="BN186" i="28"/>
  <c r="BM189" i="28"/>
  <c r="BN190" i="28"/>
  <c r="BM193" i="28"/>
  <c r="BM22" i="29"/>
  <c r="BN24" i="29"/>
  <c r="BM31" i="29"/>
  <c r="BM33" i="29"/>
  <c r="BM41" i="29"/>
  <c r="BN43" i="29"/>
  <c r="BM47" i="29"/>
  <c r="BN48" i="29"/>
  <c r="BN51" i="29"/>
  <c r="BM54" i="29"/>
  <c r="BN59" i="29"/>
  <c r="BM62" i="29"/>
  <c r="BN67" i="29"/>
  <c r="BM70" i="29"/>
  <c r="BN75" i="29"/>
  <c r="BM78" i="29"/>
  <c r="BN83" i="29"/>
  <c r="BM86" i="29"/>
  <c r="BN91" i="29"/>
  <c r="BM94" i="29"/>
  <c r="BN99" i="29"/>
  <c r="BM102" i="29"/>
  <c r="BN109" i="29"/>
  <c r="BM112" i="29"/>
  <c r="BN117" i="29"/>
  <c r="BM120" i="29"/>
  <c r="BM127" i="29"/>
  <c r="BN128" i="29"/>
  <c r="BM135" i="29"/>
  <c r="BN136" i="29"/>
  <c r="BM142" i="29"/>
  <c r="BN143" i="29"/>
  <c r="BM149" i="29"/>
  <c r="BN150" i="29"/>
  <c r="BM157" i="29"/>
  <c r="BN158" i="29"/>
  <c r="BM165" i="29"/>
  <c r="BN166" i="29"/>
  <c r="BM173" i="29"/>
  <c r="BN174" i="29"/>
  <c r="BM181" i="29"/>
  <c r="BN182" i="29"/>
  <c r="BM189" i="29"/>
  <c r="BN190" i="29"/>
  <c r="BF14" i="29"/>
  <c r="BN194" i="29"/>
  <c r="BF14" i="31"/>
  <c r="BM194" i="31"/>
  <c r="BM191" i="31"/>
  <c r="BN190" i="31"/>
  <c r="BM187" i="31"/>
  <c r="BN186" i="31"/>
  <c r="BM183" i="31"/>
  <c r="BN182" i="31"/>
  <c r="BM179" i="31"/>
  <c r="BN178" i="31"/>
  <c r="BM175" i="31"/>
  <c r="BN174" i="31"/>
  <c r="BM171" i="31"/>
  <c r="BN170" i="31"/>
  <c r="BM167" i="31"/>
  <c r="BN166" i="31"/>
  <c r="BM163" i="31"/>
  <c r="BN162" i="31"/>
  <c r="BM159" i="31"/>
  <c r="BN158" i="31"/>
  <c r="BN155" i="31"/>
  <c r="BM154" i="31"/>
  <c r="BM151" i="31"/>
  <c r="BN150" i="31"/>
  <c r="BN147" i="31"/>
  <c r="BM146" i="31"/>
  <c r="BN143" i="31"/>
  <c r="BM142" i="31"/>
  <c r="BM139" i="31"/>
  <c r="BN138" i="31"/>
  <c r="BN135" i="31"/>
  <c r="BM134" i="31"/>
  <c r="BM131" i="31"/>
  <c r="BN130" i="31"/>
  <c r="BM127" i="31"/>
  <c r="BN126" i="31"/>
  <c r="BN123" i="31"/>
  <c r="BM122" i="31"/>
  <c r="BM119" i="31"/>
  <c r="BN118" i="31"/>
  <c r="BN115" i="31"/>
  <c r="BM114" i="31"/>
  <c r="BM111" i="31"/>
  <c r="BN110" i="31"/>
  <c r="BN107" i="31"/>
  <c r="BM106" i="31"/>
  <c r="BM103" i="31"/>
  <c r="BN102" i="31"/>
  <c r="BN99" i="31"/>
  <c r="BM98" i="31"/>
  <c r="BM95" i="31"/>
  <c r="BN94" i="31"/>
  <c r="BN91" i="31"/>
  <c r="BM90" i="31"/>
  <c r="BM87" i="31"/>
  <c r="BN86" i="31"/>
  <c r="BN83" i="31"/>
  <c r="BM82" i="31"/>
  <c r="BN79" i="31"/>
  <c r="BM78" i="31"/>
  <c r="BN74" i="30"/>
  <c r="BM82" i="30"/>
  <c r="BM90" i="30"/>
  <c r="BN98" i="30"/>
  <c r="BN106" i="30"/>
  <c r="BN114" i="30"/>
  <c r="BN122" i="30"/>
  <c r="BN130" i="30"/>
  <c r="BM138" i="30"/>
  <c r="BN146" i="30"/>
  <c r="BM154" i="30"/>
  <c r="BN162" i="30"/>
  <c r="BM170" i="30"/>
  <c r="BM178" i="30"/>
  <c r="BM186" i="30"/>
  <c r="BM194" i="30"/>
  <c r="BM65" i="31"/>
  <c r="BM67" i="31"/>
  <c r="BM68" i="31"/>
  <c r="BN71" i="31"/>
  <c r="BN72" i="31"/>
  <c r="BM75" i="31"/>
  <c r="BM80" i="31"/>
  <c r="BM84" i="31"/>
  <c r="BN85" i="31"/>
  <c r="BM94" i="31"/>
  <c r="BN95" i="31"/>
  <c r="BM100" i="31"/>
  <c r="BN101" i="31"/>
  <c r="BM110" i="31"/>
  <c r="BN111" i="31"/>
  <c r="BN114" i="31"/>
  <c r="BM116" i="31"/>
  <c r="BM123" i="31"/>
  <c r="BM126" i="31"/>
  <c r="BN131" i="31"/>
  <c r="BM136" i="31"/>
  <c r="BN137" i="31"/>
  <c r="BN144" i="31"/>
  <c r="BM147" i="31"/>
  <c r="BM153" i="31"/>
  <c r="BN157" i="31"/>
  <c r="BM160" i="31"/>
  <c r="BN165" i="31"/>
  <c r="BM168" i="31"/>
  <c r="BN173" i="31"/>
  <c r="BM176" i="31"/>
  <c r="BN181" i="31"/>
  <c r="BM184" i="31"/>
  <c r="BN189" i="31"/>
  <c r="BM192" i="31"/>
  <c r="BO10" i="31"/>
  <c r="BO11" i="32"/>
  <c r="BJ14" i="32"/>
  <c r="BM194" i="32"/>
  <c r="BM193" i="32"/>
  <c r="BN192" i="32"/>
  <c r="BM191" i="32"/>
  <c r="BN190" i="32"/>
  <c r="BM189" i="32"/>
  <c r="BN188" i="32"/>
  <c r="BM187" i="32"/>
  <c r="BN186" i="32"/>
  <c r="BM185" i="32"/>
  <c r="BN184" i="32"/>
  <c r="BM183" i="32"/>
  <c r="BN182" i="32"/>
  <c r="BM181" i="32"/>
  <c r="BN180" i="32"/>
  <c r="BM179" i="32"/>
  <c r="BN178" i="32"/>
  <c r="BM177" i="32"/>
  <c r="BN176" i="32"/>
  <c r="BM175" i="32"/>
  <c r="BN174" i="32"/>
  <c r="BM173" i="32"/>
  <c r="BN172" i="32"/>
  <c r="BM171" i="32"/>
  <c r="BN170" i="32"/>
  <c r="BM169" i="32"/>
  <c r="BN168" i="32"/>
  <c r="BM167" i="32"/>
  <c r="BN166" i="32"/>
  <c r="BM165" i="32"/>
  <c r="BN164" i="32"/>
  <c r="BM163" i="32"/>
  <c r="BN162" i="32"/>
  <c r="BM161" i="32"/>
  <c r="BN160" i="32"/>
  <c r="BM159" i="32"/>
  <c r="BN158" i="32"/>
  <c r="BM157" i="32"/>
  <c r="BN156" i="32"/>
  <c r="BM155" i="32"/>
  <c r="BN154" i="32"/>
  <c r="BM153" i="32"/>
  <c r="BN152" i="32"/>
  <c r="BM151" i="32"/>
  <c r="BN150" i="32"/>
  <c r="BM149" i="32"/>
  <c r="BN148" i="32"/>
  <c r="BM147" i="32"/>
  <c r="BN146" i="32"/>
  <c r="BM145" i="32"/>
  <c r="BN144" i="32"/>
  <c r="BM143" i="32"/>
  <c r="BN142" i="32"/>
  <c r="BM141" i="32"/>
  <c r="BN140" i="32"/>
  <c r="BM139" i="32"/>
  <c r="BN138" i="32"/>
  <c r="BM137" i="32"/>
  <c r="BN136" i="32"/>
  <c r="BM135" i="32"/>
  <c r="BN134" i="32"/>
  <c r="BM133" i="32"/>
  <c r="BN132" i="32"/>
  <c r="BM131" i="32"/>
  <c r="BN130" i="32"/>
  <c r="BM129" i="32"/>
  <c r="BN128" i="32"/>
  <c r="BM127" i="32"/>
  <c r="BN126" i="32"/>
  <c r="BM125" i="32"/>
  <c r="BN124" i="32"/>
  <c r="BM123" i="32"/>
  <c r="BN122" i="32"/>
  <c r="BM121" i="32"/>
  <c r="BN120" i="32"/>
  <c r="BF8" i="32"/>
  <c r="BJ13" i="32"/>
  <c r="BL13" i="32"/>
  <c r="BM21" i="32"/>
  <c r="BM22" i="32"/>
  <c r="BM23" i="32"/>
  <c r="BM24" i="32"/>
  <c r="BM25" i="32"/>
  <c r="BM26" i="32"/>
  <c r="BM27" i="32"/>
  <c r="BM28" i="32"/>
  <c r="BM29" i="32"/>
  <c r="BM30" i="32"/>
  <c r="BM31" i="32"/>
  <c r="BM32" i="32"/>
  <c r="BM33" i="32"/>
  <c r="BM34" i="32"/>
  <c r="BM35" i="32"/>
  <c r="BM36" i="32"/>
  <c r="BM37" i="32"/>
  <c r="BM38" i="32"/>
  <c r="BM39" i="32"/>
  <c r="BM40" i="32"/>
  <c r="BM41" i="32"/>
  <c r="BM42" i="32"/>
  <c r="BM43" i="32"/>
  <c r="BM44" i="32"/>
  <c r="BN45" i="32"/>
  <c r="BM46" i="32"/>
  <c r="BN47" i="32"/>
  <c r="BM48" i="32"/>
  <c r="BN49" i="32"/>
  <c r="BM50" i="32"/>
  <c r="BN51" i="32"/>
  <c r="BM52" i="32"/>
  <c r="BN53" i="32"/>
  <c r="BM54" i="32"/>
  <c r="BN55" i="32"/>
  <c r="BM56" i="32"/>
  <c r="BN57" i="32"/>
  <c r="BM58" i="32"/>
  <c r="BN59" i="32"/>
  <c r="BM60" i="32"/>
  <c r="BN61" i="32"/>
  <c r="BM62" i="32"/>
  <c r="BN63" i="32"/>
  <c r="BM64" i="32"/>
  <c r="BN65" i="32"/>
  <c r="BM66" i="32"/>
  <c r="BN67" i="32"/>
  <c r="BM68" i="32"/>
  <c r="BN69" i="32"/>
  <c r="BM70" i="32"/>
  <c r="BN71" i="32"/>
  <c r="BM72" i="32"/>
  <c r="BN73" i="32"/>
  <c r="BM74" i="32"/>
  <c r="BN75" i="32"/>
  <c r="BM76" i="32"/>
  <c r="BN77" i="32"/>
  <c r="BM78" i="32"/>
  <c r="BN79" i="32"/>
  <c r="BM80" i="32"/>
  <c r="BN81" i="32"/>
  <c r="BM82" i="32"/>
  <c r="BN83" i="32"/>
  <c r="BM84" i="32"/>
  <c r="BN85" i="32"/>
  <c r="BM86" i="32"/>
  <c r="BN87" i="32"/>
  <c r="BM88" i="32"/>
  <c r="BN89" i="32"/>
  <c r="BM90" i="32"/>
  <c r="BN91" i="32"/>
  <c r="BM92" i="32"/>
  <c r="BN93" i="32"/>
  <c r="BM94" i="32"/>
  <c r="BN95" i="32"/>
  <c r="BM96" i="32"/>
  <c r="BN97" i="32"/>
  <c r="BM98" i="32"/>
  <c r="BN99" i="32"/>
  <c r="BM100" i="32"/>
  <c r="BN101" i="32"/>
  <c r="BM102" i="32"/>
  <c r="BN103" i="32"/>
  <c r="BM104" i="32"/>
  <c r="BN105" i="32"/>
  <c r="BM106" i="32"/>
  <c r="BN107" i="32"/>
  <c r="BM108" i="32"/>
  <c r="BN109" i="32"/>
  <c r="BM110" i="32"/>
  <c r="BN111" i="32"/>
  <c r="BM112" i="32"/>
  <c r="BN113" i="32"/>
  <c r="BM114" i="32"/>
  <c r="BN115" i="32"/>
  <c r="BM116" i="32"/>
  <c r="BN117" i="32"/>
  <c r="BM118" i="32"/>
  <c r="BN119" i="32"/>
  <c r="BM120" i="32"/>
  <c r="BN121" i="32"/>
  <c r="BM124" i="32"/>
  <c r="BN125" i="32"/>
  <c r="BM128" i="32"/>
  <c r="BN129" i="32"/>
  <c r="BM132" i="32"/>
  <c r="BN133" i="32"/>
  <c r="BM136" i="32"/>
  <c r="BN137" i="32"/>
  <c r="BM140" i="32"/>
  <c r="BN141" i="32"/>
  <c r="BM144" i="32"/>
  <c r="BN145" i="32"/>
  <c r="BM148" i="32"/>
  <c r="BN149" i="32"/>
  <c r="BM152" i="32"/>
  <c r="BN153" i="32"/>
  <c r="BM156" i="32"/>
  <c r="BN157" i="32"/>
  <c r="BM160" i="32"/>
  <c r="BN161" i="32"/>
  <c r="BM164" i="32"/>
  <c r="BN165" i="32"/>
  <c r="BM168" i="32"/>
  <c r="BN169" i="32"/>
  <c r="BM172" i="32"/>
  <c r="BN173" i="32"/>
  <c r="BM176" i="32"/>
  <c r="BN177" i="32"/>
  <c r="BM180" i="32"/>
  <c r="BN181" i="32"/>
  <c r="BM184" i="32"/>
  <c r="BN185" i="32"/>
  <c r="BM188" i="32"/>
  <c r="BN189" i="32"/>
  <c r="BM192" i="32"/>
  <c r="BN193" i="32"/>
  <c r="BF14" i="32"/>
  <c r="BN194" i="34"/>
  <c r="BJ14" i="34"/>
  <c r="AL21" i="35"/>
  <c r="BN143" i="12"/>
  <c r="BN59" i="12"/>
  <c r="BN189" i="12"/>
  <c r="M21" i="35"/>
  <c r="AH21" i="35" s="1"/>
  <c r="AK22" i="35"/>
  <c r="AK23" i="35"/>
  <c r="AL23" i="35"/>
  <c r="BN88" i="12"/>
  <c r="BM177" i="12"/>
  <c r="BN49" i="12"/>
  <c r="BN40" i="12"/>
  <c r="BN76" i="12"/>
  <c r="BN30" i="12"/>
  <c r="BN75" i="12"/>
  <c r="BM126" i="12"/>
  <c r="BM95" i="12"/>
  <c r="BN154" i="12"/>
  <c r="BM75" i="12"/>
  <c r="BF14" i="12"/>
  <c r="BM176" i="12"/>
  <c r="BM101" i="12"/>
  <c r="BN117" i="12"/>
  <c r="BM84" i="12"/>
  <c r="BM194" i="12"/>
  <c r="BF13" i="12"/>
  <c r="BM22" i="12"/>
  <c r="AK30" i="35"/>
  <c r="AK43" i="35"/>
  <c r="AK34" i="35"/>
  <c r="AK35" i="35"/>
  <c r="AK44" i="35"/>
  <c r="AK37" i="35"/>
  <c r="AK40" i="35"/>
  <c r="M23" i="35"/>
  <c r="AH23" i="35" s="1"/>
  <c r="AK26" i="35"/>
  <c r="AK39" i="35"/>
  <c r="AK32" i="35"/>
  <c r="AK42" i="35"/>
  <c r="AU13" i="35"/>
  <c r="AK36" i="35"/>
  <c r="AK28" i="35"/>
  <c r="AK41" i="35"/>
  <c r="AK25" i="35"/>
  <c r="AK27" i="35"/>
  <c r="AK33" i="35"/>
  <c r="AK24" i="35"/>
  <c r="AK38" i="35"/>
  <c r="AK29" i="35"/>
  <c r="AK45" i="35"/>
  <c r="AK46" i="35" s="1"/>
  <c r="AK47" i="35" s="1"/>
  <c r="AK48" i="35" s="1"/>
  <c r="AK49" i="35" s="1"/>
  <c r="AK50" i="35" s="1"/>
  <c r="AK51" i="35" s="1"/>
  <c r="AK52" i="35" s="1"/>
  <c r="AK53" i="35" s="1"/>
  <c r="AK54" i="35" s="1"/>
  <c r="AK55" i="35" s="1"/>
  <c r="AK56" i="35" s="1"/>
  <c r="AK57" i="35" s="1"/>
  <c r="AK58" i="35" s="1"/>
  <c r="AK59" i="35" s="1"/>
  <c r="AK60" i="35" s="1"/>
  <c r="AK61" i="35" s="1"/>
  <c r="AK62" i="35" s="1"/>
  <c r="AK63" i="35" s="1"/>
  <c r="AK64" i="35" s="1"/>
  <c r="AK65" i="35" s="1"/>
  <c r="AK66" i="35" s="1"/>
  <c r="AK67" i="35" s="1"/>
  <c r="AK68" i="35" s="1"/>
  <c r="AK69" i="35" s="1"/>
  <c r="AK70" i="35" s="1"/>
  <c r="AK71" i="35" s="1"/>
  <c r="AK72" i="35" s="1"/>
  <c r="AK73" i="35" s="1"/>
  <c r="AK74" i="35" s="1"/>
  <c r="AK75" i="35" s="1"/>
  <c r="AK76" i="35" s="1"/>
  <c r="AK77" i="35" s="1"/>
  <c r="AK78" i="35" s="1"/>
  <c r="AK79" i="35" s="1"/>
  <c r="AK80" i="35" s="1"/>
  <c r="AK81" i="35" s="1"/>
  <c r="AK82" i="35" s="1"/>
  <c r="AK83" i="35" s="1"/>
  <c r="AK84" i="35" s="1"/>
  <c r="AK85" i="35" s="1"/>
  <c r="AK86" i="35" s="1"/>
  <c r="AK87" i="35" s="1"/>
  <c r="AK88" i="35" s="1"/>
  <c r="AK89" i="35" s="1"/>
  <c r="AK90" i="35" s="1"/>
  <c r="AK91" i="35" s="1"/>
  <c r="AK92" i="35" s="1"/>
  <c r="AK93" i="35" s="1"/>
  <c r="AK94" i="35" s="1"/>
  <c r="AK95" i="35" s="1"/>
  <c r="AK96" i="35" s="1"/>
  <c r="AK97" i="35" s="1"/>
  <c r="AK98" i="35" s="1"/>
  <c r="AK99" i="35" s="1"/>
  <c r="AK100" i="35" s="1"/>
  <c r="AK101" i="35" s="1"/>
  <c r="AK102" i="35" s="1"/>
  <c r="AK103" i="35" s="1"/>
  <c r="AK104" i="35" s="1"/>
  <c r="AK105" i="35" s="1"/>
  <c r="AK106" i="35" s="1"/>
  <c r="AK107" i="35" s="1"/>
  <c r="AK108" i="35" s="1"/>
  <c r="AK109" i="35" s="1"/>
  <c r="AK110" i="35" s="1"/>
  <c r="AK111" i="35" s="1"/>
  <c r="AK112" i="35" s="1"/>
  <c r="AK113" i="35" s="1"/>
  <c r="AK114" i="35" s="1"/>
  <c r="AK115" i="35" s="1"/>
  <c r="AK116" i="35" s="1"/>
  <c r="AK117" i="35" s="1"/>
  <c r="AK118" i="35" s="1"/>
  <c r="AK119" i="35" s="1"/>
  <c r="AK120" i="35" s="1"/>
  <c r="AK121" i="35" s="1"/>
  <c r="AK122" i="35" s="1"/>
  <c r="AK123" i="35" s="1"/>
  <c r="AK124" i="35" s="1"/>
  <c r="AK125" i="35" s="1"/>
  <c r="AK126" i="35" s="1"/>
  <c r="AK127" i="35" s="1"/>
  <c r="AK128" i="35" s="1"/>
  <c r="AK129" i="35" s="1"/>
  <c r="AK130" i="35" s="1"/>
  <c r="AK131" i="35" s="1"/>
  <c r="AK132" i="35" s="1"/>
  <c r="AK133" i="35" s="1"/>
  <c r="AK134" i="35" s="1"/>
  <c r="AK135" i="35" s="1"/>
  <c r="AK136" i="35" s="1"/>
  <c r="AK137" i="35" s="1"/>
  <c r="AK138" i="35" s="1"/>
  <c r="AK139" i="35" s="1"/>
  <c r="AK140" i="35" s="1"/>
  <c r="AK141" i="35" s="1"/>
  <c r="AK142" i="35" s="1"/>
  <c r="AK143" i="35" s="1"/>
  <c r="AK144" i="35" s="1"/>
  <c r="AK145" i="35" s="1"/>
  <c r="AK146" i="35" s="1"/>
  <c r="AK147" i="35" s="1"/>
  <c r="AK148" i="35" s="1"/>
  <c r="AK149" i="35" s="1"/>
  <c r="AK150" i="35" s="1"/>
  <c r="AK151" i="35" s="1"/>
  <c r="AK152" i="35" s="1"/>
  <c r="AK153" i="35" s="1"/>
  <c r="AK154" i="35" s="1"/>
  <c r="AK155" i="35" s="1"/>
  <c r="AK156" i="35" s="1"/>
  <c r="AK157" i="35" s="1"/>
  <c r="AK158" i="35" s="1"/>
  <c r="AK159" i="35" s="1"/>
  <c r="AK160" i="35" s="1"/>
  <c r="AK161" i="35" s="1"/>
  <c r="AK162" i="35" s="1"/>
  <c r="AK163" i="35" s="1"/>
  <c r="AK164" i="35" s="1"/>
  <c r="AK165" i="35" s="1"/>
  <c r="AK166" i="35" s="1"/>
  <c r="AK167" i="35" s="1"/>
  <c r="AK168" i="35" s="1"/>
  <c r="AK169" i="35" s="1"/>
  <c r="AK170" i="35" s="1"/>
  <c r="AK171" i="35" s="1"/>
  <c r="AK172" i="35" s="1"/>
  <c r="AK173" i="35" s="1"/>
  <c r="AK174" i="35" s="1"/>
  <c r="AK175" i="35" s="1"/>
  <c r="AK176" i="35" s="1"/>
  <c r="AK177" i="35" s="1"/>
  <c r="AK178" i="35" s="1"/>
  <c r="AK179" i="35" s="1"/>
  <c r="AK180" i="35" s="1"/>
  <c r="AK181" i="35" s="1"/>
  <c r="AK182" i="35" s="1"/>
  <c r="AK183" i="35" s="1"/>
  <c r="AK184" i="35" s="1"/>
  <c r="AK185" i="35" s="1"/>
  <c r="AK186" i="35" s="1"/>
  <c r="AK187" i="35" s="1"/>
  <c r="AK188" i="35" s="1"/>
  <c r="AK189" i="35" s="1"/>
  <c r="AK190" i="35" s="1"/>
  <c r="AK191" i="35" s="1"/>
  <c r="AK192" i="35" s="1"/>
  <c r="AK193" i="35" s="1"/>
  <c r="AK194" i="35" s="1"/>
  <c r="AK31" i="35"/>
  <c r="E62" i="25"/>
  <c r="E126" i="25"/>
  <c r="G11" i="36" s="1"/>
  <c r="E61" i="25"/>
  <c r="E110" i="25"/>
  <c r="AM48" i="35"/>
  <c r="M49" i="35"/>
  <c r="AH49" i="35" s="1"/>
  <c r="AM42" i="35"/>
  <c r="AN42" i="35" s="1"/>
  <c r="AM38" i="35"/>
  <c r="AN38" i="35" s="1"/>
  <c r="AM27" i="35"/>
  <c r="AN27" i="35" s="1"/>
  <c r="AM25" i="35"/>
  <c r="AN25" i="35" s="1"/>
  <c r="AM33" i="35"/>
  <c r="AM47" i="35"/>
  <c r="AN47" i="35" s="1"/>
  <c r="AU12" i="35"/>
  <c r="AM39" i="35"/>
  <c r="AM23" i="35"/>
  <c r="AN23" i="35" s="1"/>
  <c r="AM22" i="35"/>
  <c r="AN22" i="35" s="1"/>
  <c r="AM43" i="35"/>
  <c r="AN43" i="35" s="1"/>
  <c r="AM31" i="35"/>
  <c r="AN31" i="35"/>
  <c r="AM37" i="35"/>
  <c r="AN37" i="35" s="1"/>
  <c r="AM20" i="35"/>
  <c r="AN20" i="35" s="1"/>
  <c r="AP20" i="35" s="1"/>
  <c r="AL49" i="35"/>
  <c r="AM44" i="35"/>
  <c r="AN44" i="35" s="1"/>
  <c r="AM40" i="35"/>
  <c r="AN40" i="35" s="1"/>
  <c r="AM34" i="35"/>
  <c r="AN34" i="35" s="1"/>
  <c r="AM24" i="35"/>
  <c r="AN24" i="35"/>
  <c r="AM29" i="35"/>
  <c r="AN29" i="35" s="1"/>
  <c r="AM46" i="35"/>
  <c r="AN46" i="35" s="1"/>
  <c r="AM28" i="35"/>
  <c r="AN28" i="35" s="1"/>
  <c r="AM21" i="35"/>
  <c r="AM32" i="35"/>
  <c r="AN32" i="35" s="1"/>
  <c r="AM30" i="35"/>
  <c r="AN30" i="35" s="1"/>
  <c r="AM45" i="35"/>
  <c r="AN45" i="35" s="1"/>
  <c r="AM41" i="35"/>
  <c r="AN41" i="35" s="1"/>
  <c r="AM36" i="35"/>
  <c r="AN36" i="35" s="1"/>
  <c r="AM26" i="35"/>
  <c r="AN26" i="35" s="1"/>
  <c r="AM35" i="35"/>
  <c r="AN35" i="35" s="1"/>
  <c r="BF11" i="35"/>
  <c r="BM52" i="35" s="1"/>
  <c r="AN49" i="35"/>
  <c r="AP49" i="35" s="1"/>
  <c r="AU11" i="35"/>
  <c r="BM95" i="35"/>
  <c r="BN185" i="35"/>
  <c r="BN151" i="35"/>
  <c r="AN39" i="35"/>
  <c r="AN33" i="35"/>
  <c r="AN21" i="35"/>
  <c r="AN48" i="35"/>
  <c r="BB41" i="13"/>
  <c r="BF41" i="13"/>
  <c r="BC41" i="13"/>
  <c r="AX41" i="13"/>
  <c r="BG41" i="13"/>
  <c r="AY41" i="13"/>
  <c r="E117" i="25" l="1"/>
  <c r="I21" i="13" s="1"/>
  <c r="I117" i="25"/>
  <c r="BM37" i="35"/>
  <c r="BN101" i="30"/>
  <c r="BN33" i="30"/>
  <c r="BN123" i="30"/>
  <c r="BJ13" i="30"/>
  <c r="BM191" i="30"/>
  <c r="BN183" i="30"/>
  <c r="BN175" i="30"/>
  <c r="BN167" i="30"/>
  <c r="BM159" i="30"/>
  <c r="BM151" i="30"/>
  <c r="BN143" i="30"/>
  <c r="BM135" i="30"/>
  <c r="BM127" i="30"/>
  <c r="BM119" i="30"/>
  <c r="BM111" i="30"/>
  <c r="BM103" i="30"/>
  <c r="BN95" i="30"/>
  <c r="BM87" i="30"/>
  <c r="BM79" i="30"/>
  <c r="BM71" i="30"/>
  <c r="H174" i="25"/>
  <c r="H118" i="25"/>
  <c r="H97" i="25"/>
  <c r="I75" i="25"/>
  <c r="H75" i="25" s="1"/>
  <c r="H51" i="25"/>
  <c r="BN14" i="12"/>
  <c r="BN13" i="12"/>
  <c r="BN174" i="35"/>
  <c r="BN37" i="35"/>
  <c r="BN176" i="35"/>
  <c r="BI15" i="35"/>
  <c r="BJ15" i="35" s="1"/>
  <c r="BK15" i="35" s="1"/>
  <c r="BL15" i="35" s="1"/>
  <c r="BM15" i="35" s="1"/>
  <c r="BN175" i="35"/>
  <c r="BM190" i="30"/>
  <c r="BM182" i="30"/>
  <c r="BN174" i="30"/>
  <c r="BN166" i="30"/>
  <c r="BN158" i="30"/>
  <c r="BN150" i="30"/>
  <c r="BM142" i="30"/>
  <c r="BN134" i="30"/>
  <c r="BN126" i="30"/>
  <c r="BN118" i="30"/>
  <c r="BN110" i="30"/>
  <c r="BN102" i="30"/>
  <c r="BM94" i="30"/>
  <c r="BN86" i="30"/>
  <c r="BN78" i="30"/>
  <c r="H148" i="25"/>
  <c r="H147" i="25"/>
  <c r="H146" i="25"/>
  <c r="H145" i="25"/>
  <c r="H115" i="25"/>
  <c r="H114" i="25"/>
  <c r="H93" i="25"/>
  <c r="H87" i="25"/>
  <c r="BL14" i="12"/>
  <c r="BN133" i="35"/>
  <c r="BN50" i="35"/>
  <c r="BM173" i="35"/>
  <c r="BM57" i="35"/>
  <c r="BN54" i="35"/>
  <c r="BM43" i="35"/>
  <c r="BN187" i="30"/>
  <c r="BN179" i="30"/>
  <c r="BN171" i="30"/>
  <c r="BM163" i="30"/>
  <c r="BN155" i="30"/>
  <c r="BM147" i="30"/>
  <c r="BN139" i="30"/>
  <c r="BM131" i="30"/>
  <c r="BM123" i="30"/>
  <c r="BM115" i="30"/>
  <c r="BM107" i="30"/>
  <c r="BN99" i="30"/>
  <c r="BN91" i="30"/>
  <c r="BM83" i="30"/>
  <c r="BM75" i="30"/>
  <c r="H125" i="25"/>
  <c r="BM108" i="14"/>
  <c r="BM52" i="14"/>
  <c r="H39" i="25"/>
  <c r="BM14" i="12"/>
  <c r="AP20" i="26"/>
  <c r="BN13" i="26"/>
  <c r="H180" i="25"/>
  <c r="H122" i="25"/>
  <c r="H116" i="25"/>
  <c r="H90" i="25"/>
  <c r="BM8" i="12"/>
  <c r="BL8" i="12" s="1"/>
  <c r="BM64" i="29"/>
  <c r="BF13" i="29"/>
  <c r="BM15" i="31"/>
  <c r="AP184" i="12"/>
  <c r="BM39" i="28"/>
  <c r="BM24" i="28"/>
  <c r="BN131" i="28"/>
  <c r="BM22" i="28"/>
  <c r="BM166" i="28"/>
  <c r="BM48" i="28"/>
  <c r="BN20" i="32"/>
  <c r="BN38" i="32"/>
  <c r="BN24" i="32"/>
  <c r="BN194" i="32"/>
  <c r="BN159" i="28"/>
  <c r="BM133" i="29"/>
  <c r="BL14" i="31"/>
  <c r="BN13" i="31"/>
  <c r="BN56" i="33"/>
  <c r="BM57" i="33"/>
  <c r="BN84" i="33"/>
  <c r="BM85" i="33"/>
  <c r="BL13" i="27"/>
  <c r="BL14" i="30"/>
  <c r="BM133" i="33"/>
  <c r="BL8" i="33"/>
  <c r="BK8" i="33" s="1"/>
  <c r="BJ8" i="33" s="1"/>
  <c r="BM13" i="27"/>
  <c r="BN98" i="27"/>
  <c r="BM158" i="30"/>
  <c r="BM8" i="34"/>
  <c r="BL8" i="34" s="1"/>
  <c r="BN184" i="35"/>
  <c r="BN46" i="35"/>
  <c r="BM101" i="35"/>
  <c r="BM108" i="35"/>
  <c r="H107" i="25"/>
  <c r="H104" i="25"/>
  <c r="H96" i="25"/>
  <c r="H95" i="25"/>
  <c r="H48" i="25"/>
  <c r="H13" i="25"/>
  <c r="AP178" i="12"/>
  <c r="H68" i="25"/>
  <c r="BM37" i="12"/>
  <c r="BM183" i="14"/>
  <c r="H82" i="25"/>
  <c r="H170" i="25"/>
  <c r="H161" i="25"/>
  <c r="H158" i="25"/>
  <c r="H105" i="25"/>
  <c r="H102" i="25"/>
  <c r="H99" i="25"/>
  <c r="H98" i="25"/>
  <c r="H78" i="25"/>
  <c r="H67" i="25"/>
  <c r="H46" i="25"/>
  <c r="AR10" i="25"/>
  <c r="AR9" i="25"/>
  <c r="H6" i="25"/>
  <c r="BK14" i="14"/>
  <c r="AP118" i="26"/>
  <c r="H121" i="25"/>
  <c r="BO11" i="12"/>
  <c r="BM13" i="12"/>
  <c r="BN79" i="12"/>
  <c r="BN148" i="33"/>
  <c r="BM149" i="33"/>
  <c r="BN140" i="27"/>
  <c r="BN80" i="28"/>
  <c r="BM115" i="28"/>
  <c r="BN171" i="28"/>
  <c r="BN174" i="28"/>
  <c r="BN13" i="28"/>
  <c r="BN88" i="33"/>
  <c r="BM89" i="33"/>
  <c r="BN132" i="33"/>
  <c r="BK13" i="27"/>
  <c r="BN163" i="28"/>
  <c r="BM175" i="33"/>
  <c r="BM165" i="33"/>
  <c r="BN164" i="33"/>
  <c r="BM95" i="33"/>
  <c r="BM63" i="33"/>
  <c r="BN33" i="33"/>
  <c r="BM181" i="33"/>
  <c r="BN180" i="33"/>
  <c r="BN110" i="33"/>
  <c r="BN78" i="33"/>
  <c r="BN46" i="33"/>
  <c r="BN37" i="33"/>
  <c r="BL14" i="34"/>
  <c r="BL13" i="34"/>
  <c r="BK13" i="34"/>
  <c r="BK14" i="34"/>
  <c r="BN140" i="34"/>
  <c r="BM129" i="34"/>
  <c r="BN174" i="34"/>
  <c r="BM121" i="34"/>
  <c r="BN76" i="34"/>
  <c r="BM65" i="34"/>
  <c r="BM57" i="34"/>
  <c r="BK13" i="26"/>
  <c r="BM86" i="28"/>
  <c r="BM136" i="28"/>
  <c r="BN143" i="28"/>
  <c r="AP20" i="30"/>
  <c r="BL13" i="31"/>
  <c r="BO11" i="31"/>
  <c r="BM166" i="31"/>
  <c r="BM162" i="31"/>
  <c r="BN149" i="31"/>
  <c r="BK13" i="32"/>
  <c r="BN15" i="32"/>
  <c r="BN78" i="32"/>
  <c r="BN70" i="32"/>
  <c r="BM67" i="32"/>
  <c r="BN46" i="32"/>
  <c r="BN35" i="32"/>
  <c r="BM75" i="32"/>
  <c r="BN62" i="32"/>
  <c r="BM51" i="32"/>
  <c r="BN114" i="32"/>
  <c r="BN54" i="32"/>
  <c r="BN52" i="33"/>
  <c r="BM53" i="33"/>
  <c r="BM159" i="33"/>
  <c r="BK13" i="30"/>
  <c r="AP20" i="32"/>
  <c r="AP20" i="34"/>
  <c r="BN13" i="34"/>
  <c r="BM14" i="34"/>
  <c r="BN15" i="31"/>
  <c r="BL14" i="32"/>
  <c r="BN14" i="31"/>
  <c r="BK8" i="34"/>
  <c r="BJ8" i="34" s="1"/>
  <c r="AE7" i="14"/>
  <c r="C133" i="25"/>
  <c r="F133" i="25" s="1"/>
  <c r="I133" i="25" s="1"/>
  <c r="BM51" i="35"/>
  <c r="BM30" i="35"/>
  <c r="BN123" i="35"/>
  <c r="BM89" i="35"/>
  <c r="BN152" i="35"/>
  <c r="BN78" i="35"/>
  <c r="BM111" i="35"/>
  <c r="BM92" i="35"/>
  <c r="BN158" i="12"/>
  <c r="BN29" i="12"/>
  <c r="BM85" i="12"/>
  <c r="BN118" i="12"/>
  <c r="BN99" i="12"/>
  <c r="BM139" i="12"/>
  <c r="BN119" i="12"/>
  <c r="BN122" i="35"/>
  <c r="BN80" i="35"/>
  <c r="BN121" i="35"/>
  <c r="BM110" i="35"/>
  <c r="BN162" i="35"/>
  <c r="BN119" i="35"/>
  <c r="BM192" i="35"/>
  <c r="BM67" i="35"/>
  <c r="BN106" i="12"/>
  <c r="BM21" i="12"/>
  <c r="BM148" i="12"/>
  <c r="BN53" i="12"/>
  <c r="BM181" i="12"/>
  <c r="BN96" i="12"/>
  <c r="BM136" i="12"/>
  <c r="BM49" i="12"/>
  <c r="BN190" i="12"/>
  <c r="BN62" i="12"/>
  <c r="BN139" i="12"/>
  <c r="BN63" i="12"/>
  <c r="BN171" i="12"/>
  <c r="BM152" i="12"/>
  <c r="BN113" i="12"/>
  <c r="BM109" i="12"/>
  <c r="BM174" i="12"/>
  <c r="BN148" i="12"/>
  <c r="BN26" i="12"/>
  <c r="BN163" i="26"/>
  <c r="BM109" i="26"/>
  <c r="BM23" i="26"/>
  <c r="H172" i="25"/>
  <c r="E142" i="25"/>
  <c r="I142" i="25"/>
  <c r="H142" i="25" s="1"/>
  <c r="I7" i="25"/>
  <c r="BN124" i="14"/>
  <c r="BM169" i="26"/>
  <c r="BM106" i="26"/>
  <c r="BN79" i="26"/>
  <c r="BN58" i="26"/>
  <c r="BF13" i="26"/>
  <c r="BF14" i="26"/>
  <c r="BM125" i="26"/>
  <c r="BN95" i="26"/>
  <c r="BM135" i="35"/>
  <c r="BM81" i="35"/>
  <c r="BM112" i="35"/>
  <c r="BM123" i="35"/>
  <c r="BM79" i="35"/>
  <c r="BN156" i="35"/>
  <c r="BM124" i="35"/>
  <c r="BN105" i="35"/>
  <c r="BM121" i="35"/>
  <c r="BN88" i="35"/>
  <c r="BM76" i="12"/>
  <c r="BN125" i="12"/>
  <c r="BM180" i="12"/>
  <c r="BM155" i="12"/>
  <c r="BM143" i="12"/>
  <c r="BM102" i="12"/>
  <c r="BM137" i="12"/>
  <c r="BN124" i="12"/>
  <c r="BN73" i="12"/>
  <c r="BN32" i="12"/>
  <c r="BN136" i="12"/>
  <c r="BN177" i="12"/>
  <c r="BM97" i="12"/>
  <c r="BN23" i="35"/>
  <c r="BM91" i="35"/>
  <c r="BM191" i="35"/>
  <c r="BN144" i="35"/>
  <c r="BM88" i="35"/>
  <c r="BN102" i="35"/>
  <c r="BN171" i="35"/>
  <c r="BN164" i="35"/>
  <c r="BN28" i="35"/>
  <c r="BM31" i="35"/>
  <c r="BM119" i="35"/>
  <c r="BM174" i="35"/>
  <c r="BM179" i="26"/>
  <c r="BN147" i="26"/>
  <c r="BM130" i="26"/>
  <c r="BM87" i="26"/>
  <c r="BM66" i="26"/>
  <c r="BM45" i="26"/>
  <c r="BN187" i="14"/>
  <c r="BM166" i="14"/>
  <c r="BM144" i="14"/>
  <c r="BN123" i="14"/>
  <c r="BN102" i="14"/>
  <c r="BN80" i="14"/>
  <c r="BN59" i="14"/>
  <c r="BN38" i="14"/>
  <c r="I149" i="25"/>
  <c r="H149" i="25" s="1"/>
  <c r="H77" i="25"/>
  <c r="H49" i="25"/>
  <c r="BL14" i="14"/>
  <c r="BL13" i="14"/>
  <c r="BN36" i="26"/>
  <c r="BM14" i="26"/>
  <c r="BM13" i="26"/>
  <c r="BN43" i="35"/>
  <c r="BN82" i="35"/>
  <c r="BM171" i="35"/>
  <c r="BN136" i="35"/>
  <c r="BM96" i="35"/>
  <c r="BM20" i="35"/>
  <c r="BN153" i="35"/>
  <c r="BM33" i="35"/>
  <c r="BN142" i="35"/>
  <c r="BN154" i="35"/>
  <c r="BM185" i="35"/>
  <c r="BN42" i="35"/>
  <c r="BN160" i="35"/>
  <c r="BN167" i="35"/>
  <c r="BN68" i="35"/>
  <c r="BN127" i="35"/>
  <c r="BN117" i="35"/>
  <c r="BM157" i="35"/>
  <c r="BM107" i="35"/>
  <c r="BN183" i="35"/>
  <c r="BN25" i="12"/>
  <c r="BM60" i="12"/>
  <c r="BM140" i="12"/>
  <c r="BM61" i="12"/>
  <c r="BM189" i="12"/>
  <c r="BN112" i="12"/>
  <c r="BM26" i="12"/>
  <c r="BM88" i="12"/>
  <c r="BF8" i="12"/>
  <c r="BN166" i="12"/>
  <c r="BM25" i="12"/>
  <c r="BM163" i="12"/>
  <c r="BI15" i="12"/>
  <c r="BN183" i="12"/>
  <c r="BM96" i="12"/>
  <c r="BN137" i="12"/>
  <c r="BN65" i="12"/>
  <c r="BM186" i="12"/>
  <c r="BN100" i="12"/>
  <c r="BM183" i="12"/>
  <c r="BM55" i="12"/>
  <c r="BN190" i="26"/>
  <c r="BN174" i="26"/>
  <c r="BM158" i="26"/>
  <c r="BM142" i="26"/>
  <c r="BM123" i="26"/>
  <c r="BM102" i="26"/>
  <c r="BM81" i="26"/>
  <c r="BN59" i="26"/>
  <c r="BN38" i="26"/>
  <c r="BN180" i="14"/>
  <c r="BM159" i="14"/>
  <c r="BN138" i="14"/>
  <c r="BN116" i="14"/>
  <c r="BN95" i="14"/>
  <c r="BM74" i="14"/>
  <c r="BN52" i="14"/>
  <c r="BN31" i="14"/>
  <c r="BM106" i="12"/>
  <c r="H12" i="25"/>
  <c r="H130" i="25"/>
  <c r="H177" i="25"/>
  <c r="H106" i="25"/>
  <c r="H94" i="25"/>
  <c r="H89" i="25"/>
  <c r="H84" i="25"/>
  <c r="H81" i="25"/>
  <c r="H64" i="25"/>
  <c r="H24" i="25"/>
  <c r="H23" i="25"/>
  <c r="BN44" i="14"/>
  <c r="BN132" i="14"/>
  <c r="BN140" i="14"/>
  <c r="BM171" i="14"/>
  <c r="BN168" i="14"/>
  <c r="BM148" i="14"/>
  <c r="BN27" i="14"/>
  <c r="BM187" i="14"/>
  <c r="BM184" i="14"/>
  <c r="BM155" i="14"/>
  <c r="BN152" i="14"/>
  <c r="BM100" i="14"/>
  <c r="BM92" i="14"/>
  <c r="BM84" i="14"/>
  <c r="BM76" i="14"/>
  <c r="BN62" i="14"/>
  <c r="BM147" i="26"/>
  <c r="BO10" i="26"/>
  <c r="BK13" i="28"/>
  <c r="BN184" i="28"/>
  <c r="BM179" i="28"/>
  <c r="BM154" i="28"/>
  <c r="BN146" i="28"/>
  <c r="BN126" i="28"/>
  <c r="BN104" i="28"/>
  <c r="BM94" i="28"/>
  <c r="BM83" i="28"/>
  <c r="BN72" i="28"/>
  <c r="BM61" i="28"/>
  <c r="BN56" i="28"/>
  <c r="BN37" i="28"/>
  <c r="BN32" i="28"/>
  <c r="BM30" i="28"/>
  <c r="BN192" i="28"/>
  <c r="BN177" i="28"/>
  <c r="BM151" i="28"/>
  <c r="BM148" i="28"/>
  <c r="BN128" i="28"/>
  <c r="BM118" i="28"/>
  <c r="BM106" i="28"/>
  <c r="BM99" i="28"/>
  <c r="BN58" i="28"/>
  <c r="BM162" i="28"/>
  <c r="BM133" i="28"/>
  <c r="BM64" i="28"/>
  <c r="BM45" i="28"/>
  <c r="BM187" i="28"/>
  <c r="BN91" i="28"/>
  <c r="BN36" i="28"/>
  <c r="BK14" i="31"/>
  <c r="BK13" i="31"/>
  <c r="BM13" i="31"/>
  <c r="BM8" i="31"/>
  <c r="BL8" i="31" s="1"/>
  <c r="BK8" i="31" s="1"/>
  <c r="BN183" i="31"/>
  <c r="BN40" i="31"/>
  <c r="BM155" i="31"/>
  <c r="BN182" i="26"/>
  <c r="BM166" i="26"/>
  <c r="BM150" i="26"/>
  <c r="BM134" i="26"/>
  <c r="BM113" i="26"/>
  <c r="BM91" i="26"/>
  <c r="BM70" i="26"/>
  <c r="BN49" i="26"/>
  <c r="BN27" i="26"/>
  <c r="BN191" i="14"/>
  <c r="BM170" i="14"/>
  <c r="BN148" i="14"/>
  <c r="BM127" i="14"/>
  <c r="BN106" i="14"/>
  <c r="BN84" i="14"/>
  <c r="BN63" i="14"/>
  <c r="BN42" i="14"/>
  <c r="BN21" i="14"/>
  <c r="H140" i="25"/>
  <c r="H55" i="25"/>
  <c r="H27" i="25"/>
  <c r="H26" i="25"/>
  <c r="H20" i="25"/>
  <c r="H8" i="25"/>
  <c r="BN29" i="14"/>
  <c r="BM116" i="14"/>
  <c r="BF14" i="14"/>
  <c r="BI15" i="14"/>
  <c r="BJ15" i="14" s="1"/>
  <c r="BK15" i="14" s="1"/>
  <c r="BL15" i="14" s="1"/>
  <c r="BM15" i="14" s="1"/>
  <c r="BN87" i="26"/>
  <c r="BN156" i="27"/>
  <c r="BM145" i="27"/>
  <c r="BM148" i="27"/>
  <c r="BM119" i="27"/>
  <c r="BN52" i="27"/>
  <c r="BM39" i="27"/>
  <c r="BM36" i="27"/>
  <c r="BN20" i="27"/>
  <c r="BN166" i="27"/>
  <c r="BM159" i="27"/>
  <c r="BM132" i="27"/>
  <c r="BM108" i="27"/>
  <c r="BM14" i="28"/>
  <c r="BO14" i="28" s="1"/>
  <c r="BM13" i="28"/>
  <c r="BN15" i="28"/>
  <c r="H150" i="25"/>
  <c r="H184" i="25"/>
  <c r="H183" i="25"/>
  <c r="H128" i="25"/>
  <c r="H103" i="25"/>
  <c r="H71" i="25"/>
  <c r="H65" i="25"/>
  <c r="AP20" i="12"/>
  <c r="BM8" i="14"/>
  <c r="BL8" i="14" s="1"/>
  <c r="BK8" i="14" s="1"/>
  <c r="BJ8" i="14" s="1"/>
  <c r="BN187" i="26"/>
  <c r="BF14" i="30"/>
  <c r="BF13" i="30"/>
  <c r="H61" i="25"/>
  <c r="H72" i="25"/>
  <c r="H178" i="25"/>
  <c r="H169" i="25"/>
  <c r="H165" i="25"/>
  <c r="H164" i="25"/>
  <c r="H157" i="25"/>
  <c r="H154" i="25"/>
  <c r="H119" i="25"/>
  <c r="H86" i="25"/>
  <c r="H80" i="25"/>
  <c r="H79" i="25"/>
  <c r="H69" i="25"/>
  <c r="H62" i="25"/>
  <c r="H36" i="25"/>
  <c r="H18" i="25"/>
  <c r="AR8" i="25"/>
  <c r="AR5" i="25"/>
  <c r="BK8" i="12"/>
  <c r="BJ8" i="12" s="1"/>
  <c r="AP20" i="14"/>
  <c r="BN14" i="26"/>
  <c r="BN28" i="29"/>
  <c r="BN192" i="29"/>
  <c r="BM92" i="29"/>
  <c r="BN144" i="30"/>
  <c r="BM70" i="30"/>
  <c r="BN32" i="30"/>
  <c r="BN190" i="30"/>
  <c r="BN115" i="30"/>
  <c r="BN51" i="30"/>
  <c r="BN24" i="30"/>
  <c r="AP152" i="28"/>
  <c r="AP20" i="29"/>
  <c r="BM14" i="32"/>
  <c r="BM8" i="32"/>
  <c r="BN104" i="32"/>
  <c r="BN90" i="32"/>
  <c r="BN82" i="32"/>
  <c r="BM79" i="32"/>
  <c r="BN98" i="32"/>
  <c r="BN96" i="32"/>
  <c r="BN66" i="32"/>
  <c r="BM63" i="32"/>
  <c r="BN50" i="32"/>
  <c r="BM47" i="32"/>
  <c r="BN42" i="32"/>
  <c r="BN36" i="32"/>
  <c r="BN26" i="32"/>
  <c r="BF13" i="32"/>
  <c r="BN112" i="32"/>
  <c r="BN106" i="32"/>
  <c r="BN88" i="32"/>
  <c r="BM83" i="32"/>
  <c r="BN74" i="32"/>
  <c r="BM71" i="32"/>
  <c r="BN58" i="32"/>
  <c r="BM55" i="32"/>
  <c r="BN40" i="32"/>
  <c r="BN31" i="32"/>
  <c r="BN22" i="32"/>
  <c r="AP20" i="33"/>
  <c r="BN13" i="33"/>
  <c r="BN14" i="33"/>
  <c r="BM143" i="33"/>
  <c r="BM117" i="33"/>
  <c r="BN116" i="33"/>
  <c r="BM105" i="33"/>
  <c r="BN104" i="33"/>
  <c r="BN94" i="33"/>
  <c r="BM73" i="33"/>
  <c r="BN72" i="33"/>
  <c r="BN62" i="33"/>
  <c r="BN41" i="33"/>
  <c r="BN25" i="33"/>
  <c r="BJ13" i="33"/>
  <c r="BM79" i="33"/>
  <c r="BM69" i="33"/>
  <c r="BN68" i="33"/>
  <c r="BM47" i="33"/>
  <c r="BN29" i="33"/>
  <c r="BM50" i="31"/>
  <c r="BN187" i="33"/>
  <c r="BL8" i="32"/>
  <c r="BK8" i="32" s="1"/>
  <c r="BN100" i="33"/>
  <c r="BM101" i="33"/>
  <c r="BM111" i="33"/>
  <c r="BN126" i="33"/>
  <c r="BM127" i="33"/>
  <c r="BM153" i="33"/>
  <c r="BN152" i="33"/>
  <c r="BN142" i="33"/>
  <c r="BM121" i="33"/>
  <c r="BN120" i="33"/>
  <c r="BN174" i="33"/>
  <c r="BN158" i="33"/>
  <c r="BM137" i="33"/>
  <c r="BN136" i="33"/>
  <c r="BM181" i="34"/>
  <c r="BN180" i="34"/>
  <c r="BN108" i="34"/>
  <c r="BM97" i="34"/>
  <c r="BM89" i="34"/>
  <c r="BN41" i="34"/>
  <c r="BN36" i="34"/>
  <c r="BN25" i="34"/>
  <c r="BN20" i="34"/>
  <c r="BF14" i="34"/>
  <c r="BO14" i="34" s="1"/>
  <c r="BM161" i="34"/>
  <c r="BM153" i="34"/>
  <c r="BN44" i="34"/>
  <c r="BN33" i="34"/>
  <c r="BN28" i="34"/>
  <c r="BF13" i="34"/>
  <c r="BO10" i="34"/>
  <c r="AP169" i="34"/>
  <c r="E53" i="25"/>
  <c r="V6" i="26" s="1"/>
  <c r="D133" i="25"/>
  <c r="G133" i="25" s="1"/>
  <c r="J133" i="25" s="1"/>
  <c r="E125" i="25"/>
  <c r="E147" i="25"/>
  <c r="E14" i="25"/>
  <c r="AK21" i="13" s="1"/>
  <c r="E184" i="25"/>
  <c r="E177" i="25"/>
  <c r="E159" i="25"/>
  <c r="R31" i="13" s="1"/>
  <c r="E158" i="25"/>
  <c r="R30" i="13" s="1"/>
  <c r="E157" i="25"/>
  <c r="H29" i="13" s="1"/>
  <c r="E156" i="25"/>
  <c r="H28" i="13" s="1"/>
  <c r="E98" i="25"/>
  <c r="K17" i="35" s="1"/>
  <c r="E68" i="25"/>
  <c r="G13" i="36" s="1"/>
  <c r="E37" i="25"/>
  <c r="V14" i="13" s="1"/>
  <c r="E55" i="25"/>
  <c r="E153" i="25"/>
  <c r="AP53" i="12"/>
  <c r="AP85" i="12"/>
  <c r="AP141" i="12"/>
  <c r="AP153" i="12"/>
  <c r="AP165" i="12"/>
  <c r="AP177" i="12"/>
  <c r="E63" i="25"/>
  <c r="B19" i="13" s="1"/>
  <c r="AP45" i="12"/>
  <c r="AP109" i="12"/>
  <c r="AP125" i="12"/>
  <c r="AP145" i="12"/>
  <c r="AP161" i="12"/>
  <c r="E18" i="25"/>
  <c r="AJ22" i="13" s="1"/>
  <c r="E161" i="25"/>
  <c r="H33" i="13" s="1"/>
  <c r="E81" i="25"/>
  <c r="N8" i="13" s="1"/>
  <c r="E165" i="25"/>
  <c r="AD3" i="25" s="1"/>
  <c r="E77" i="25"/>
  <c r="G10" i="36" s="1"/>
  <c r="E23" i="25"/>
  <c r="N14" i="13" s="1"/>
  <c r="AP69" i="12"/>
  <c r="E183" i="25"/>
  <c r="E93" i="25"/>
  <c r="C13" i="36" s="1"/>
  <c r="E181" i="25"/>
  <c r="E90" i="25"/>
  <c r="L22" i="13" s="1"/>
  <c r="E35" i="25"/>
  <c r="E89" i="25"/>
  <c r="J21" i="13" s="1"/>
  <c r="E51" i="25"/>
  <c r="V7" i="32" s="1"/>
  <c r="E48" i="25"/>
  <c r="E27" i="25"/>
  <c r="C8" i="29" s="1"/>
  <c r="AP73" i="12"/>
  <c r="AP113" i="12"/>
  <c r="AP121" i="12"/>
  <c r="AP193" i="12"/>
  <c r="AP29" i="12"/>
  <c r="AP70" i="35"/>
  <c r="AP77" i="35"/>
  <c r="AP89" i="35"/>
  <c r="AP185" i="14"/>
  <c r="AP34" i="27"/>
  <c r="AP26" i="31"/>
  <c r="AP36" i="31"/>
  <c r="AP112" i="31"/>
  <c r="AP55" i="34"/>
  <c r="AP30" i="35"/>
  <c r="AP63" i="32"/>
  <c r="AP72" i="34"/>
  <c r="AP182" i="34"/>
  <c r="AP189" i="34"/>
  <c r="AP26" i="35"/>
  <c r="E182" i="25"/>
  <c r="E112" i="25"/>
  <c r="H18" i="33" s="1"/>
  <c r="E82" i="25"/>
  <c r="E47" i="25"/>
  <c r="G37" i="13" s="1"/>
  <c r="E180" i="25"/>
  <c r="E132" i="25"/>
  <c r="E79" i="25"/>
  <c r="M9" i="33" s="1"/>
  <c r="E59" i="25"/>
  <c r="B10" i="27" s="1"/>
  <c r="E29" i="25"/>
  <c r="G8" i="26" s="1"/>
  <c r="E8" i="25"/>
  <c r="Q22" i="13" s="1"/>
  <c r="E122" i="25"/>
  <c r="N21" i="13" s="1"/>
  <c r="E171" i="25"/>
  <c r="E163" i="25"/>
  <c r="R35" i="13" s="1"/>
  <c r="E155" i="25"/>
  <c r="H27" i="13" s="1"/>
  <c r="E148" i="25"/>
  <c r="E145" i="25"/>
  <c r="E116" i="25"/>
  <c r="E102" i="25"/>
  <c r="E101" i="25"/>
  <c r="B7" i="14" s="1"/>
  <c r="AC7" i="14" s="1"/>
  <c r="E70" i="25"/>
  <c r="BI17" i="33" s="1"/>
  <c r="AP41" i="12"/>
  <c r="AP108" i="26"/>
  <c r="AP114" i="26"/>
  <c r="AP22" i="35"/>
  <c r="E140" i="25"/>
  <c r="E94" i="25"/>
  <c r="E19" i="13" s="1"/>
  <c r="E64" i="25"/>
  <c r="D18" i="32" s="1"/>
  <c r="E34" i="25"/>
  <c r="E162" i="25"/>
  <c r="H34" i="13" s="1"/>
  <c r="E111" i="25"/>
  <c r="E76" i="25"/>
  <c r="G9" i="36" s="1"/>
  <c r="E43" i="25"/>
  <c r="E22" i="25"/>
  <c r="BE17" i="32" s="1"/>
  <c r="E13" i="25"/>
  <c r="AK20" i="13" s="1"/>
  <c r="E175" i="25"/>
  <c r="E139" i="25"/>
  <c r="B3" i="34" s="1"/>
  <c r="E138" i="25"/>
  <c r="E86" i="25"/>
  <c r="J8" i="13" s="1"/>
  <c r="E9" i="25"/>
  <c r="G7" i="13" s="1"/>
  <c r="AP137" i="12"/>
  <c r="AP123" i="26"/>
  <c r="AP91" i="28"/>
  <c r="AP97" i="31"/>
  <c r="AP105" i="32"/>
  <c r="AP153" i="32"/>
  <c r="AP159" i="32"/>
  <c r="AP72" i="33"/>
  <c r="AP73" i="33"/>
  <c r="AP78" i="34"/>
  <c r="E166" i="25"/>
  <c r="H167" i="25"/>
  <c r="H166" i="25"/>
  <c r="D137" i="25"/>
  <c r="G137" i="25" s="1"/>
  <c r="J137" i="25" s="1"/>
  <c r="C137" i="25"/>
  <c r="F137" i="25" s="1"/>
  <c r="I137" i="25" s="1"/>
  <c r="K17" i="28"/>
  <c r="AP42" i="32"/>
  <c r="AP103" i="32"/>
  <c r="AP113" i="32"/>
  <c r="AP144" i="32"/>
  <c r="AP24" i="33"/>
  <c r="AP25" i="33"/>
  <c r="AP40" i="33"/>
  <c r="AP41" i="33"/>
  <c r="AP69" i="33"/>
  <c r="AP90" i="33"/>
  <c r="AP123" i="33"/>
  <c r="AP133" i="33"/>
  <c r="AP135" i="33"/>
  <c r="AP154" i="33"/>
  <c r="AP157" i="33"/>
  <c r="AP176" i="14"/>
  <c r="AP47" i="35"/>
  <c r="AP42" i="35"/>
  <c r="AP35" i="35"/>
  <c r="AP40" i="12"/>
  <c r="AP44" i="12"/>
  <c r="AP150" i="26"/>
  <c r="AP51" i="27"/>
  <c r="AP67" i="27"/>
  <c r="AP117" i="27"/>
  <c r="AP135" i="28"/>
  <c r="AP49" i="29"/>
  <c r="AP62" i="29"/>
  <c r="AP153" i="29"/>
  <c r="AP76" i="31"/>
  <c r="AP109" i="32"/>
  <c r="AP172" i="32"/>
  <c r="AP184" i="32"/>
  <c r="AP185" i="32"/>
  <c r="AP191" i="32"/>
  <c r="AP39" i="33"/>
  <c r="AP76" i="33"/>
  <c r="AP176" i="33"/>
  <c r="AP177" i="33"/>
  <c r="AP181" i="33"/>
  <c r="AP26" i="34"/>
  <c r="AP27" i="34"/>
  <c r="AP37" i="34"/>
  <c r="AP43" i="34"/>
  <c r="AP63" i="34"/>
  <c r="AP69" i="34"/>
  <c r="AP76" i="34"/>
  <c r="AP77" i="34"/>
  <c r="AP90" i="34"/>
  <c r="AP104" i="34"/>
  <c r="AP172" i="34"/>
  <c r="AP186" i="34"/>
  <c r="N3" i="29"/>
  <c r="AP106" i="35"/>
  <c r="AP107" i="35"/>
  <c r="AP109" i="35"/>
  <c r="AP131" i="35"/>
  <c r="AP138" i="35"/>
  <c r="AP154" i="27"/>
  <c r="AP192" i="27"/>
  <c r="AP109" i="31"/>
  <c r="AP77" i="32"/>
  <c r="AP176" i="30"/>
  <c r="AP192" i="32"/>
  <c r="AP21" i="33"/>
  <c r="AP31" i="33"/>
  <c r="AP37" i="33"/>
  <c r="AP50" i="33"/>
  <c r="AP52" i="33"/>
  <c r="AP80" i="33"/>
  <c r="AP84" i="33"/>
  <c r="AP114" i="33"/>
  <c r="AP124" i="33"/>
  <c r="AP127" i="33"/>
  <c r="AP137" i="33"/>
  <c r="AP148" i="33"/>
  <c r="AP159" i="33"/>
  <c r="AP175" i="33"/>
  <c r="AP183" i="33"/>
  <c r="AP184" i="33"/>
  <c r="AP28" i="34"/>
  <c r="AP38" i="34"/>
  <c r="AP44" i="34"/>
  <c r="AP45" i="34"/>
  <c r="AP70" i="34"/>
  <c r="AP79" i="34"/>
  <c r="AP80" i="34"/>
  <c r="AP81" i="34"/>
  <c r="AP84" i="34"/>
  <c r="AP85" i="34"/>
  <c r="AP157" i="34"/>
  <c r="AP126" i="12"/>
  <c r="AP118" i="27"/>
  <c r="AP123" i="29"/>
  <c r="AP175" i="12"/>
  <c r="AP151" i="12"/>
  <c r="AP131" i="12"/>
  <c r="AP123" i="12"/>
  <c r="AP119" i="12"/>
  <c r="AP75" i="12"/>
  <c r="AP36" i="26"/>
  <c r="AP38" i="26"/>
  <c r="AP97" i="26"/>
  <c r="AP187" i="28"/>
  <c r="AP41" i="29"/>
  <c r="AP122" i="31"/>
  <c r="AP38" i="32"/>
  <c r="AP128" i="32"/>
  <c r="AP134" i="32"/>
  <c r="AP149" i="32"/>
  <c r="AP183" i="32"/>
  <c r="AP22" i="33"/>
  <c r="AP23" i="33"/>
  <c r="AP28" i="33"/>
  <c r="AP33" i="33"/>
  <c r="AP38" i="33"/>
  <c r="AP44" i="33"/>
  <c r="AP57" i="33"/>
  <c r="AP108" i="33"/>
  <c r="AP121" i="33"/>
  <c r="AP128" i="33"/>
  <c r="AP132" i="33"/>
  <c r="AP153" i="33"/>
  <c r="AP160" i="33"/>
  <c r="AP36" i="34"/>
  <c r="AP54" i="34"/>
  <c r="AP56" i="34"/>
  <c r="AP65" i="34"/>
  <c r="AP173" i="34"/>
  <c r="AP193" i="28"/>
  <c r="AP68" i="29"/>
  <c r="AP79" i="31"/>
  <c r="AP181" i="31"/>
  <c r="AP58" i="34"/>
  <c r="AP60" i="34"/>
  <c r="AP164" i="34"/>
  <c r="AP165" i="34"/>
  <c r="AP168" i="34"/>
  <c r="AP176" i="34"/>
  <c r="AP178" i="34"/>
  <c r="AP133" i="12"/>
  <c r="AP61" i="12"/>
  <c r="AP140" i="35"/>
  <c r="AP90" i="26"/>
  <c r="AP84" i="27"/>
  <c r="AP150" i="28"/>
  <c r="N3" i="12"/>
  <c r="AP122" i="35"/>
  <c r="AP164" i="35"/>
  <c r="AP106" i="14"/>
  <c r="AP117" i="14"/>
  <c r="AP141" i="14"/>
  <c r="AP33" i="26"/>
  <c r="AP98" i="26"/>
  <c r="AP104" i="26"/>
  <c r="AP167" i="26"/>
  <c r="AP97" i="27"/>
  <c r="AP174" i="27"/>
  <c r="AP36" i="28"/>
  <c r="AP74" i="28"/>
  <c r="AP111" i="28"/>
  <c r="AP115" i="28"/>
  <c r="AP128" i="28"/>
  <c r="AP148" i="28"/>
  <c r="AP158" i="28"/>
  <c r="AP185" i="28"/>
  <c r="AP35" i="29"/>
  <c r="AP43" i="29"/>
  <c r="AP46" i="29"/>
  <c r="AP71" i="29"/>
  <c r="AP91" i="29"/>
  <c r="AP146" i="29"/>
  <c r="AP149" i="29"/>
  <c r="AP152" i="29"/>
  <c r="AP187" i="29"/>
  <c r="AP189" i="29"/>
  <c r="AP192" i="29"/>
  <c r="AP56" i="30"/>
  <c r="AP59" i="30"/>
  <c r="AP63" i="30"/>
  <c r="AP67" i="30"/>
  <c r="AP106" i="30"/>
  <c r="AP108" i="30"/>
  <c r="AP110" i="30"/>
  <c r="AP181" i="30"/>
  <c r="AP192" i="30"/>
  <c r="AP24" i="31"/>
  <c r="AP32" i="31"/>
  <c r="AP40" i="31"/>
  <c r="AP59" i="31"/>
  <c r="AP95" i="31"/>
  <c r="AP111" i="31"/>
  <c r="AP132" i="31"/>
  <c r="AP135" i="31"/>
  <c r="AP179" i="31"/>
  <c r="AP46" i="32"/>
  <c r="AP57" i="32"/>
  <c r="AP62" i="32"/>
  <c r="AP71" i="32"/>
  <c r="AP72" i="32"/>
  <c r="AP73" i="32"/>
  <c r="AP85" i="32"/>
  <c r="AP86" i="32"/>
  <c r="AP108" i="32"/>
  <c r="AP115" i="32"/>
  <c r="AP118" i="32"/>
  <c r="AP120" i="32"/>
  <c r="AP121" i="32"/>
  <c r="AP124" i="32"/>
  <c r="AP126" i="32"/>
  <c r="AP131" i="32"/>
  <c r="AP133" i="32"/>
  <c r="AP161" i="32"/>
  <c r="AP162" i="32"/>
  <c r="AP167" i="32"/>
  <c r="AP171" i="32"/>
  <c r="AP173" i="32"/>
  <c r="AP26" i="33"/>
  <c r="AP27" i="33"/>
  <c r="AP32" i="33"/>
  <c r="AP42" i="33"/>
  <c r="AP43" i="33"/>
  <c r="AP45" i="33"/>
  <c r="AP53" i="33"/>
  <c r="AP67" i="33"/>
  <c r="AP75" i="33"/>
  <c r="AP99" i="33"/>
  <c r="AP107" i="33"/>
  <c r="AP117" i="33"/>
  <c r="AP141" i="33"/>
  <c r="AP142" i="33"/>
  <c r="AP149" i="33"/>
  <c r="AP151" i="33"/>
  <c r="AP185" i="33"/>
  <c r="AP187" i="33"/>
  <c r="AP188" i="33"/>
  <c r="AP25" i="34"/>
  <c r="AP29" i="34"/>
  <c r="AP34" i="34"/>
  <c r="AP40" i="34"/>
  <c r="AP41" i="34"/>
  <c r="AP46" i="34"/>
  <c r="AP47" i="34"/>
  <c r="AP48" i="34"/>
  <c r="AP49" i="34"/>
  <c r="AP51" i="34"/>
  <c r="AP52" i="34"/>
  <c r="AP53" i="34"/>
  <c r="AP82" i="34"/>
  <c r="AP86" i="34"/>
  <c r="AP87" i="34"/>
  <c r="AP88" i="34"/>
  <c r="AP131" i="34"/>
  <c r="AP139" i="34"/>
  <c r="AP155" i="34"/>
  <c r="AP156" i="34"/>
  <c r="AP158" i="34"/>
  <c r="N3" i="31"/>
  <c r="N3" i="26"/>
  <c r="N3" i="35"/>
  <c r="N3" i="14"/>
  <c r="N3" i="33"/>
  <c r="AP43" i="12"/>
  <c r="AP92" i="35"/>
  <c r="AP119" i="35"/>
  <c r="AP102" i="14"/>
  <c r="AP104" i="14"/>
  <c r="AP116" i="14"/>
  <c r="AP143" i="14"/>
  <c r="AP167" i="14"/>
  <c r="AP180" i="14"/>
  <c r="AP189" i="14"/>
  <c r="AP65" i="26"/>
  <c r="AP102" i="26"/>
  <c r="AP106" i="26"/>
  <c r="AP169" i="26"/>
  <c r="AP22" i="27"/>
  <c r="AP40" i="28"/>
  <c r="AP57" i="28"/>
  <c r="AP73" i="28"/>
  <c r="AP75" i="28"/>
  <c r="AP84" i="28"/>
  <c r="AP86" i="28"/>
  <c r="AP112" i="28"/>
  <c r="AP38" i="35"/>
  <c r="AP43" i="35"/>
  <c r="N3" i="34"/>
  <c r="AP62" i="12"/>
  <c r="AP194" i="12"/>
  <c r="AP149" i="12"/>
  <c r="AP105" i="35"/>
  <c r="AP169" i="35"/>
  <c r="AP165" i="14"/>
  <c r="AP50" i="26"/>
  <c r="AP52" i="26"/>
  <c r="AP58" i="26"/>
  <c r="AP116" i="26"/>
  <c r="AP120" i="26"/>
  <c r="AP152" i="26"/>
  <c r="AP154" i="26"/>
  <c r="AP27" i="27"/>
  <c r="AP78" i="27"/>
  <c r="AP102" i="27"/>
  <c r="AP187" i="27"/>
  <c r="AP66" i="28"/>
  <c r="AP67" i="28"/>
  <c r="AP88" i="28"/>
  <c r="AP98" i="28"/>
  <c r="AP109" i="28"/>
  <c r="AP118" i="28"/>
  <c r="AP139" i="28"/>
  <c r="AP143" i="28"/>
  <c r="AP161" i="28"/>
  <c r="AP32" i="29"/>
  <c r="AP63" i="29"/>
  <c r="AP73" i="29"/>
  <c r="AP117" i="29"/>
  <c r="AP145" i="29"/>
  <c r="AP147" i="29"/>
  <c r="AP128" i="30"/>
  <c r="AP144" i="30"/>
  <c r="AP194" i="30"/>
  <c r="AP47" i="31"/>
  <c r="AP56" i="31"/>
  <c r="AP65" i="31"/>
  <c r="AP105" i="31"/>
  <c r="AP120" i="31"/>
  <c r="AP28" i="32"/>
  <c r="AP61" i="32"/>
  <c r="AP75" i="32"/>
  <c r="AP89" i="32"/>
  <c r="AP110" i="32"/>
  <c r="AP132" i="32"/>
  <c r="AP168" i="32"/>
  <c r="AP180" i="32"/>
  <c r="AP187" i="32"/>
  <c r="AP29" i="33"/>
  <c r="AP56" i="33"/>
  <c r="AP96" i="33"/>
  <c r="AP97" i="33"/>
  <c r="AP120" i="33"/>
  <c r="AP129" i="33"/>
  <c r="AP140" i="33"/>
  <c r="AP152" i="33"/>
  <c r="AP161" i="33"/>
  <c r="AP178" i="33"/>
  <c r="AP180" i="33"/>
  <c r="AP189" i="33"/>
  <c r="AP31" i="34"/>
  <c r="AP50" i="34"/>
  <c r="AP57" i="34"/>
  <c r="AP73" i="34"/>
  <c r="AP96" i="34"/>
  <c r="AP100" i="34"/>
  <c r="AP147" i="34"/>
  <c r="AP171" i="34"/>
  <c r="AP181" i="34"/>
  <c r="AD6" i="12"/>
  <c r="AA152" i="12" s="1"/>
  <c r="AP97" i="12"/>
  <c r="AP48" i="35"/>
  <c r="AP39" i="35"/>
  <c r="AP142" i="35"/>
  <c r="AP159" i="35"/>
  <c r="AP177" i="35"/>
  <c r="AP25" i="14"/>
  <c r="AP35" i="14"/>
  <c r="AP60" i="14"/>
  <c r="AP80" i="14"/>
  <c r="AP84" i="14"/>
  <c r="AP92" i="14"/>
  <c r="AP100" i="14"/>
  <c r="AP101" i="14"/>
  <c r="AP105" i="14"/>
  <c r="AP113" i="14"/>
  <c r="AP161" i="14"/>
  <c r="AP164" i="14"/>
  <c r="AP182" i="14"/>
  <c r="AP186" i="14"/>
  <c r="AP194" i="14"/>
  <c r="AP34" i="26"/>
  <c r="AP61" i="26"/>
  <c r="AP73" i="26"/>
  <c r="AP75" i="26"/>
  <c r="AP77" i="26"/>
  <c r="AP82" i="26"/>
  <c r="AP107" i="26"/>
  <c r="AP111" i="26"/>
  <c r="AP119" i="26"/>
  <c r="AP125" i="26"/>
  <c r="AP131" i="26"/>
  <c r="AP141" i="26"/>
  <c r="AP192" i="26"/>
  <c r="AP64" i="27"/>
  <c r="AP72" i="27"/>
  <c r="AP86" i="27"/>
  <c r="AP87" i="27"/>
  <c r="AP92" i="27"/>
  <c r="AP120" i="27"/>
  <c r="AP131" i="27"/>
  <c r="AP142" i="27"/>
  <c r="AP164" i="27"/>
  <c r="AP177" i="27"/>
  <c r="AP179" i="27"/>
  <c r="AP182" i="27"/>
  <c r="AP184" i="27"/>
  <c r="AP191" i="27"/>
  <c r="AP39" i="28"/>
  <c r="AP42" i="28"/>
  <c r="AP54" i="28"/>
  <c r="AP55" i="28"/>
  <c r="AP69" i="28"/>
  <c r="AP70" i="28"/>
  <c r="AP72" i="28"/>
  <c r="AP78" i="28"/>
  <c r="AP80" i="28"/>
  <c r="AP81" i="28"/>
  <c r="AP82" i="28"/>
  <c r="AP83" i="28"/>
  <c r="AP93" i="28"/>
  <c r="AP94" i="28"/>
  <c r="AP102" i="28"/>
  <c r="AP104" i="28"/>
  <c r="AP119" i="28"/>
  <c r="AP120" i="28"/>
  <c r="AP123" i="28"/>
  <c r="AP131" i="28"/>
  <c r="AP133" i="28"/>
  <c r="AP153" i="28"/>
  <c r="AP163" i="28"/>
  <c r="AP21" i="29"/>
  <c r="AP22" i="29"/>
  <c r="AP25" i="29"/>
  <c r="AP54" i="29"/>
  <c r="AP75" i="29"/>
  <c r="AP76" i="29"/>
  <c r="AP78" i="29"/>
  <c r="AP79" i="29"/>
  <c r="AP95" i="29"/>
  <c r="AP103" i="29"/>
  <c r="AP121" i="29"/>
  <c r="AP158" i="29"/>
  <c r="AP162" i="29"/>
  <c r="AP164" i="29"/>
  <c r="AP166" i="29"/>
  <c r="AP34" i="30"/>
  <c r="AP55" i="30"/>
  <c r="AP61" i="30"/>
  <c r="AP71" i="30"/>
  <c r="AP73" i="30"/>
  <c r="AP75" i="30"/>
  <c r="AP77" i="30"/>
  <c r="AP79" i="30"/>
  <c r="AP81" i="30"/>
  <c r="AP85" i="30"/>
  <c r="AP122" i="30"/>
  <c r="AP131" i="30"/>
  <c r="AP147" i="30"/>
  <c r="AP156" i="30"/>
  <c r="AP157" i="30"/>
  <c r="AP158" i="30"/>
  <c r="AP166" i="30"/>
  <c r="AP168" i="30"/>
  <c r="AP172" i="30"/>
  <c r="AP178" i="30"/>
  <c r="AP188" i="30"/>
  <c r="AP23" i="31"/>
  <c r="AP27" i="31"/>
  <c r="AP31" i="31"/>
  <c r="AP33" i="31"/>
  <c r="AP37" i="31"/>
  <c r="AP49" i="31"/>
  <c r="AP50" i="31"/>
  <c r="AP54" i="31"/>
  <c r="AP61" i="31"/>
  <c r="AP62" i="31"/>
  <c r="AP63" i="31"/>
  <c r="AP72" i="31"/>
  <c r="AP84" i="31"/>
  <c r="AP88" i="31"/>
  <c r="AP89" i="31"/>
  <c r="AP101" i="31"/>
  <c r="AP107" i="31"/>
  <c r="AP113" i="31"/>
  <c r="AP115" i="31"/>
  <c r="AP117" i="31"/>
  <c r="AP118" i="31"/>
  <c r="AP127" i="31"/>
  <c r="AP144" i="31"/>
  <c r="AP146" i="31"/>
  <c r="AP148" i="31"/>
  <c r="AP152" i="31"/>
  <c r="AP159" i="31"/>
  <c r="AP162" i="31"/>
  <c r="AP164" i="31"/>
  <c r="AP172" i="31"/>
  <c r="AP173" i="31"/>
  <c r="AP183" i="31"/>
  <c r="AP24" i="32"/>
  <c r="AP26" i="32"/>
  <c r="AP31" i="32"/>
  <c r="AP34" i="32"/>
  <c r="AP43" i="32"/>
  <c r="AP53" i="32"/>
  <c r="AP64" i="32"/>
  <c r="AP65" i="32"/>
  <c r="AP69" i="32"/>
  <c r="AP79" i="32"/>
  <c r="AP81" i="32"/>
  <c r="AP84" i="32"/>
  <c r="AP91" i="32"/>
  <c r="AP138" i="32"/>
  <c r="AP146" i="32"/>
  <c r="AP148" i="32"/>
  <c r="AP151" i="32"/>
  <c r="AP154" i="32"/>
  <c r="AP156" i="32"/>
  <c r="AP186" i="32"/>
  <c r="AP188" i="32"/>
  <c r="AP30" i="33"/>
  <c r="AP34" i="33"/>
  <c r="AP35" i="33"/>
  <c r="AP49" i="33"/>
  <c r="AP51" i="33"/>
  <c r="AP60" i="33"/>
  <c r="AP61" i="33"/>
  <c r="AP91" i="33"/>
  <c r="AP101" i="33"/>
  <c r="AP113" i="33"/>
  <c r="AP125" i="33"/>
  <c r="AP136" i="33"/>
  <c r="AP169" i="33"/>
  <c r="AP171" i="33"/>
  <c r="AP21" i="34"/>
  <c r="AP32" i="34"/>
  <c r="AP33" i="34"/>
  <c r="AP42" i="34"/>
  <c r="AP61" i="34"/>
  <c r="AP62" i="34"/>
  <c r="AP64" i="34"/>
  <c r="AP66" i="34"/>
  <c r="AP67" i="34"/>
  <c r="AP68" i="34"/>
  <c r="AP74" i="34"/>
  <c r="AP75" i="34"/>
  <c r="AP83" i="34"/>
  <c r="AP91" i="34"/>
  <c r="AP92" i="34"/>
  <c r="AP113" i="34"/>
  <c r="AP117" i="34"/>
  <c r="AP160" i="34"/>
  <c r="AP177" i="34"/>
  <c r="AP185" i="34"/>
  <c r="AP190" i="34"/>
  <c r="AP192" i="34"/>
  <c r="AP193" i="34"/>
  <c r="AP23" i="35"/>
  <c r="AP81" i="12"/>
  <c r="AP117" i="12"/>
  <c r="AP127" i="12"/>
  <c r="AP173" i="12"/>
  <c r="AP57" i="12"/>
  <c r="AP72" i="12"/>
  <c r="AP189" i="12"/>
  <c r="AP58" i="12"/>
  <c r="AP31" i="35"/>
  <c r="AP51" i="35"/>
  <c r="AP100" i="35"/>
  <c r="AP129" i="35"/>
  <c r="AP130" i="35"/>
  <c r="AP172" i="35"/>
  <c r="AP34" i="14"/>
  <c r="AP66" i="14"/>
  <c r="AP163" i="14"/>
  <c r="AP193" i="14"/>
  <c r="AP46" i="26"/>
  <c r="AP48" i="26"/>
  <c r="AP100" i="26"/>
  <c r="AP110" i="26"/>
  <c r="AP112" i="26"/>
  <c r="AP175" i="26"/>
  <c r="AP189" i="26"/>
  <c r="AP191" i="26"/>
  <c r="AP193" i="26"/>
  <c r="AP47" i="27"/>
  <c r="AP79" i="27"/>
  <c r="AP81" i="27"/>
  <c r="AP185" i="27"/>
  <c r="AP142" i="30"/>
  <c r="AP82" i="32"/>
  <c r="AP107" i="32"/>
  <c r="AP175" i="32"/>
  <c r="AP64" i="33"/>
  <c r="AP123" i="34"/>
  <c r="H18" i="14"/>
  <c r="AP71" i="12"/>
  <c r="AP175" i="35"/>
  <c r="AP31" i="14"/>
  <c r="AP62" i="14"/>
  <c r="AP115" i="14"/>
  <c r="AP121" i="14"/>
  <c r="AP152" i="14"/>
  <c r="AP160" i="14"/>
  <c r="AP179" i="14"/>
  <c r="AP181" i="14"/>
  <c r="AP54" i="26"/>
  <c r="AP62" i="26"/>
  <c r="AP70" i="26"/>
  <c r="AP71" i="26"/>
  <c r="AP84" i="26"/>
  <c r="AP127" i="26"/>
  <c r="AP32" i="27"/>
  <c r="AP43" i="27"/>
  <c r="AP57" i="27"/>
  <c r="AP65" i="27"/>
  <c r="AP122" i="27"/>
  <c r="AP123" i="27"/>
  <c r="AP126" i="27"/>
  <c r="AP129" i="27"/>
  <c r="AP130" i="27"/>
  <c r="AP144" i="27"/>
  <c r="AP153" i="27"/>
  <c r="AP156" i="27"/>
  <c r="AP157" i="27"/>
  <c r="AP171" i="27"/>
  <c r="AP26" i="28"/>
  <c r="AP63" i="28"/>
  <c r="AP114" i="28"/>
  <c r="AP28" i="29"/>
  <c r="AP40" i="29"/>
  <c r="AP65" i="29"/>
  <c r="AP86" i="30"/>
  <c r="AP92" i="30"/>
  <c r="AP94" i="30"/>
  <c r="AP96" i="30"/>
  <c r="AP100" i="30"/>
  <c r="AP182" i="30"/>
  <c r="AP184" i="30"/>
  <c r="AP186" i="30"/>
  <c r="AP81" i="31"/>
  <c r="AP150" i="31"/>
  <c r="AP158" i="31"/>
  <c r="AP160" i="31"/>
  <c r="AP163" i="31"/>
  <c r="AP170" i="31"/>
  <c r="AP40" i="32"/>
  <c r="AP74" i="32"/>
  <c r="J6" i="32"/>
  <c r="J6" i="12"/>
  <c r="H18" i="26"/>
  <c r="AP27" i="35"/>
  <c r="AP170" i="12"/>
  <c r="AP166" i="12"/>
  <c r="AP42" i="12"/>
  <c r="AP40" i="35"/>
  <c r="AP79" i="35"/>
  <c r="AP97" i="35"/>
  <c r="AP116" i="35"/>
  <c r="AP118" i="35"/>
  <c r="AP95" i="32"/>
  <c r="AP123" i="32"/>
  <c r="AP23" i="34"/>
  <c r="AP163" i="34"/>
  <c r="E167" i="25"/>
  <c r="E146" i="25"/>
  <c r="E115" i="25"/>
  <c r="B19" i="32" s="1"/>
  <c r="E87" i="25"/>
  <c r="E65" i="25"/>
  <c r="E49" i="25"/>
  <c r="R16" i="32" s="1"/>
  <c r="E39" i="25"/>
  <c r="AN19" i="29" s="1"/>
  <c r="E26" i="25"/>
  <c r="AG6" i="31" s="1"/>
  <c r="E178" i="25"/>
  <c r="E151" i="25"/>
  <c r="E130" i="25"/>
  <c r="E91" i="25"/>
  <c r="M7" i="14" s="1"/>
  <c r="E78" i="25"/>
  <c r="Q20" i="13" s="1"/>
  <c r="E69" i="25"/>
  <c r="E56" i="25"/>
  <c r="I18" i="26" s="1"/>
  <c r="E40" i="25"/>
  <c r="AK22" i="13" s="1"/>
  <c r="E24" i="25"/>
  <c r="I6" i="30" s="1"/>
  <c r="E20" i="25"/>
  <c r="E6" i="25"/>
  <c r="AP77" i="12"/>
  <c r="AP169" i="12"/>
  <c r="E118" i="25"/>
  <c r="K22" i="13" s="1"/>
  <c r="E174" i="25"/>
  <c r="E168" i="25"/>
  <c r="E164" i="25"/>
  <c r="P11" i="31" s="1"/>
  <c r="E152" i="25"/>
  <c r="E134" i="25"/>
  <c r="E114" i="25"/>
  <c r="P8" i="12" s="1"/>
  <c r="E108" i="25"/>
  <c r="B3" i="36" s="1"/>
  <c r="E105" i="25"/>
  <c r="Q16" i="30" s="1"/>
  <c r="E104" i="25"/>
  <c r="E100" i="25"/>
  <c r="M20" i="13" s="1"/>
  <c r="E97" i="25"/>
  <c r="E96" i="25"/>
  <c r="V11" i="13" s="1"/>
  <c r="E74" i="25"/>
  <c r="E46" i="25"/>
  <c r="K5" i="14" s="1"/>
  <c r="AP38" i="12"/>
  <c r="AP70" i="12"/>
  <c r="AP105" i="12"/>
  <c r="AP114" i="12"/>
  <c r="AP118" i="12"/>
  <c r="AP122" i="12"/>
  <c r="AP134" i="12"/>
  <c r="AP157" i="12"/>
  <c r="AP35" i="12"/>
  <c r="AP73" i="35"/>
  <c r="AP112" i="35"/>
  <c r="AP117" i="35"/>
  <c r="AP168" i="35"/>
  <c r="AP61" i="14"/>
  <c r="AP89" i="14"/>
  <c r="AP99" i="14"/>
  <c r="AP155" i="14"/>
  <c r="AP159" i="14"/>
  <c r="AP169" i="14"/>
  <c r="AP67" i="26"/>
  <c r="AP69" i="26"/>
  <c r="AP78" i="26"/>
  <c r="AP88" i="26"/>
  <c r="AP103" i="26"/>
  <c r="AP105" i="26"/>
  <c r="AP148" i="26"/>
  <c r="AP180" i="26"/>
  <c r="AP182" i="26"/>
  <c r="AP184" i="26"/>
  <c r="AP190" i="26"/>
  <c r="AP39" i="27"/>
  <c r="AP49" i="27"/>
  <c r="AP77" i="27"/>
  <c r="AP83" i="27"/>
  <c r="AP99" i="27"/>
  <c r="AP100" i="27"/>
  <c r="AP105" i="27"/>
  <c r="AP114" i="27"/>
  <c r="AP133" i="27"/>
  <c r="AP138" i="27"/>
  <c r="AP139" i="27"/>
  <c r="AP162" i="27"/>
  <c r="AP189" i="27"/>
  <c r="AP59" i="28"/>
  <c r="AP29" i="29"/>
  <c r="AP122" i="29"/>
  <c r="AP165" i="29"/>
  <c r="AP167" i="29"/>
  <c r="AP171" i="29"/>
  <c r="AP173" i="29"/>
  <c r="AP47" i="30"/>
  <c r="AP51" i="30"/>
  <c r="AP130" i="30"/>
  <c r="AP148" i="30"/>
  <c r="AP92" i="31"/>
  <c r="AP100" i="31"/>
  <c r="AP49" i="32"/>
  <c r="AP70" i="32"/>
  <c r="AP182" i="32"/>
  <c r="AP170" i="33"/>
  <c r="AP30" i="34"/>
  <c r="AP106" i="32"/>
  <c r="AP34" i="35"/>
  <c r="E169" i="25"/>
  <c r="E150" i="25"/>
  <c r="E124" i="25"/>
  <c r="E95" i="25"/>
  <c r="E92" i="25"/>
  <c r="L6" i="13" s="1"/>
  <c r="E71" i="25"/>
  <c r="E60" i="25"/>
  <c r="O21" i="13" s="1"/>
  <c r="E44" i="25"/>
  <c r="AK19" i="13" s="1"/>
  <c r="E31" i="25"/>
  <c r="I8" i="33" s="1"/>
  <c r="E179" i="25"/>
  <c r="E154" i="25"/>
  <c r="H26" i="13" s="1"/>
  <c r="E131" i="25"/>
  <c r="E106" i="25"/>
  <c r="BH17" i="29" s="1"/>
  <c r="E72" i="25"/>
  <c r="E58" i="25"/>
  <c r="E42" i="25"/>
  <c r="AL19" i="33" s="1"/>
  <c r="E25" i="25"/>
  <c r="E21" i="25"/>
  <c r="E12" i="25"/>
  <c r="E103" i="25"/>
  <c r="V10" i="13" s="1"/>
  <c r="E128" i="25"/>
  <c r="L5" i="13" s="1"/>
  <c r="E36" i="25"/>
  <c r="G21" i="13" s="1"/>
  <c r="E85" i="25"/>
  <c r="P21" i="13" s="1"/>
  <c r="E173" i="25"/>
  <c r="E172" i="25"/>
  <c r="E121" i="25"/>
  <c r="K18" i="33" s="1"/>
  <c r="E107" i="25"/>
  <c r="E99" i="25"/>
  <c r="E67" i="25"/>
  <c r="O14" i="13" s="1"/>
  <c r="E19" i="25"/>
  <c r="E15" i="25"/>
  <c r="P7" i="14" s="1"/>
  <c r="AP46" i="12"/>
  <c r="AP142" i="12"/>
  <c r="AP95" i="35"/>
  <c r="AP126" i="35"/>
  <c r="AP161" i="35"/>
  <c r="AP162" i="35"/>
  <c r="AP181" i="35"/>
  <c r="AP183" i="35"/>
  <c r="AP39" i="14"/>
  <c r="AP111" i="14"/>
  <c r="AP119" i="14"/>
  <c r="AP122" i="14"/>
  <c r="AP127" i="14"/>
  <c r="AP177" i="14"/>
  <c r="AP42" i="26"/>
  <c r="AP96" i="26"/>
  <c r="AP126" i="26"/>
  <c r="AP132" i="26"/>
  <c r="AP25" i="27"/>
  <c r="AP29" i="27"/>
  <c r="AP75" i="27"/>
  <c r="AP76" i="27"/>
  <c r="AP109" i="27"/>
  <c r="AP146" i="27"/>
  <c r="AP148" i="27"/>
  <c r="AP149" i="27"/>
  <c r="AP150" i="27"/>
  <c r="AP159" i="27"/>
  <c r="AP28" i="28"/>
  <c r="AP31" i="28"/>
  <c r="AP46" i="28"/>
  <c r="AP47" i="28"/>
  <c r="AP68" i="28"/>
  <c r="AP117" i="28"/>
  <c r="AP134" i="28"/>
  <c r="AP137" i="28"/>
  <c r="AP176" i="28"/>
  <c r="AP194" i="28"/>
  <c r="AP48" i="29"/>
  <c r="AP60" i="29"/>
  <c r="AP87" i="29"/>
  <c r="AP157" i="29"/>
  <c r="AP160" i="29"/>
  <c r="AP168" i="29"/>
  <c r="AP188" i="29"/>
  <c r="AP165" i="30"/>
  <c r="AP177" i="30"/>
  <c r="AP183" i="30"/>
  <c r="AP22" i="31"/>
  <c r="AP30" i="31"/>
  <c r="AP178" i="31"/>
  <c r="AP181" i="32"/>
  <c r="AP65" i="33"/>
  <c r="AP68" i="33"/>
  <c r="AP139" i="33"/>
  <c r="AP179" i="33"/>
  <c r="AP99" i="34"/>
  <c r="AP174" i="34"/>
  <c r="F144" i="25"/>
  <c r="AE7" i="33"/>
  <c r="I9" i="36"/>
  <c r="I6" i="36"/>
  <c r="N6" i="36" s="1"/>
  <c r="R3" i="25"/>
  <c r="I7" i="36"/>
  <c r="P56" i="36" s="1"/>
  <c r="AE7" i="12"/>
  <c r="AE7" i="27"/>
  <c r="AE7" i="31"/>
  <c r="K9" i="36"/>
  <c r="I4" i="36"/>
  <c r="AE7" i="35"/>
  <c r="AE7" i="28"/>
  <c r="AE7" i="32"/>
  <c r="J9" i="36"/>
  <c r="AE7" i="26"/>
  <c r="AE7" i="30"/>
  <c r="AE7" i="34"/>
  <c r="B6" i="13"/>
  <c r="L9" i="36"/>
  <c r="H5" i="25"/>
  <c r="BN49" i="35"/>
  <c r="BN147" i="35"/>
  <c r="BM120" i="35"/>
  <c r="BM128" i="35"/>
  <c r="BN56" i="35"/>
  <c r="BM85" i="35"/>
  <c r="BN139" i="35"/>
  <c r="BM63" i="35"/>
  <c r="BM134" i="35"/>
  <c r="BM56" i="35"/>
  <c r="BM82" i="35"/>
  <c r="BN146" i="35"/>
  <c r="BN93" i="35"/>
  <c r="BN113" i="35"/>
  <c r="BN173" i="35"/>
  <c r="BN74" i="35"/>
  <c r="BM163" i="35"/>
  <c r="BN85" i="35"/>
  <c r="BM140" i="35"/>
  <c r="BM156" i="35"/>
  <c r="BM93" i="35"/>
  <c r="BN36" i="35"/>
  <c r="BN137" i="35"/>
  <c r="BM78" i="35"/>
  <c r="BN180" i="35"/>
  <c r="BM148" i="35"/>
  <c r="BM116" i="35"/>
  <c r="BN84" i="35"/>
  <c r="BN52" i="35"/>
  <c r="BN20" i="35"/>
  <c r="BM80" i="35"/>
  <c r="BN141" i="35"/>
  <c r="BN191" i="35"/>
  <c r="BM159" i="35"/>
  <c r="BM127" i="35"/>
  <c r="BN95" i="35"/>
  <c r="BN63" i="35"/>
  <c r="BM29" i="35"/>
  <c r="BN110" i="35"/>
  <c r="BM100" i="35"/>
  <c r="BM23" i="35"/>
  <c r="BN99" i="35"/>
  <c r="BN25" i="35"/>
  <c r="BM165" i="35"/>
  <c r="BM73" i="35"/>
  <c r="BN130" i="35"/>
  <c r="BN64" i="35"/>
  <c r="BN161" i="35"/>
  <c r="BN112" i="35"/>
  <c r="BM24" i="35"/>
  <c r="BN163" i="35"/>
  <c r="BM77" i="35"/>
  <c r="BF8" i="35"/>
  <c r="BM114" i="35"/>
  <c r="BM189" i="35"/>
  <c r="BM27" i="35"/>
  <c r="BN61" i="35"/>
  <c r="BM42" i="35"/>
  <c r="BM149" i="35"/>
  <c r="BM162" i="35"/>
  <c r="BM142" i="35"/>
  <c r="BM68" i="35"/>
  <c r="BM153" i="35"/>
  <c r="BN57" i="35"/>
  <c r="BM164" i="35"/>
  <c r="BN124" i="35"/>
  <c r="BN76" i="35"/>
  <c r="BM36" i="35"/>
  <c r="BM62" i="35"/>
  <c r="BN158" i="35"/>
  <c r="BM175" i="35"/>
  <c r="BN135" i="35"/>
  <c r="BN87" i="35"/>
  <c r="BM45" i="35"/>
  <c r="BM83" i="35"/>
  <c r="BM130" i="35"/>
  <c r="BM147" i="35"/>
  <c r="BN51" i="35"/>
  <c r="BM99" i="35"/>
  <c r="BN186" i="35"/>
  <c r="BM26" i="35"/>
  <c r="BM133" i="35"/>
  <c r="BN53" i="35"/>
  <c r="BM182" i="35"/>
  <c r="BN125" i="35"/>
  <c r="BM69" i="35"/>
  <c r="BM190" i="35"/>
  <c r="BN114" i="35"/>
  <c r="BM46" i="35"/>
  <c r="BN182" i="35"/>
  <c r="BM150" i="35"/>
  <c r="BN118" i="35"/>
  <c r="BM86" i="35"/>
  <c r="BM54" i="35"/>
  <c r="BM22" i="35"/>
  <c r="BM74" i="35"/>
  <c r="BN138" i="35"/>
  <c r="BN193" i="35"/>
  <c r="BM161" i="35"/>
  <c r="BN129" i="35"/>
  <c r="BN97" i="35"/>
  <c r="BM65" i="35"/>
  <c r="BN31" i="35"/>
  <c r="BM103" i="35"/>
  <c r="BN89" i="35"/>
  <c r="BN21" i="35"/>
  <c r="BN116" i="35"/>
  <c r="BN26" i="35"/>
  <c r="BM104" i="35"/>
  <c r="BN192" i="35"/>
  <c r="BM144" i="35"/>
  <c r="BN96" i="35"/>
  <c r="BM32" i="35"/>
  <c r="BN101" i="35"/>
  <c r="BN187" i="35"/>
  <c r="BM115" i="35"/>
  <c r="BN32" i="35"/>
  <c r="BO11" i="35"/>
  <c r="BM136" i="35"/>
  <c r="BM154" i="35"/>
  <c r="BM34" i="35"/>
  <c r="BN77" i="35"/>
  <c r="BM21" i="35"/>
  <c r="BM49" i="35"/>
  <c r="BN168" i="35"/>
  <c r="BM117" i="35"/>
  <c r="BM187" i="35"/>
  <c r="BF13" i="35"/>
  <c r="BM178" i="35"/>
  <c r="BM97" i="35"/>
  <c r="BN107" i="35"/>
  <c r="BN109" i="35"/>
  <c r="BN140" i="35"/>
  <c r="BM35" i="35"/>
  <c r="BM151" i="35"/>
  <c r="BM25" i="35"/>
  <c r="BN83" i="35"/>
  <c r="BN149" i="35"/>
  <c r="BN69" i="35"/>
  <c r="BN94" i="35"/>
  <c r="BM139" i="35"/>
  <c r="BN15" i="35"/>
  <c r="BN134" i="35"/>
  <c r="BM70" i="35"/>
  <c r="BN106" i="35"/>
  <c r="BM145" i="35"/>
  <c r="BN81" i="35"/>
  <c r="BM168" i="35"/>
  <c r="BN159" i="35"/>
  <c r="BN145" i="35"/>
  <c r="BN120" i="35"/>
  <c r="BM41" i="35"/>
  <c r="BN67" i="35"/>
  <c r="BN194" i="35"/>
  <c r="BN128" i="35"/>
  <c r="BN40" i="35"/>
  <c r="BM152" i="35"/>
  <c r="BM40" i="35"/>
  <c r="BM166" i="35"/>
  <c r="BN33" i="35"/>
  <c r="BM75" i="35"/>
  <c r="BM138" i="35"/>
  <c r="BM84" i="35"/>
  <c r="BM61" i="35"/>
  <c r="BM118" i="35"/>
  <c r="BM106" i="35"/>
  <c r="BM181" i="35"/>
  <c r="BM28" i="35"/>
  <c r="BM170" i="35"/>
  <c r="BM76" i="35"/>
  <c r="BM186" i="35"/>
  <c r="BM98" i="35"/>
  <c r="BM172" i="35"/>
  <c r="BM132" i="35"/>
  <c r="BN92" i="35"/>
  <c r="BN44" i="35"/>
  <c r="BM50" i="35"/>
  <c r="BN126" i="35"/>
  <c r="BM183" i="35"/>
  <c r="BM143" i="35"/>
  <c r="BN103" i="35"/>
  <c r="BN55" i="35"/>
  <c r="BM44" i="35"/>
  <c r="BM59" i="35"/>
  <c r="BN179" i="35"/>
  <c r="BN59" i="35"/>
  <c r="BN115" i="35"/>
  <c r="BN29" i="35"/>
  <c r="BN58" i="35"/>
  <c r="BN165" i="35"/>
  <c r="BN35" i="35"/>
  <c r="BM194" i="35"/>
  <c r="BN143" i="35"/>
  <c r="BM87" i="35"/>
  <c r="BN24" i="35"/>
  <c r="BM131" i="35"/>
  <c r="BN65" i="35"/>
  <c r="BN190" i="35"/>
  <c r="BM158" i="35"/>
  <c r="BM126" i="35"/>
  <c r="BM94" i="35"/>
  <c r="BN62" i="35"/>
  <c r="BN30" i="35"/>
  <c r="BM55" i="35"/>
  <c r="BM122" i="35"/>
  <c r="BM188" i="35"/>
  <c r="BM169" i="35"/>
  <c r="BM137" i="35"/>
  <c r="BM105" i="35"/>
  <c r="BN73" i="35"/>
  <c r="BN39" i="35"/>
  <c r="BN72" i="35"/>
  <c r="BM58" i="35"/>
  <c r="BM180" i="35"/>
  <c r="BM129" i="35"/>
  <c r="BM60" i="35"/>
  <c r="BN132" i="35"/>
  <c r="BN27" i="35"/>
  <c r="BM160" i="35"/>
  <c r="BN104" i="35"/>
  <c r="BN48" i="35"/>
  <c r="BM71" i="35"/>
  <c r="BN181" i="35"/>
  <c r="BN131" i="35"/>
  <c r="BN41" i="35"/>
  <c r="BN148" i="35"/>
  <c r="BN34" i="35"/>
  <c r="BN170" i="35"/>
  <c r="BM66" i="35"/>
  <c r="BF14" i="35"/>
  <c r="BM109" i="35"/>
  <c r="BN66" i="35"/>
  <c r="BM90" i="35"/>
  <c r="BM72" i="35"/>
  <c r="BN75" i="35"/>
  <c r="BN178" i="35"/>
  <c r="BM125" i="35"/>
  <c r="BM146" i="35"/>
  <c r="BM53" i="35"/>
  <c r="BM179" i="35"/>
  <c r="BN22" i="35"/>
  <c r="BN188" i="35"/>
  <c r="BN100" i="35"/>
  <c r="BN60" i="35"/>
  <c r="BN108" i="35"/>
  <c r="BM193" i="35"/>
  <c r="BN111" i="35"/>
  <c r="BN71" i="35"/>
  <c r="BM184" i="35"/>
  <c r="BN189" i="35"/>
  <c r="BM167" i="35"/>
  <c r="BN90" i="35"/>
  <c r="BM177" i="35"/>
  <c r="BN172" i="35"/>
  <c r="BN157" i="35"/>
  <c r="BM38" i="35"/>
  <c r="BN79" i="35"/>
  <c r="BN166" i="35"/>
  <c r="BM102" i="35"/>
  <c r="BN38" i="35"/>
  <c r="BN45" i="35"/>
  <c r="BN169" i="35"/>
  <c r="BN177" i="35"/>
  <c r="BM113" i="35"/>
  <c r="BM47" i="35"/>
  <c r="BM39" i="35"/>
  <c r="BN155" i="35"/>
  <c r="BN70" i="35"/>
  <c r="BN47" i="35"/>
  <c r="BM176" i="35"/>
  <c r="BM64" i="35"/>
  <c r="BN150" i="35"/>
  <c r="BM155" i="35"/>
  <c r="BM48" i="35"/>
  <c r="BN91" i="35"/>
  <c r="BN98" i="35"/>
  <c r="BM141" i="35"/>
  <c r="BN86" i="35"/>
  <c r="J6" i="28"/>
  <c r="J6" i="27"/>
  <c r="J6" i="33"/>
  <c r="J6" i="29"/>
  <c r="J6" i="35"/>
  <c r="J6" i="30"/>
  <c r="J6" i="31"/>
  <c r="J6" i="34"/>
  <c r="J7" i="13"/>
  <c r="J6" i="26"/>
  <c r="J6" i="14"/>
  <c r="E160" i="25"/>
  <c r="I160" i="25"/>
  <c r="H160" i="25" s="1"/>
  <c r="H31" i="13"/>
  <c r="H30" i="13"/>
  <c r="I88" i="25"/>
  <c r="H88" i="25" s="1"/>
  <c r="E88" i="25"/>
  <c r="V6" i="28"/>
  <c r="V6" i="30"/>
  <c r="I52" i="25"/>
  <c r="H52" i="25" s="1"/>
  <c r="E52" i="25"/>
  <c r="J11" i="13" s="1"/>
  <c r="E11" i="25"/>
  <c r="M11" i="34" s="1"/>
  <c r="I11" i="25"/>
  <c r="H11" i="25" s="1"/>
  <c r="O57" i="36"/>
  <c r="J57" i="36" s="1"/>
  <c r="M57" i="36" s="1"/>
  <c r="O50" i="36"/>
  <c r="J50" i="36" s="1"/>
  <c r="M50" i="36" s="1"/>
  <c r="O38" i="36"/>
  <c r="J38" i="36" s="1"/>
  <c r="M38" i="36" s="1"/>
  <c r="AN58" i="35"/>
  <c r="AP58" i="35" s="1"/>
  <c r="AN33" i="14"/>
  <c r="AP33" i="14" s="1"/>
  <c r="BM13" i="14"/>
  <c r="AN134" i="29"/>
  <c r="AP134" i="29" s="1"/>
  <c r="G8" i="33"/>
  <c r="R27" i="13"/>
  <c r="I127" i="25"/>
  <c r="H127" i="25" s="1"/>
  <c r="E127" i="25"/>
  <c r="I83" i="25"/>
  <c r="H83" i="25" s="1"/>
  <c r="E83" i="25"/>
  <c r="I73" i="25"/>
  <c r="H73" i="25" s="1"/>
  <c r="E73" i="25"/>
  <c r="V7" i="30"/>
  <c r="V7" i="27"/>
  <c r="I38" i="25"/>
  <c r="H38" i="25" s="1"/>
  <c r="E38" i="25"/>
  <c r="I30" i="25"/>
  <c r="H30" i="25" s="1"/>
  <c r="E30" i="25"/>
  <c r="O56" i="36"/>
  <c r="J56" i="36" s="1"/>
  <c r="M56" i="36" s="1"/>
  <c r="O49" i="36"/>
  <c r="J49" i="36" s="1"/>
  <c r="M49" i="36" s="1"/>
  <c r="O42" i="36"/>
  <c r="J42" i="36" s="1"/>
  <c r="M42" i="36" s="1"/>
  <c r="O24" i="36"/>
  <c r="J24" i="36" s="1"/>
  <c r="M24" i="36" s="1"/>
  <c r="O18" i="36"/>
  <c r="J18" i="36" s="1"/>
  <c r="M18" i="36" s="1"/>
  <c r="O14" i="36"/>
  <c r="J14" i="36" s="1"/>
  <c r="M14" i="36" s="1"/>
  <c r="AN66" i="12"/>
  <c r="AP66" i="12" s="1"/>
  <c r="AN83" i="12"/>
  <c r="AP83" i="12" s="1"/>
  <c r="AN129" i="12"/>
  <c r="AP129" i="12" s="1"/>
  <c r="AN52" i="35"/>
  <c r="AP52" i="35" s="1"/>
  <c r="AN96" i="35"/>
  <c r="AP96" i="35" s="1"/>
  <c r="AN32" i="14"/>
  <c r="AP32" i="14" s="1"/>
  <c r="AN82" i="14"/>
  <c r="AP82" i="14" s="1"/>
  <c r="AN98" i="14"/>
  <c r="AP98" i="14" s="1"/>
  <c r="AN184" i="14"/>
  <c r="AP184" i="14" s="1"/>
  <c r="BO10" i="27"/>
  <c r="BM181" i="27"/>
  <c r="BN169" i="27"/>
  <c r="BM162" i="27"/>
  <c r="BN127" i="27"/>
  <c r="BM104" i="27"/>
  <c r="BM91" i="27"/>
  <c r="BM58" i="27"/>
  <c r="BM48" i="27"/>
  <c r="BN35" i="27"/>
  <c r="BN32" i="27"/>
  <c r="BN27" i="27"/>
  <c r="BN190" i="27"/>
  <c r="BN185" i="27"/>
  <c r="BM180" i="27"/>
  <c r="BM174" i="27"/>
  <c r="BM169" i="27"/>
  <c r="BM164" i="27"/>
  <c r="BM158" i="27"/>
  <c r="BM153" i="27"/>
  <c r="BN148" i="27"/>
  <c r="BM142" i="27"/>
  <c r="BN137" i="27"/>
  <c r="BN132" i="27"/>
  <c r="BN126" i="27"/>
  <c r="BN121" i="27"/>
  <c r="BM116" i="27"/>
  <c r="BN110" i="27"/>
  <c r="BN105" i="27"/>
  <c r="BN100" i="27"/>
  <c r="BN94" i="27"/>
  <c r="BN89" i="27"/>
  <c r="BM84" i="27"/>
  <c r="BM78" i="27"/>
  <c r="BM73" i="27"/>
  <c r="BM68" i="27"/>
  <c r="BN62" i="27"/>
  <c r="BM25" i="27"/>
  <c r="BN29" i="27"/>
  <c r="BM33" i="27"/>
  <c r="BN37" i="27"/>
  <c r="BN41" i="27"/>
  <c r="BN45" i="27"/>
  <c r="BM49" i="27"/>
  <c r="BN53" i="27"/>
  <c r="BN57" i="27"/>
  <c r="BN64" i="27"/>
  <c r="BN72" i="27"/>
  <c r="BM77" i="27"/>
  <c r="BN90" i="27"/>
  <c r="BM99" i="27"/>
  <c r="BM110" i="27"/>
  <c r="BM117" i="27"/>
  <c r="BM124" i="27"/>
  <c r="BM134" i="27"/>
  <c r="BM141" i="27"/>
  <c r="BN151" i="27"/>
  <c r="BN158" i="27"/>
  <c r="BM167" i="27"/>
  <c r="BM173" i="27"/>
  <c r="BN180" i="27"/>
  <c r="BM190" i="27"/>
  <c r="BN194" i="27"/>
  <c r="BN186" i="27"/>
  <c r="BM143" i="27"/>
  <c r="BN116" i="27"/>
  <c r="BN106" i="27"/>
  <c r="BM69" i="27"/>
  <c r="BN63" i="27"/>
  <c r="BM50" i="27"/>
  <c r="BM43" i="27"/>
  <c r="BN24" i="27"/>
  <c r="BM192" i="27"/>
  <c r="BM186" i="27"/>
  <c r="BN181" i="27"/>
  <c r="BN176" i="27"/>
  <c r="BN170" i="27"/>
  <c r="BN165" i="27"/>
  <c r="BN160" i="27"/>
  <c r="BN154" i="27"/>
  <c r="BM149" i="27"/>
  <c r="BN144" i="27"/>
  <c r="BM138" i="27"/>
  <c r="BM133" i="27"/>
  <c r="BM128" i="27"/>
  <c r="BM122" i="27"/>
  <c r="BN117" i="27"/>
  <c r="BM112" i="27"/>
  <c r="BM106" i="27"/>
  <c r="BM101" i="27"/>
  <c r="BM96" i="27"/>
  <c r="BM90" i="27"/>
  <c r="BN85" i="27"/>
  <c r="BN80" i="27"/>
  <c r="BN74" i="27"/>
  <c r="BN69" i="27"/>
  <c r="BM64" i="27"/>
  <c r="BM21" i="27"/>
  <c r="BM24" i="27"/>
  <c r="BN28" i="27"/>
  <c r="BM32" i="27"/>
  <c r="BN36" i="27"/>
  <c r="BN40" i="27"/>
  <c r="BM44" i="27"/>
  <c r="BN48" i="27"/>
  <c r="BM52" i="27"/>
  <c r="BM56" i="27"/>
  <c r="BN61" i="27"/>
  <c r="BM71" i="27"/>
  <c r="BN83" i="27"/>
  <c r="BM89" i="27"/>
  <c r="BN96" i="27"/>
  <c r="BM107" i="27"/>
  <c r="BN114" i="27"/>
  <c r="BN122" i="27"/>
  <c r="BM131" i="27"/>
  <c r="BN138" i="27"/>
  <c r="BM150" i="27"/>
  <c r="BM157" i="27"/>
  <c r="BN164" i="27"/>
  <c r="BN171" i="27"/>
  <c r="BN177" i="27"/>
  <c r="BM187" i="27"/>
  <c r="BN193" i="27"/>
  <c r="AN129" i="28"/>
  <c r="AP129" i="28" s="1"/>
  <c r="BL13" i="29"/>
  <c r="BN15" i="29"/>
  <c r="BL14" i="29"/>
  <c r="BN14" i="29"/>
  <c r="BN8" i="29"/>
  <c r="BM8" i="29" s="1"/>
  <c r="BL8" i="29" s="1"/>
  <c r="BK8" i="29" s="1"/>
  <c r="BJ8" i="29" s="1"/>
  <c r="BN13" i="29"/>
  <c r="BN184" i="29"/>
  <c r="BM144" i="29"/>
  <c r="BN123" i="29"/>
  <c r="BM103" i="29"/>
  <c r="BN61" i="29"/>
  <c r="BN39" i="29"/>
  <c r="BM25" i="29"/>
  <c r="BM179" i="29"/>
  <c r="BN160" i="29"/>
  <c r="BM110" i="29"/>
  <c r="BM84" i="29"/>
  <c r="BM72" i="29"/>
  <c r="BN53" i="29"/>
  <c r="BN27" i="29"/>
  <c r="BM42" i="29"/>
  <c r="BN38" i="29"/>
  <c r="BN193" i="29"/>
  <c r="BN189" i="29"/>
  <c r="BN185" i="29"/>
  <c r="BN181" i="29"/>
  <c r="BN177" i="29"/>
  <c r="BN173" i="29"/>
  <c r="BN169" i="29"/>
  <c r="BN165" i="29"/>
  <c r="BN161" i="29"/>
  <c r="BN157" i="29"/>
  <c r="BN153" i="29"/>
  <c r="BN149" i="29"/>
  <c r="BM145" i="29"/>
  <c r="BM141" i="29"/>
  <c r="BM137" i="29"/>
  <c r="BN133" i="29"/>
  <c r="BN129" i="29"/>
  <c r="BN125" i="29"/>
  <c r="BM121" i="29"/>
  <c r="BM117" i="29"/>
  <c r="BM113" i="29"/>
  <c r="BM109" i="29"/>
  <c r="BM105" i="29"/>
  <c r="BM101" i="29"/>
  <c r="BM97" i="29"/>
  <c r="BM93" i="29"/>
  <c r="BM89" i="29"/>
  <c r="BM85" i="29"/>
  <c r="BM81" i="29"/>
  <c r="BM77" i="29"/>
  <c r="BM73" i="29"/>
  <c r="BM69" i="29"/>
  <c r="BM65" i="29"/>
  <c r="BM61" i="29"/>
  <c r="BM57" i="29"/>
  <c r="BM53" i="29"/>
  <c r="BM49" i="29"/>
  <c r="BN45" i="29"/>
  <c r="BN41" i="29"/>
  <c r="BN37" i="29"/>
  <c r="BN33" i="29"/>
  <c r="BN29" i="29"/>
  <c r="BN25" i="29"/>
  <c r="BM21" i="29"/>
  <c r="BM171" i="29"/>
  <c r="BN97" i="29"/>
  <c r="BM56" i="29"/>
  <c r="BJ14" i="29"/>
  <c r="BM188" i="29"/>
  <c r="BN183" i="29"/>
  <c r="BM178" i="29"/>
  <c r="BM172" i="29"/>
  <c r="BN167" i="29"/>
  <c r="BM162" i="29"/>
  <c r="BM156" i="29"/>
  <c r="BN151" i="29"/>
  <c r="BN146" i="29"/>
  <c r="BN140" i="29"/>
  <c r="BN135" i="29"/>
  <c r="BM130" i="29"/>
  <c r="BN124" i="29"/>
  <c r="BM119" i="29"/>
  <c r="BN114" i="29"/>
  <c r="BN108" i="29"/>
  <c r="BN103" i="29"/>
  <c r="BN98" i="29"/>
  <c r="BN92" i="29"/>
  <c r="BM87" i="29"/>
  <c r="BN82" i="29"/>
  <c r="BN76" i="29"/>
  <c r="BM71" i="29"/>
  <c r="BN66" i="29"/>
  <c r="BN60" i="29"/>
  <c r="BM55" i="29"/>
  <c r="BN50" i="29"/>
  <c r="BM44" i="29"/>
  <c r="BM39" i="29"/>
  <c r="BN34" i="29"/>
  <c r="BM28" i="29"/>
  <c r="BN23" i="29"/>
  <c r="BJ13" i="29"/>
  <c r="BM29" i="29"/>
  <c r="BM37" i="29"/>
  <c r="BM46" i="29"/>
  <c r="BM50" i="29"/>
  <c r="BM58" i="29"/>
  <c r="BM66" i="29"/>
  <c r="BM74" i="29"/>
  <c r="BM82" i="29"/>
  <c r="BM90" i="29"/>
  <c r="BM98" i="29"/>
  <c r="BM108" i="29"/>
  <c r="BM116" i="29"/>
  <c r="BM124" i="29"/>
  <c r="BN132" i="29"/>
  <c r="BN139" i="29"/>
  <c r="BN147" i="29"/>
  <c r="BN154" i="29"/>
  <c r="BN162" i="29"/>
  <c r="BN170" i="29"/>
  <c r="BN178" i="29"/>
  <c r="BN186" i="29"/>
  <c r="BN152" i="29"/>
  <c r="BM118" i="29"/>
  <c r="BN69" i="29"/>
  <c r="BM36" i="29"/>
  <c r="BN30" i="29"/>
  <c r="BO10" i="29"/>
  <c r="BM190" i="29"/>
  <c r="BM184" i="29"/>
  <c r="BN179" i="29"/>
  <c r="BM174" i="29"/>
  <c r="BM168" i="29"/>
  <c r="BN163" i="29"/>
  <c r="BM158" i="29"/>
  <c r="BM152" i="29"/>
  <c r="BM147" i="29"/>
  <c r="BN142" i="29"/>
  <c r="BM136" i="29"/>
  <c r="BN131" i="29"/>
  <c r="BM126" i="29"/>
  <c r="BN120" i="29"/>
  <c r="BM115" i="29"/>
  <c r="BN110" i="29"/>
  <c r="BM104" i="29"/>
  <c r="BM99" i="29"/>
  <c r="BN94" i="29"/>
  <c r="BN88" i="29"/>
  <c r="BM83" i="29"/>
  <c r="BN78" i="29"/>
  <c r="BN72" i="29"/>
  <c r="BM67" i="29"/>
  <c r="BN62" i="29"/>
  <c r="BN56" i="29"/>
  <c r="BM51" i="29"/>
  <c r="BN46" i="29"/>
  <c r="BM40" i="29"/>
  <c r="BN35" i="29"/>
  <c r="BM30" i="29"/>
  <c r="BM24" i="29"/>
  <c r="BM20" i="29"/>
  <c r="BM26" i="29"/>
  <c r="BM35" i="29"/>
  <c r="BN44" i="29"/>
  <c r="BN55" i="29"/>
  <c r="BN63" i="29"/>
  <c r="BN71" i="29"/>
  <c r="BN79" i="29"/>
  <c r="BN87" i="29"/>
  <c r="BN95" i="29"/>
  <c r="BN105" i="29"/>
  <c r="BN113" i="29"/>
  <c r="BN121" i="29"/>
  <c r="BM131" i="29"/>
  <c r="BM138" i="29"/>
  <c r="BM146" i="29"/>
  <c r="BM153" i="29"/>
  <c r="BM161" i="29"/>
  <c r="BM169" i="29"/>
  <c r="BM177" i="29"/>
  <c r="BM185" i="29"/>
  <c r="BM193" i="29"/>
  <c r="BK14" i="30"/>
  <c r="BN138" i="30"/>
  <c r="BN127" i="30"/>
  <c r="BN119" i="30"/>
  <c r="BN111" i="30"/>
  <c r="BN109" i="30"/>
  <c r="BN93" i="30"/>
  <c r="BN77" i="30"/>
  <c r="BN67" i="30"/>
  <c r="BM58" i="30"/>
  <c r="BM54" i="30"/>
  <c r="BN47" i="30"/>
  <c r="BN44" i="30"/>
  <c r="BN36" i="30"/>
  <c r="BN28" i="30"/>
  <c r="BN20" i="30"/>
  <c r="BN182" i="30"/>
  <c r="BM166" i="30"/>
  <c r="BM150" i="30"/>
  <c r="BN136" i="30"/>
  <c r="BN103" i="30"/>
  <c r="BN87" i="30"/>
  <c r="BN71" i="30"/>
  <c r="BM67" i="30"/>
  <c r="BN56" i="30"/>
  <c r="BN37" i="30"/>
  <c r="BN29" i="30"/>
  <c r="BN21" i="30"/>
  <c r="BM192" i="30"/>
  <c r="BN160" i="30"/>
  <c r="BN131" i="30"/>
  <c r="BM95" i="30"/>
  <c r="BM55" i="30"/>
  <c r="BN41" i="30"/>
  <c r="BN25" i="30"/>
  <c r="BM174" i="30"/>
  <c r="BN79" i="30"/>
  <c r="BM73" i="30"/>
  <c r="BM77" i="30"/>
  <c r="BN81" i="30"/>
  <c r="BM85" i="30"/>
  <c r="BM89" i="30"/>
  <c r="BM93" i="30"/>
  <c r="BN97" i="30"/>
  <c r="BM101" i="30"/>
  <c r="BM105" i="30"/>
  <c r="BM109" i="30"/>
  <c r="BM113" i="30"/>
  <c r="BM117" i="30"/>
  <c r="BM121" i="30"/>
  <c r="BM125" i="30"/>
  <c r="BM129" i="30"/>
  <c r="BM133" i="30"/>
  <c r="BN137" i="30"/>
  <c r="BM141" i="30"/>
  <c r="BN145" i="30"/>
  <c r="BM149" i="30"/>
  <c r="BN153" i="30"/>
  <c r="BN157" i="30"/>
  <c r="BN161" i="30"/>
  <c r="BM165" i="30"/>
  <c r="BM169" i="30"/>
  <c r="BM173" i="30"/>
  <c r="BN177" i="30"/>
  <c r="BN181" i="30"/>
  <c r="BN185" i="30"/>
  <c r="BN189" i="30"/>
  <c r="BM193" i="30"/>
  <c r="BN176" i="30"/>
  <c r="BN142" i="30"/>
  <c r="BN85" i="30"/>
  <c r="BN63" i="30"/>
  <c r="BN60" i="30"/>
  <c r="BM51" i="30"/>
  <c r="BN40" i="30"/>
  <c r="BN72" i="30"/>
  <c r="BN76" i="30"/>
  <c r="BM80" i="30"/>
  <c r="BN84" i="30"/>
  <c r="BN88" i="30"/>
  <c r="BN92" i="30"/>
  <c r="BM96" i="30"/>
  <c r="BM100" i="30"/>
  <c r="BN104" i="30"/>
  <c r="BN108" i="30"/>
  <c r="BN112" i="30"/>
  <c r="BN116" i="30"/>
  <c r="BN120" i="30"/>
  <c r="BN124" i="30"/>
  <c r="BN128" i="30"/>
  <c r="BN132" i="30"/>
  <c r="BM136" i="30"/>
  <c r="BM140" i="30"/>
  <c r="BM144" i="30"/>
  <c r="BN148" i="30"/>
  <c r="BM152" i="30"/>
  <c r="BM156" i="30"/>
  <c r="BM160" i="30"/>
  <c r="BN164" i="30"/>
  <c r="BN168" i="30"/>
  <c r="BM172" i="30"/>
  <c r="BM176" i="30"/>
  <c r="BM180" i="30"/>
  <c r="BM184" i="30"/>
  <c r="BM188" i="30"/>
  <c r="BN192" i="30"/>
  <c r="I9" i="25"/>
  <c r="H9" i="25" s="1"/>
  <c r="AP93" i="12"/>
  <c r="AP67" i="35"/>
  <c r="BN39" i="12"/>
  <c r="BM115" i="12"/>
  <c r="BN172" i="12"/>
  <c r="BM108" i="12"/>
  <c r="BM44" i="12"/>
  <c r="BN93" i="12"/>
  <c r="BN157" i="12"/>
  <c r="BM149" i="12"/>
  <c r="BN44" i="12"/>
  <c r="BM164" i="12"/>
  <c r="BM56" i="12"/>
  <c r="BM144" i="12"/>
  <c r="BM29" i="12"/>
  <c r="BM51" i="12"/>
  <c r="BM79" i="12"/>
  <c r="BN35" i="12"/>
  <c r="BM134" i="12"/>
  <c r="BM70" i="12"/>
  <c r="BM67" i="12"/>
  <c r="BN131" i="12"/>
  <c r="BN38" i="12"/>
  <c r="BM73" i="12"/>
  <c r="BN167" i="12"/>
  <c r="BN78" i="12"/>
  <c r="BN168" i="12"/>
  <c r="BM41" i="12"/>
  <c r="BN105" i="12"/>
  <c r="BM169" i="12"/>
  <c r="BM125" i="12"/>
  <c r="BN72" i="12"/>
  <c r="BM170" i="12"/>
  <c r="BM35" i="12"/>
  <c r="BN161" i="12"/>
  <c r="BN50" i="12"/>
  <c r="BM193" i="12"/>
  <c r="BN151" i="12"/>
  <c r="BN87" i="12"/>
  <c r="BM191" i="26"/>
  <c r="BM183" i="26"/>
  <c r="BM175" i="26"/>
  <c r="BN167" i="26"/>
  <c r="BN159" i="26"/>
  <c r="BN151" i="26"/>
  <c r="BN143" i="26"/>
  <c r="BM135" i="26"/>
  <c r="BN125" i="26"/>
  <c r="BN114" i="26"/>
  <c r="BN103" i="26"/>
  <c r="BM93" i="26"/>
  <c r="BN82" i="26"/>
  <c r="BN71" i="26"/>
  <c r="BM61" i="26"/>
  <c r="BN50" i="26"/>
  <c r="BN39" i="26"/>
  <c r="BM29" i="26"/>
  <c r="BM192" i="14"/>
  <c r="BM182" i="14"/>
  <c r="BN171" i="14"/>
  <c r="BN160" i="14"/>
  <c r="BM150" i="14"/>
  <c r="BN139" i="14"/>
  <c r="BN128" i="14"/>
  <c r="BM118" i="14"/>
  <c r="BN107" i="14"/>
  <c r="BM96" i="14"/>
  <c r="BM86" i="14"/>
  <c r="BM75" i="14"/>
  <c r="BM64" i="14"/>
  <c r="BM54" i="14"/>
  <c r="BN43" i="14"/>
  <c r="BM32" i="14"/>
  <c r="BM22" i="14"/>
  <c r="BM98" i="12"/>
  <c r="BN178" i="12"/>
  <c r="BM135" i="12"/>
  <c r="AP115" i="12"/>
  <c r="AP167" i="27"/>
  <c r="AP38" i="27"/>
  <c r="H110" i="25"/>
  <c r="I159" i="25"/>
  <c r="H159" i="25" s="1"/>
  <c r="H181" i="25"/>
  <c r="H171" i="25"/>
  <c r="E170" i="25"/>
  <c r="H124" i="25"/>
  <c r="H117" i="25"/>
  <c r="I108" i="25"/>
  <c r="H108" i="25" s="1"/>
  <c r="H85" i="25"/>
  <c r="E84" i="25"/>
  <c r="H59" i="25"/>
  <c r="H58" i="25"/>
  <c r="H31" i="25"/>
  <c r="H29" i="25"/>
  <c r="AR7" i="25"/>
  <c r="AP187" i="12"/>
  <c r="AP37" i="12"/>
  <c r="AP71" i="35"/>
  <c r="AP135" i="35"/>
  <c r="AP137" i="35"/>
  <c r="AP153" i="35"/>
  <c r="AP176" i="35"/>
  <c r="BN22" i="14"/>
  <c r="AP36" i="14"/>
  <c r="BM39" i="14"/>
  <c r="BM51" i="14"/>
  <c r="AP54" i="14"/>
  <c r="BM73" i="14"/>
  <c r="BN81" i="14"/>
  <c r="AP87" i="14"/>
  <c r="BM89" i="14"/>
  <c r="BN97" i="14"/>
  <c r="AP103" i="14"/>
  <c r="BM105" i="14"/>
  <c r="BM113" i="14"/>
  <c r="BN121" i="14"/>
  <c r="BN129" i="14"/>
  <c r="BN137" i="14"/>
  <c r="AP138" i="14"/>
  <c r="BM145" i="14"/>
  <c r="BM151" i="14"/>
  <c r="BN164" i="14"/>
  <c r="BM167" i="14"/>
  <c r="BM180" i="14"/>
  <c r="AP192" i="14"/>
  <c r="BO10" i="14"/>
  <c r="BM50" i="26"/>
  <c r="AP51" i="26"/>
  <c r="BN62" i="26"/>
  <c r="AP80" i="26"/>
  <c r="BN104" i="26"/>
  <c r="BM145" i="26"/>
  <c r="BM165" i="26"/>
  <c r="BL8" i="26"/>
  <c r="BK8" i="26" s="1"/>
  <c r="BJ8" i="26" s="1"/>
  <c r="AP141" i="27"/>
  <c r="AP51" i="28"/>
  <c r="AP52" i="28"/>
  <c r="AP183" i="28"/>
  <c r="BO10" i="30"/>
  <c r="BN24" i="31"/>
  <c r="E66" i="25"/>
  <c r="E6" i="13" s="1"/>
  <c r="I66" i="25"/>
  <c r="H66" i="25" s="1"/>
  <c r="E28" i="25"/>
  <c r="I28" i="25"/>
  <c r="H28" i="25" s="1"/>
  <c r="I10" i="25"/>
  <c r="H10" i="25" s="1"/>
  <c r="E10" i="25"/>
  <c r="O43" i="36"/>
  <c r="J43" i="36" s="1"/>
  <c r="M43" i="36" s="1"/>
  <c r="AN50" i="12"/>
  <c r="AP50" i="12" s="1"/>
  <c r="AN188" i="14"/>
  <c r="AP188" i="14" s="1"/>
  <c r="BM194" i="14"/>
  <c r="BM190" i="14"/>
  <c r="BM188" i="14"/>
  <c r="BN69" i="14"/>
  <c r="BM67" i="14"/>
  <c r="BM65" i="14"/>
  <c r="BM63" i="14"/>
  <c r="BN61" i="14"/>
  <c r="BM59" i="14"/>
  <c r="BN41" i="14"/>
  <c r="BN37" i="14"/>
  <c r="BN32" i="14"/>
  <c r="BN28" i="14"/>
  <c r="BN24" i="14"/>
  <c r="BN20" i="14"/>
  <c r="BM25" i="14"/>
  <c r="BM29" i="14"/>
  <c r="BN33" i="14"/>
  <c r="BM37" i="14"/>
  <c r="BM41" i="14"/>
  <c r="BN45" i="14"/>
  <c r="BM49" i="14"/>
  <c r="BN53" i="14"/>
  <c r="BM57" i="14"/>
  <c r="BM61" i="14"/>
  <c r="BN65" i="14"/>
  <c r="BM69" i="14"/>
  <c r="BN73" i="14"/>
  <c r="BN77" i="14"/>
  <c r="BM81" i="14"/>
  <c r="BM85" i="14"/>
  <c r="BN89" i="14"/>
  <c r="BM93" i="14"/>
  <c r="BM97" i="14"/>
  <c r="BM101" i="14"/>
  <c r="BN105" i="14"/>
  <c r="BM109" i="14"/>
  <c r="BN113" i="14"/>
  <c r="BN117" i="14"/>
  <c r="BM121" i="14"/>
  <c r="BN125" i="14"/>
  <c r="BM129" i="14"/>
  <c r="BM133" i="14"/>
  <c r="BM137" i="14"/>
  <c r="BN141" i="14"/>
  <c r="BN145" i="14"/>
  <c r="BM149" i="14"/>
  <c r="BM153" i="14"/>
  <c r="BN157" i="14"/>
  <c r="BM161" i="14"/>
  <c r="BN165" i="14"/>
  <c r="BN169" i="14"/>
  <c r="BN173" i="14"/>
  <c r="BN177" i="14"/>
  <c r="BM181" i="14"/>
  <c r="BM185" i="14"/>
  <c r="BM189" i="14"/>
  <c r="BN193" i="14"/>
  <c r="BM191" i="14"/>
  <c r="BN185" i="14"/>
  <c r="BN181" i="14"/>
  <c r="BM177" i="14"/>
  <c r="BM173" i="14"/>
  <c r="BM169" i="14"/>
  <c r="BM165" i="14"/>
  <c r="BN161" i="14"/>
  <c r="BM157" i="14"/>
  <c r="BN153" i="14"/>
  <c r="BN146" i="14"/>
  <c r="BN142" i="14"/>
  <c r="BM138" i="14"/>
  <c r="BM134" i="14"/>
  <c r="BM130" i="14"/>
  <c r="BM126" i="14"/>
  <c r="BN122" i="14"/>
  <c r="BN118" i="14"/>
  <c r="BN114" i="14"/>
  <c r="BN110" i="14"/>
  <c r="BM106" i="14"/>
  <c r="BM102" i="14"/>
  <c r="BM98" i="14"/>
  <c r="BM94" i="14"/>
  <c r="BM90" i="14"/>
  <c r="BN86" i="14"/>
  <c r="BM82" i="14"/>
  <c r="BM78" i="14"/>
  <c r="BN74" i="14"/>
  <c r="BN70" i="14"/>
  <c r="BM68" i="14"/>
  <c r="BM60" i="14"/>
  <c r="BN57" i="14"/>
  <c r="BM53" i="14"/>
  <c r="BN49" i="14"/>
  <c r="BM45" i="14"/>
  <c r="BM43" i="14"/>
  <c r="BM33" i="14"/>
  <c r="BM31" i="14"/>
  <c r="BM26" i="14"/>
  <c r="BM20" i="14"/>
  <c r="BM24" i="14"/>
  <c r="BM30" i="14"/>
  <c r="BN35" i="14"/>
  <c r="BN40" i="14"/>
  <c r="BM46" i="14"/>
  <c r="BN51" i="14"/>
  <c r="BN56" i="14"/>
  <c r="BM62" i="14"/>
  <c r="BN67" i="14"/>
  <c r="BM72" i="14"/>
  <c r="BN78" i="14"/>
  <c r="BM83" i="14"/>
  <c r="BM88" i="14"/>
  <c r="BN94" i="14"/>
  <c r="BN99" i="14"/>
  <c r="BM104" i="14"/>
  <c r="BM110" i="14"/>
  <c r="BN115" i="14"/>
  <c r="BN120" i="14"/>
  <c r="BN126" i="14"/>
  <c r="BM131" i="14"/>
  <c r="BN136" i="14"/>
  <c r="BM142" i="14"/>
  <c r="BM147" i="14"/>
  <c r="BM152" i="14"/>
  <c r="BM158" i="14"/>
  <c r="BN163" i="14"/>
  <c r="BM168" i="14"/>
  <c r="BM174" i="14"/>
  <c r="BM179" i="14"/>
  <c r="BN184" i="14"/>
  <c r="BN190" i="14"/>
  <c r="BJ14" i="14"/>
  <c r="BO14" i="14" s="1"/>
  <c r="BN192" i="14"/>
  <c r="BN189" i="14"/>
  <c r="BM186" i="14"/>
  <c r="BN182" i="14"/>
  <c r="BN178" i="14"/>
  <c r="BN174" i="14"/>
  <c r="BN170" i="14"/>
  <c r="BN166" i="14"/>
  <c r="BM162" i="14"/>
  <c r="BN158" i="14"/>
  <c r="BN154" i="14"/>
  <c r="BN150" i="14"/>
  <c r="BN147" i="14"/>
  <c r="BM143" i="14"/>
  <c r="BM139" i="14"/>
  <c r="BN135" i="14"/>
  <c r="BN131" i="14"/>
  <c r="BN127" i="14"/>
  <c r="BM123" i="14"/>
  <c r="BM119" i="14"/>
  <c r="BM115" i="14"/>
  <c r="BM111" i="14"/>
  <c r="BM107" i="14"/>
  <c r="BN103" i="14"/>
  <c r="BM99" i="14"/>
  <c r="BM95" i="14"/>
  <c r="BN91" i="14"/>
  <c r="BM87" i="14"/>
  <c r="BN83" i="14"/>
  <c r="BN79" i="14"/>
  <c r="BN75" i="14"/>
  <c r="BN71" i="14"/>
  <c r="BN66" i="14"/>
  <c r="BN58" i="14"/>
  <c r="BN54" i="14"/>
  <c r="BN50" i="14"/>
  <c r="BN46" i="14"/>
  <c r="BM38" i="14"/>
  <c r="BN36" i="14"/>
  <c r="BN30" i="14"/>
  <c r="BN15" i="14"/>
  <c r="BN23" i="14"/>
  <c r="BM28" i="14"/>
  <c r="BM34" i="14"/>
  <c r="BN39" i="14"/>
  <c r="BM44" i="14"/>
  <c r="BM50" i="14"/>
  <c r="BN55" i="14"/>
  <c r="BN60" i="14"/>
  <c r="BM66" i="14"/>
  <c r="BM71" i="14"/>
  <c r="BN76" i="14"/>
  <c r="BN82" i="14"/>
  <c r="BN87" i="14"/>
  <c r="BN92" i="14"/>
  <c r="BN98" i="14"/>
  <c r="BM103" i="14"/>
  <c r="BN108" i="14"/>
  <c r="BM114" i="14"/>
  <c r="BN119" i="14"/>
  <c r="BM124" i="14"/>
  <c r="BN130" i="14"/>
  <c r="BM135" i="14"/>
  <c r="BM140" i="14"/>
  <c r="BM146" i="14"/>
  <c r="BN151" i="14"/>
  <c r="BM156" i="14"/>
  <c r="BN162" i="14"/>
  <c r="BN167" i="14"/>
  <c r="BN172" i="14"/>
  <c r="BM178" i="14"/>
  <c r="BN183" i="14"/>
  <c r="BN188" i="14"/>
  <c r="BN194" i="14"/>
  <c r="BN123" i="26"/>
  <c r="BN121" i="26"/>
  <c r="BM100" i="26"/>
  <c r="BM98" i="26"/>
  <c r="BM96" i="26"/>
  <c r="BM94" i="26"/>
  <c r="BN92" i="26"/>
  <c r="BM90" i="26"/>
  <c r="BM88" i="26"/>
  <c r="BN86" i="26"/>
  <c r="BN84" i="26"/>
  <c r="BM82" i="26"/>
  <c r="BM80" i="26"/>
  <c r="BN78" i="26"/>
  <c r="BM71" i="26"/>
  <c r="BN69" i="26"/>
  <c r="BM67" i="26"/>
  <c r="BM65" i="26"/>
  <c r="BM63" i="26"/>
  <c r="BN61" i="26"/>
  <c r="BM59" i="26"/>
  <c r="BM57" i="26"/>
  <c r="BM55" i="26"/>
  <c r="BN53" i="26"/>
  <c r="BM41" i="26"/>
  <c r="BN37" i="26"/>
  <c r="BN33" i="26"/>
  <c r="BN29" i="26"/>
  <c r="BM25" i="26"/>
  <c r="BN21" i="26"/>
  <c r="BM192" i="26"/>
  <c r="BM190" i="26"/>
  <c r="BN188" i="26"/>
  <c r="BN186" i="26"/>
  <c r="BM184" i="26"/>
  <c r="BM182" i="26"/>
  <c r="BN180" i="26"/>
  <c r="BM178" i="26"/>
  <c r="BM176" i="26"/>
  <c r="BM174" i="26"/>
  <c r="BN172" i="26"/>
  <c r="BN170" i="26"/>
  <c r="BN168" i="26"/>
  <c r="BN166" i="26"/>
  <c r="BM164" i="26"/>
  <c r="BN162" i="26"/>
  <c r="BN160" i="26"/>
  <c r="BN158" i="26"/>
  <c r="BM156" i="26"/>
  <c r="BN154" i="26"/>
  <c r="BN152" i="26"/>
  <c r="BN150" i="26"/>
  <c r="BM148" i="26"/>
  <c r="BN146" i="26"/>
  <c r="BN144" i="26"/>
  <c r="BN142" i="26"/>
  <c r="BN140" i="26"/>
  <c r="BN138" i="26"/>
  <c r="BM136" i="26"/>
  <c r="BN134" i="26"/>
  <c r="BN132" i="26"/>
  <c r="BN130" i="26"/>
  <c r="BM128" i="26"/>
  <c r="BN126" i="26"/>
  <c r="BN124" i="26"/>
  <c r="BM119" i="26"/>
  <c r="BM117" i="26"/>
  <c r="BN115" i="26"/>
  <c r="BN113" i="26"/>
  <c r="BN111" i="26"/>
  <c r="BN109" i="26"/>
  <c r="BN107" i="26"/>
  <c r="BN105" i="26"/>
  <c r="BM103" i="26"/>
  <c r="BM101" i="26"/>
  <c r="BN76" i="26"/>
  <c r="BN74" i="26"/>
  <c r="BN72" i="26"/>
  <c r="BM51" i="26"/>
  <c r="BM49" i="26"/>
  <c r="BM47" i="26"/>
  <c r="BN45" i="26"/>
  <c r="BM42" i="26"/>
  <c r="BM38" i="26"/>
  <c r="BN34" i="26"/>
  <c r="BM30" i="26"/>
  <c r="BM26" i="26"/>
  <c r="BN22" i="26"/>
  <c r="BN189" i="26"/>
  <c r="BN183" i="26"/>
  <c r="BN175" i="26"/>
  <c r="BM167" i="26"/>
  <c r="BM159" i="26"/>
  <c r="BM151" i="26"/>
  <c r="BM143" i="26"/>
  <c r="BN135" i="26"/>
  <c r="BM129" i="26"/>
  <c r="BM122" i="26"/>
  <c r="BM116" i="26"/>
  <c r="BN108" i="26"/>
  <c r="BM75" i="26"/>
  <c r="BM46" i="26"/>
  <c r="BM43" i="26"/>
  <c r="BM40" i="26"/>
  <c r="BM27" i="26"/>
  <c r="BN24" i="26"/>
  <c r="BN20" i="26"/>
  <c r="BM24" i="26"/>
  <c r="BN28" i="26"/>
  <c r="BN32" i="26"/>
  <c r="BM36" i="26"/>
  <c r="BN40" i="26"/>
  <c r="BN44" i="26"/>
  <c r="BM48" i="26"/>
  <c r="BM52" i="26"/>
  <c r="BM56" i="26"/>
  <c r="BM60" i="26"/>
  <c r="BM64" i="26"/>
  <c r="BM68" i="26"/>
  <c r="BM72" i="26"/>
  <c r="BM76" i="26"/>
  <c r="BN80" i="26"/>
  <c r="BM84" i="26"/>
  <c r="BN88" i="26"/>
  <c r="BM92" i="26"/>
  <c r="BN96" i="26"/>
  <c r="BN100" i="26"/>
  <c r="BM104" i="26"/>
  <c r="BM108" i="26"/>
  <c r="BM112" i="26"/>
  <c r="BN116" i="26"/>
  <c r="BN120" i="26"/>
  <c r="BM124" i="26"/>
  <c r="BN128" i="26"/>
  <c r="BM132" i="26"/>
  <c r="BN194" i="26"/>
  <c r="BN191" i="26"/>
  <c r="BN181" i="26"/>
  <c r="BM171" i="26"/>
  <c r="BM161" i="26"/>
  <c r="BM149" i="26"/>
  <c r="BM139" i="26"/>
  <c r="BM131" i="26"/>
  <c r="BM120" i="26"/>
  <c r="BM110" i="26"/>
  <c r="BM73" i="26"/>
  <c r="BN68" i="26"/>
  <c r="BN64" i="26"/>
  <c r="BN60" i="26"/>
  <c r="BN56" i="26"/>
  <c r="BN52" i="26"/>
  <c r="BM31" i="26"/>
  <c r="BM28" i="26"/>
  <c r="BN23" i="26"/>
  <c r="BM21" i="26"/>
  <c r="BN26" i="26"/>
  <c r="BN31" i="26"/>
  <c r="BM37" i="26"/>
  <c r="BN42" i="26"/>
  <c r="BN47" i="26"/>
  <c r="BM53" i="26"/>
  <c r="BM58" i="26"/>
  <c r="BN63" i="26"/>
  <c r="BM69" i="26"/>
  <c r="BM74" i="26"/>
  <c r="BM79" i="26"/>
  <c r="BM85" i="26"/>
  <c r="BN90" i="26"/>
  <c r="BM95" i="26"/>
  <c r="BN101" i="26"/>
  <c r="BN106" i="26"/>
  <c r="BM111" i="26"/>
  <c r="BN117" i="26"/>
  <c r="BN122" i="26"/>
  <c r="BN127" i="26"/>
  <c r="BM133" i="26"/>
  <c r="BN137" i="26"/>
  <c r="BN141" i="26"/>
  <c r="BN145" i="26"/>
  <c r="BN149" i="26"/>
  <c r="BN153" i="26"/>
  <c r="BN157" i="26"/>
  <c r="BN161" i="26"/>
  <c r="BN165" i="26"/>
  <c r="BN169" i="26"/>
  <c r="BM173" i="26"/>
  <c r="BM177" i="26"/>
  <c r="BM181" i="26"/>
  <c r="BN185" i="26"/>
  <c r="BM189" i="26"/>
  <c r="BM193" i="26"/>
  <c r="BN193" i="26"/>
  <c r="BM185" i="26"/>
  <c r="BN173" i="26"/>
  <c r="BM163" i="26"/>
  <c r="BM153" i="26"/>
  <c r="BM141" i="26"/>
  <c r="BN133" i="26"/>
  <c r="BN112" i="26"/>
  <c r="BN102" i="26"/>
  <c r="BN97" i="26"/>
  <c r="BN93" i="26"/>
  <c r="BN89" i="26"/>
  <c r="BN85" i="26"/>
  <c r="BN81" i="26"/>
  <c r="BN77" i="26"/>
  <c r="BM44" i="26"/>
  <c r="BM39" i="26"/>
  <c r="BM20" i="26"/>
  <c r="BN25" i="26"/>
  <c r="BN30" i="26"/>
  <c r="BM35" i="26"/>
  <c r="BN41" i="26"/>
  <c r="BN46" i="26"/>
  <c r="BN51" i="26"/>
  <c r="BN57" i="26"/>
  <c r="BM62" i="26"/>
  <c r="BN67" i="26"/>
  <c r="BN73" i="26"/>
  <c r="BM78" i="26"/>
  <c r="BN83" i="26"/>
  <c r="BM89" i="26"/>
  <c r="BN94" i="26"/>
  <c r="BM99" i="26"/>
  <c r="BM105" i="26"/>
  <c r="BN110" i="26"/>
  <c r="BM115" i="26"/>
  <c r="BM121" i="26"/>
  <c r="BM126" i="26"/>
  <c r="BN131" i="26"/>
  <c r="BN136" i="26"/>
  <c r="BM140" i="26"/>
  <c r="BM144" i="26"/>
  <c r="BN148" i="26"/>
  <c r="BM152" i="26"/>
  <c r="BN156" i="26"/>
  <c r="BM160" i="26"/>
  <c r="BN164" i="26"/>
  <c r="BM168" i="26"/>
  <c r="BM172" i="26"/>
  <c r="BN176" i="26"/>
  <c r="BM180" i="26"/>
  <c r="BN184" i="26"/>
  <c r="BM188" i="26"/>
  <c r="BN192" i="26"/>
  <c r="AN136" i="29"/>
  <c r="AP136" i="29" s="1"/>
  <c r="E176" i="25"/>
  <c r="I176" i="25"/>
  <c r="H176" i="25" s="1"/>
  <c r="E129" i="25"/>
  <c r="I129" i="25"/>
  <c r="H129" i="25" s="1"/>
  <c r="E123" i="25"/>
  <c r="M21" i="13" s="1"/>
  <c r="I123" i="25"/>
  <c r="H123" i="25" s="1"/>
  <c r="I57" i="25"/>
  <c r="H57" i="25" s="1"/>
  <c r="E57" i="25"/>
  <c r="E33" i="25"/>
  <c r="I33" i="25"/>
  <c r="H33" i="25" s="1"/>
  <c r="E17" i="25"/>
  <c r="I17" i="25"/>
  <c r="H17" i="25" s="1"/>
  <c r="I16" i="25"/>
  <c r="H16" i="25" s="1"/>
  <c r="E16" i="25"/>
  <c r="F13" i="36" s="1"/>
  <c r="E136" i="25"/>
  <c r="I136" i="25"/>
  <c r="H136" i="25" s="1"/>
  <c r="O33" i="36"/>
  <c r="J33" i="36" s="1"/>
  <c r="M33" i="36" s="1"/>
  <c r="O29" i="36"/>
  <c r="J29" i="36" s="1"/>
  <c r="M29" i="36" s="1"/>
  <c r="AN98" i="12"/>
  <c r="AP98" i="12" s="1"/>
  <c r="BJ14" i="12"/>
  <c r="BN134" i="12"/>
  <c r="BM103" i="12"/>
  <c r="BN31" i="12"/>
  <c r="BN162" i="12"/>
  <c r="BM114" i="12"/>
  <c r="BM74" i="12"/>
  <c r="BM39" i="12"/>
  <c r="BN71" i="12"/>
  <c r="BN103" i="12"/>
  <c r="BN135" i="12"/>
  <c r="BM167" i="12"/>
  <c r="BN34" i="12"/>
  <c r="BM129" i="12"/>
  <c r="BN67" i="12"/>
  <c r="BN43" i="12"/>
  <c r="BN132" i="12"/>
  <c r="BN169" i="12"/>
  <c r="BN185" i="12"/>
  <c r="BM31" i="12"/>
  <c r="BM178" i="12"/>
  <c r="BM162" i="12"/>
  <c r="BN104" i="12"/>
  <c r="BN48" i="12"/>
  <c r="BM93" i="12"/>
  <c r="BM157" i="12"/>
  <c r="BM185" i="12"/>
  <c r="BN153" i="12"/>
  <c r="BN121" i="12"/>
  <c r="BN89" i="12"/>
  <c r="BM57" i="12"/>
  <c r="BN64" i="12"/>
  <c r="BM128" i="12"/>
  <c r="BN33" i="12"/>
  <c r="BM64" i="12"/>
  <c r="BN191" i="12"/>
  <c r="BN175" i="12"/>
  <c r="BN156" i="12"/>
  <c r="BN92" i="12"/>
  <c r="BN55" i="12"/>
  <c r="BM105" i="12"/>
  <c r="BM34" i="12"/>
  <c r="BM179" i="12"/>
  <c r="BN147" i="12"/>
  <c r="BN115" i="12"/>
  <c r="BN83" i="12"/>
  <c r="BN51" i="12"/>
  <c r="BN54" i="12"/>
  <c r="BM86" i="12"/>
  <c r="BM118" i="12"/>
  <c r="BM150" i="12"/>
  <c r="BN182" i="12"/>
  <c r="BM28" i="12"/>
  <c r="BM111" i="12"/>
  <c r="BM58" i="12"/>
  <c r="BM47" i="12"/>
  <c r="BN82" i="12"/>
  <c r="BN146" i="12"/>
  <c r="BN56" i="12"/>
  <c r="BM120" i="12"/>
  <c r="BN176" i="12"/>
  <c r="BM91" i="12"/>
  <c r="BN114" i="12"/>
  <c r="BM184" i="12"/>
  <c r="BM168" i="12"/>
  <c r="BN128" i="12"/>
  <c r="BN15" i="12"/>
  <c r="BN69" i="12"/>
  <c r="BM133" i="12"/>
  <c r="BN36" i="12"/>
  <c r="BM165" i="12"/>
  <c r="BN133" i="12"/>
  <c r="BN101" i="12"/>
  <c r="BM69" i="12"/>
  <c r="BN24" i="12"/>
  <c r="BN68" i="12"/>
  <c r="BM100" i="12"/>
  <c r="BM132" i="12"/>
  <c r="BN164" i="12"/>
  <c r="BN37" i="12"/>
  <c r="BM131" i="12"/>
  <c r="BM68" i="12"/>
  <c r="BM20" i="12"/>
  <c r="BM24" i="12"/>
  <c r="BN86" i="12"/>
  <c r="BN150" i="12"/>
  <c r="BN90" i="12"/>
  <c r="BN70" i="12"/>
  <c r="BJ13" i="12"/>
  <c r="BM23" i="12"/>
  <c r="BM87" i="12"/>
  <c r="BM36" i="12"/>
  <c r="BN170" i="12"/>
  <c r="BM130" i="12"/>
  <c r="BM82" i="12"/>
  <c r="BM42" i="12"/>
  <c r="BM63" i="12"/>
  <c r="BN95" i="12"/>
  <c r="BN127" i="12"/>
  <c r="BN159" i="12"/>
  <c r="BM191" i="12"/>
  <c r="BM145" i="12"/>
  <c r="BM81" i="12"/>
  <c r="BN41" i="12"/>
  <c r="BN116" i="12"/>
  <c r="BN165" i="12"/>
  <c r="BN181" i="12"/>
  <c r="BM182" i="12"/>
  <c r="BM166" i="12"/>
  <c r="BN120" i="12"/>
  <c r="BN22" i="12"/>
  <c r="BM77" i="12"/>
  <c r="BM141" i="12"/>
  <c r="BN193" i="12"/>
  <c r="BM161" i="12"/>
  <c r="BN129" i="12"/>
  <c r="BN97" i="12"/>
  <c r="BM65" i="12"/>
  <c r="BM48" i="12"/>
  <c r="BM112" i="12"/>
  <c r="BN184" i="12"/>
  <c r="BM107" i="12"/>
  <c r="BN122" i="12"/>
  <c r="BN179" i="12"/>
  <c r="BN163" i="12"/>
  <c r="BN108" i="12"/>
  <c r="BJ15" i="12"/>
  <c r="BK15" i="12" s="1"/>
  <c r="BL15" i="12" s="1"/>
  <c r="BM15" i="12" s="1"/>
  <c r="BN46" i="12"/>
  <c r="BM89" i="12"/>
  <c r="BM153" i="12"/>
  <c r="BM187" i="12"/>
  <c r="BN155" i="12"/>
  <c r="BN123" i="12"/>
  <c r="BN91" i="12"/>
  <c r="BM59" i="12"/>
  <c r="BM46" i="12"/>
  <c r="BM78" i="12"/>
  <c r="BM110" i="12"/>
  <c r="BM142" i="12"/>
  <c r="BN174" i="12"/>
  <c r="BN27" i="12"/>
  <c r="BM127" i="12"/>
  <c r="BM66" i="12"/>
  <c r="BM45" i="12"/>
  <c r="BM53" i="12"/>
  <c r="BN126" i="12"/>
  <c r="BM40" i="12"/>
  <c r="BM104" i="12"/>
  <c r="BN160" i="12"/>
  <c r="BM123" i="12"/>
  <c r="BN94" i="12"/>
  <c r="BM27" i="12"/>
  <c r="BM188" i="12"/>
  <c r="BM172" i="12"/>
  <c r="BN144" i="12"/>
  <c r="BN80" i="12"/>
  <c r="BN61" i="12"/>
  <c r="BM117" i="12"/>
  <c r="BN28" i="12"/>
  <c r="BM173" i="12"/>
  <c r="BN141" i="12"/>
  <c r="BN109" i="12"/>
  <c r="BN77" i="12"/>
  <c r="BN45" i="12"/>
  <c r="BN60" i="12"/>
  <c r="BM92" i="12"/>
  <c r="BM124" i="12"/>
  <c r="BM156" i="12"/>
  <c r="BN188" i="12"/>
  <c r="BM147" i="12"/>
  <c r="BM83" i="12"/>
  <c r="BN23" i="12"/>
  <c r="BN42" i="12"/>
  <c r="BN130" i="12"/>
  <c r="AN59" i="14"/>
  <c r="AP59" i="14" s="1"/>
  <c r="AN31" i="26"/>
  <c r="AP31" i="26" s="1"/>
  <c r="AN56" i="26"/>
  <c r="AP56" i="26" s="1"/>
  <c r="AN72" i="26"/>
  <c r="AP72" i="26" s="1"/>
  <c r="AN96" i="28"/>
  <c r="AP96" i="28" s="1"/>
  <c r="AN99" i="28"/>
  <c r="AP99" i="28" s="1"/>
  <c r="E119" i="25"/>
  <c r="G13" i="30" s="1"/>
  <c r="E80" i="25"/>
  <c r="AP182" i="35"/>
  <c r="BN102" i="12"/>
  <c r="BN21" i="12"/>
  <c r="BM99" i="12"/>
  <c r="BN180" i="12"/>
  <c r="BM116" i="12"/>
  <c r="BM52" i="12"/>
  <c r="BN85" i="12"/>
  <c r="BN149" i="12"/>
  <c r="BM38" i="12"/>
  <c r="BN52" i="12"/>
  <c r="BM160" i="12"/>
  <c r="BM192" i="12"/>
  <c r="BN142" i="12"/>
  <c r="BN192" i="12"/>
  <c r="BM72" i="12"/>
  <c r="BN98" i="12"/>
  <c r="BN20" i="12"/>
  <c r="BM159" i="12"/>
  <c r="BM158" i="12"/>
  <c r="BM94" i="12"/>
  <c r="BM43" i="12"/>
  <c r="BN107" i="12"/>
  <c r="BM171" i="12"/>
  <c r="BM121" i="12"/>
  <c r="BN140" i="12"/>
  <c r="BN187" i="12"/>
  <c r="BM32" i="12"/>
  <c r="BM80" i="12"/>
  <c r="BN81" i="12"/>
  <c r="BN145" i="12"/>
  <c r="BM30" i="12"/>
  <c r="BN57" i="12"/>
  <c r="BN152" i="12"/>
  <c r="BM190" i="12"/>
  <c r="BN173" i="12"/>
  <c r="BN84" i="12"/>
  <c r="BM113" i="12"/>
  <c r="BM175" i="12"/>
  <c r="BN111" i="12"/>
  <c r="BN47" i="12"/>
  <c r="BM186" i="26"/>
  <c r="BN178" i="26"/>
  <c r="BM170" i="26"/>
  <c r="BM162" i="26"/>
  <c r="BM154" i="26"/>
  <c r="BM146" i="26"/>
  <c r="BM138" i="26"/>
  <c r="BN129" i="26"/>
  <c r="BM118" i="26"/>
  <c r="BM107" i="26"/>
  <c r="BM97" i="26"/>
  <c r="BM86" i="26"/>
  <c r="BN75" i="26"/>
  <c r="BN65" i="26"/>
  <c r="BM54" i="26"/>
  <c r="BN43" i="26"/>
  <c r="BM33" i="26"/>
  <c r="BM22" i="26"/>
  <c r="BN186" i="14"/>
  <c r="BN175" i="14"/>
  <c r="BM164" i="14"/>
  <c r="BM154" i="14"/>
  <c r="BN143" i="14"/>
  <c r="BM132" i="14"/>
  <c r="BM122" i="14"/>
  <c r="BN111" i="14"/>
  <c r="BN100" i="14"/>
  <c r="BN90" i="14"/>
  <c r="BM79" i="14"/>
  <c r="BN68" i="14"/>
  <c r="BM58" i="14"/>
  <c r="BM47" i="14"/>
  <c r="BM36" i="14"/>
  <c r="BN26" i="14"/>
  <c r="BO11" i="14"/>
  <c r="BN66" i="12"/>
  <c r="BM146" i="12"/>
  <c r="BM151" i="12"/>
  <c r="AN72" i="35"/>
  <c r="AP72" i="35" s="1"/>
  <c r="R29" i="13"/>
  <c r="H168" i="25"/>
  <c r="AP79" i="12"/>
  <c r="H76" i="25"/>
  <c r="H63" i="25"/>
  <c r="AP88" i="35"/>
  <c r="AP120" i="35"/>
  <c r="BJ13" i="14"/>
  <c r="BM21" i="14"/>
  <c r="BM23" i="14"/>
  <c r="BN34" i="14"/>
  <c r="BM35" i="14"/>
  <c r="BM40" i="14"/>
  <c r="BM48" i="14"/>
  <c r="BM56" i="14"/>
  <c r="BN64" i="14"/>
  <c r="BN72" i="14"/>
  <c r="AP75" i="14"/>
  <c r="BM80" i="14"/>
  <c r="BN88" i="14"/>
  <c r="BN96" i="14"/>
  <c r="BN104" i="14"/>
  <c r="BN112" i="14"/>
  <c r="AP114" i="14"/>
  <c r="BM120" i="14"/>
  <c r="BM128" i="14"/>
  <c r="AP131" i="14"/>
  <c r="BM136" i="14"/>
  <c r="AP139" i="14"/>
  <c r="BN144" i="14"/>
  <c r="BM160" i="14"/>
  <c r="BM163" i="14"/>
  <c r="BN176" i="14"/>
  <c r="BN179" i="14"/>
  <c r="BM193" i="14"/>
  <c r="BN48" i="26"/>
  <c r="BN66" i="26"/>
  <c r="BM83" i="26"/>
  <c r="BN91" i="26"/>
  <c r="AP92" i="26"/>
  <c r="BN99" i="26"/>
  <c r="BN118" i="26"/>
  <c r="BM137" i="26"/>
  <c r="BM157" i="26"/>
  <c r="AP158" i="26"/>
  <c r="BN179" i="26"/>
  <c r="AP41" i="27"/>
  <c r="BN31" i="31"/>
  <c r="I143" i="25"/>
  <c r="H143" i="25" s="1"/>
  <c r="E143" i="25"/>
  <c r="D13" i="36" s="1"/>
  <c r="E135" i="25"/>
  <c r="I135" i="25"/>
  <c r="H135" i="25" s="1"/>
  <c r="I120" i="25"/>
  <c r="H120" i="25" s="1"/>
  <c r="E120" i="25"/>
  <c r="B11" i="13" s="1"/>
  <c r="I54" i="25"/>
  <c r="H54" i="25" s="1"/>
  <c r="E54" i="25"/>
  <c r="V5" i="35" s="1"/>
  <c r="I32" i="25"/>
  <c r="H32" i="25" s="1"/>
  <c r="E32" i="25"/>
  <c r="J8" i="14" s="1"/>
  <c r="O58" i="36"/>
  <c r="J58" i="36" s="1"/>
  <c r="M58" i="36" s="1"/>
  <c r="O51" i="36"/>
  <c r="J51" i="36" s="1"/>
  <c r="M51" i="36" s="1"/>
  <c r="O44" i="36"/>
  <c r="J44" i="36" s="1"/>
  <c r="M44" i="36" s="1"/>
  <c r="O28" i="36"/>
  <c r="J28" i="36" s="1"/>
  <c r="M28" i="36" s="1"/>
  <c r="O22" i="36"/>
  <c r="J22" i="36" s="1"/>
  <c r="M22" i="36" s="1"/>
  <c r="AN124" i="12"/>
  <c r="AP124" i="12" s="1"/>
  <c r="BK13" i="12"/>
  <c r="BK14" i="12"/>
  <c r="AN139" i="35"/>
  <c r="AP139" i="35" s="1"/>
  <c r="AN141" i="35"/>
  <c r="AP141" i="35" s="1"/>
  <c r="BN13" i="35"/>
  <c r="BN14" i="35"/>
  <c r="BK8" i="35"/>
  <c r="BJ8" i="35" s="1"/>
  <c r="BK14" i="35"/>
  <c r="AN191" i="14"/>
  <c r="AP191" i="14" s="1"/>
  <c r="AN115" i="26"/>
  <c r="AP115" i="26" s="1"/>
  <c r="BK15" i="26"/>
  <c r="BK14" i="26"/>
  <c r="BN15" i="26"/>
  <c r="BF8" i="26"/>
  <c r="BO11" i="26"/>
  <c r="AN151" i="27"/>
  <c r="AP151" i="27" s="1"/>
  <c r="BJ8" i="31"/>
  <c r="BM182" i="31"/>
  <c r="BM178" i="31"/>
  <c r="BN171" i="31"/>
  <c r="BN146" i="31"/>
  <c r="BN122" i="31"/>
  <c r="BN87" i="31"/>
  <c r="BM83" i="31"/>
  <c r="BM72" i="31"/>
  <c r="BM64" i="31"/>
  <c r="BN61" i="31"/>
  <c r="BN51" i="31"/>
  <c r="BN47" i="31"/>
  <c r="BN41" i="31"/>
  <c r="BN37" i="31"/>
  <c r="BN33" i="31"/>
  <c r="BN29" i="31"/>
  <c r="BN25" i="31"/>
  <c r="BN21" i="31"/>
  <c r="BM118" i="31"/>
  <c r="BN112" i="31"/>
  <c r="BN106" i="31"/>
  <c r="BM60" i="31"/>
  <c r="BN57" i="31"/>
  <c r="BM51" i="31"/>
  <c r="BM47" i="31"/>
  <c r="BN42" i="31"/>
  <c r="BN38" i="31"/>
  <c r="BN34" i="31"/>
  <c r="BN30" i="31"/>
  <c r="BN26" i="31"/>
  <c r="BN22" i="31"/>
  <c r="BJ13" i="31"/>
  <c r="BM102" i="31"/>
  <c r="BN96" i="31"/>
  <c r="BM92" i="31"/>
  <c r="BM74" i="31"/>
  <c r="BM56" i="31"/>
  <c r="BM54" i="31"/>
  <c r="BM46" i="31"/>
  <c r="BN43" i="31"/>
  <c r="BN35" i="31"/>
  <c r="BN27" i="31"/>
  <c r="BN52" i="31"/>
  <c r="BN44" i="31"/>
  <c r="BN36" i="31"/>
  <c r="BN28" i="31"/>
  <c r="BN20" i="31"/>
  <c r="BN187" i="31"/>
  <c r="BN132" i="31"/>
  <c r="BN125" i="31"/>
  <c r="BN48" i="31"/>
  <c r="BN39" i="31"/>
  <c r="BN23" i="31"/>
  <c r="BM66" i="31"/>
  <c r="BN192" i="31"/>
  <c r="BN188" i="31"/>
  <c r="BN184" i="31"/>
  <c r="BN180" i="31"/>
  <c r="BN176" i="31"/>
  <c r="BN172" i="31"/>
  <c r="BN168" i="31"/>
  <c r="BN164" i="31"/>
  <c r="BN160" i="31"/>
  <c r="BN156" i="31"/>
  <c r="BM152" i="31"/>
  <c r="BN148" i="31"/>
  <c r="BM144" i="31"/>
  <c r="BM140" i="31"/>
  <c r="BN136" i="31"/>
  <c r="BM132" i="31"/>
  <c r="BN128" i="31"/>
  <c r="BN124" i="31"/>
  <c r="BM120" i="31"/>
  <c r="BN116" i="31"/>
  <c r="BM112" i="31"/>
  <c r="BN108" i="31"/>
  <c r="BM104" i="31"/>
  <c r="BN100" i="31"/>
  <c r="BM96" i="31"/>
  <c r="BN92" i="31"/>
  <c r="BM88" i="31"/>
  <c r="BN84" i="31"/>
  <c r="BN80" i="31"/>
  <c r="BM76" i="31"/>
  <c r="BN66" i="31"/>
  <c r="BM70" i="31"/>
  <c r="BN74" i="31"/>
  <c r="BN78" i="31"/>
  <c r="BN82" i="31"/>
  <c r="BM91" i="31"/>
  <c r="BN98" i="31"/>
  <c r="BM107" i="31"/>
  <c r="BM113" i="31"/>
  <c r="BN120" i="31"/>
  <c r="BM130" i="31"/>
  <c r="BN134" i="31"/>
  <c r="BM143" i="31"/>
  <c r="BN151" i="31"/>
  <c r="BM156" i="31"/>
  <c r="BM164" i="31"/>
  <c r="BM172" i="31"/>
  <c r="BM180" i="31"/>
  <c r="BM188" i="31"/>
  <c r="BN103" i="31"/>
  <c r="BN32" i="31"/>
  <c r="BM193" i="31"/>
  <c r="BM189" i="31"/>
  <c r="BM185" i="31"/>
  <c r="BM181" i="31"/>
  <c r="BM177" i="31"/>
  <c r="BM173" i="31"/>
  <c r="BM169" i="31"/>
  <c r="BM165" i="31"/>
  <c r="BM161" i="31"/>
  <c r="BM157" i="31"/>
  <c r="BN153" i="31"/>
  <c r="BM149" i="31"/>
  <c r="BN145" i="31"/>
  <c r="BN141" i="31"/>
  <c r="BM137" i="31"/>
  <c r="BN133" i="31"/>
  <c r="BM129" i="31"/>
  <c r="BM125" i="31"/>
  <c r="BN121" i="31"/>
  <c r="BM117" i="31"/>
  <c r="BN113" i="31"/>
  <c r="BM109" i="31"/>
  <c r="BN105" i="31"/>
  <c r="BM101" i="31"/>
  <c r="BN97" i="31"/>
  <c r="BM93" i="31"/>
  <c r="BN89" i="31"/>
  <c r="BM85" i="31"/>
  <c r="BN81" i="31"/>
  <c r="BN77" i="31"/>
  <c r="BN69" i="31"/>
  <c r="BM73" i="31"/>
  <c r="BM77" i="31"/>
  <c r="BM81" i="31"/>
  <c r="BN88" i="31"/>
  <c r="BM97" i="31"/>
  <c r="BN104" i="31"/>
  <c r="BN117" i="31"/>
  <c r="BN127" i="31"/>
  <c r="BM133" i="31"/>
  <c r="BN140" i="31"/>
  <c r="BM150" i="31"/>
  <c r="BN154" i="31"/>
  <c r="BN161" i="31"/>
  <c r="BN169" i="31"/>
  <c r="BN177" i="31"/>
  <c r="BN185" i="31"/>
  <c r="AN83" i="32"/>
  <c r="AP83" i="32" s="1"/>
  <c r="AN193" i="32"/>
  <c r="AP193" i="32" s="1"/>
  <c r="BM50" i="12"/>
  <c r="BM138" i="12"/>
  <c r="BM54" i="12"/>
  <c r="AP167" i="12"/>
  <c r="V6" i="12"/>
  <c r="I156" i="25"/>
  <c r="H156" i="25" s="1"/>
  <c r="AP87" i="12"/>
  <c r="AP95" i="12"/>
  <c r="AP107" i="12"/>
  <c r="AP49" i="12"/>
  <c r="AP111" i="12"/>
  <c r="AP143" i="35"/>
  <c r="BF8" i="14"/>
  <c r="BN25" i="14"/>
  <c r="BM42" i="14"/>
  <c r="BN47" i="14"/>
  <c r="AP50" i="14"/>
  <c r="BM55" i="14"/>
  <c r="AP58" i="14"/>
  <c r="AP70" i="14"/>
  <c r="BM77" i="14"/>
  <c r="BN85" i="14"/>
  <c r="BN93" i="14"/>
  <c r="BN101" i="14"/>
  <c r="BN109" i="14"/>
  <c r="BM117" i="14"/>
  <c r="AP118" i="14"/>
  <c r="BM125" i="14"/>
  <c r="BN133" i="14"/>
  <c r="BM141" i="14"/>
  <c r="AP142" i="14"/>
  <c r="BN149" i="14"/>
  <c r="BN156" i="14"/>
  <c r="BN159" i="14"/>
  <c r="BM172" i="14"/>
  <c r="BM175" i="14"/>
  <c r="BM32" i="26"/>
  <c r="BN35" i="26"/>
  <c r="AP37" i="26"/>
  <c r="BN54" i="26"/>
  <c r="BN70" i="26"/>
  <c r="BM114" i="26"/>
  <c r="BM127" i="26"/>
  <c r="AP128" i="26"/>
  <c r="BM155" i="26"/>
  <c r="BN177" i="26"/>
  <c r="E109" i="25"/>
  <c r="B6" i="36" s="1"/>
  <c r="I109" i="25"/>
  <c r="H109" i="25" s="1"/>
  <c r="E41" i="25"/>
  <c r="AJ21" i="13" s="1"/>
  <c r="I41" i="25"/>
  <c r="H41" i="25" s="1"/>
  <c r="AN124" i="26"/>
  <c r="AP124" i="26" s="1"/>
  <c r="H152" i="25"/>
  <c r="AP91" i="12"/>
  <c r="H179" i="25"/>
  <c r="I175" i="25"/>
  <c r="H175" i="25" s="1"/>
  <c r="I141" i="25"/>
  <c r="H141" i="25" s="1"/>
  <c r="H92" i="25"/>
  <c r="H74" i="25"/>
  <c r="H47" i="25"/>
  <c r="I19" i="25"/>
  <c r="H19" i="25" s="1"/>
  <c r="H7" i="25"/>
  <c r="AP147" i="12"/>
  <c r="AP34" i="12"/>
  <c r="AP68" i="35"/>
  <c r="AP133" i="35"/>
  <c r="AP157" i="35"/>
  <c r="AP167" i="35"/>
  <c r="AP179" i="35"/>
  <c r="AP21" i="14"/>
  <c r="AP27" i="14"/>
  <c r="AP52" i="14"/>
  <c r="AP56" i="14"/>
  <c r="AP73" i="14"/>
  <c r="AP128" i="14"/>
  <c r="AP129" i="14"/>
  <c r="AP132" i="14"/>
  <c r="AP136" i="14"/>
  <c r="AP140" i="14"/>
  <c r="AP144" i="14"/>
  <c r="AP148" i="14"/>
  <c r="AP153" i="14"/>
  <c r="AP190" i="14"/>
  <c r="BN14" i="14"/>
  <c r="AP113" i="26"/>
  <c r="AP121" i="26"/>
  <c r="AP142" i="26"/>
  <c r="AP70" i="27"/>
  <c r="AP107" i="27"/>
  <c r="AP152" i="27"/>
  <c r="AP130" i="28"/>
  <c r="E113" i="25"/>
  <c r="V4" i="13" s="1"/>
  <c r="X13" i="31" s="1"/>
  <c r="I113" i="25"/>
  <c r="H113" i="25" s="1"/>
  <c r="E50" i="25"/>
  <c r="I50" i="25"/>
  <c r="H50" i="25" s="1"/>
  <c r="E45" i="25"/>
  <c r="G19" i="13" s="1"/>
  <c r="I45" i="25"/>
  <c r="H45" i="25" s="1"/>
  <c r="O40" i="36"/>
  <c r="J40" i="36" s="1"/>
  <c r="M40" i="36" s="1"/>
  <c r="BM33" i="12"/>
  <c r="BN138" i="12"/>
  <c r="BN110" i="12"/>
  <c r="BN74" i="12"/>
  <c r="BO10" i="12"/>
  <c r="BM62" i="12"/>
  <c r="BM119" i="12"/>
  <c r="BN186" i="12"/>
  <c r="BM154" i="12"/>
  <c r="BM122" i="12"/>
  <c r="BM90" i="12"/>
  <c r="BN58" i="12"/>
  <c r="BM14" i="35"/>
  <c r="BM13" i="35"/>
  <c r="AN186" i="27"/>
  <c r="AP186" i="27" s="1"/>
  <c r="BO11" i="27"/>
  <c r="BM185" i="27"/>
  <c r="BN182" i="27"/>
  <c r="BN163" i="27"/>
  <c r="BM152" i="27"/>
  <c r="BN149" i="27"/>
  <c r="BM129" i="27"/>
  <c r="BM105" i="27"/>
  <c r="BM100" i="27"/>
  <c r="BN95" i="27"/>
  <c r="BM87" i="27"/>
  <c r="BN84" i="27"/>
  <c r="BM81" i="27"/>
  <c r="BM79" i="27"/>
  <c r="BN76" i="27"/>
  <c r="BN73" i="27"/>
  <c r="BN70" i="27"/>
  <c r="BM65" i="27"/>
  <c r="BM41" i="27"/>
  <c r="BM37" i="27"/>
  <c r="BN33" i="27"/>
  <c r="BM29" i="27"/>
  <c r="BN25" i="27"/>
  <c r="BN21" i="27"/>
  <c r="BM20" i="27"/>
  <c r="BF8" i="27"/>
  <c r="BN192" i="27"/>
  <c r="BN189" i="27"/>
  <c r="BN179" i="27"/>
  <c r="BM165" i="27"/>
  <c r="BN146" i="27"/>
  <c r="BM144" i="27"/>
  <c r="BM139" i="27"/>
  <c r="BM136" i="27"/>
  <c r="BN133" i="27"/>
  <c r="BM126" i="27"/>
  <c r="BM123" i="27"/>
  <c r="BN120" i="27"/>
  <c r="BM115" i="27"/>
  <c r="BN112" i="27"/>
  <c r="BN109" i="27"/>
  <c r="BM97" i="27"/>
  <c r="BM62" i="27"/>
  <c r="BM59" i="27"/>
  <c r="BM57" i="27"/>
  <c r="BM55" i="27"/>
  <c r="BM53" i="27"/>
  <c r="BN51" i="27"/>
  <c r="BN49" i="27"/>
  <c r="BM47" i="27"/>
  <c r="BM45" i="27"/>
  <c r="BM42" i="27"/>
  <c r="BM38" i="27"/>
  <c r="BN34" i="27"/>
  <c r="BM30" i="27"/>
  <c r="BN26" i="27"/>
  <c r="BN22" i="27"/>
  <c r="BM188" i="27"/>
  <c r="BM178" i="27"/>
  <c r="BN172" i="27"/>
  <c r="BN153" i="27"/>
  <c r="BN130" i="27"/>
  <c r="BN101" i="27"/>
  <c r="BM94" i="27"/>
  <c r="BN88" i="27"/>
  <c r="BM80" i="27"/>
  <c r="BN54" i="27"/>
  <c r="BN46" i="27"/>
  <c r="BM31" i="27"/>
  <c r="BM28" i="27"/>
  <c r="BM191" i="27"/>
  <c r="BN187" i="27"/>
  <c r="BN183" i="27"/>
  <c r="BM179" i="27"/>
  <c r="BN175" i="27"/>
  <c r="BM171" i="27"/>
  <c r="BN167" i="27"/>
  <c r="BM163" i="27"/>
  <c r="BN159" i="27"/>
  <c r="BM155" i="27"/>
  <c r="BM151" i="27"/>
  <c r="BN147" i="27"/>
  <c r="BN143" i="27"/>
  <c r="BN139" i="27"/>
  <c r="BM135" i="27"/>
  <c r="BN131" i="27"/>
  <c r="BM127" i="27"/>
  <c r="BN123" i="27"/>
  <c r="BN119" i="27"/>
  <c r="BN115" i="27"/>
  <c r="BM111" i="27"/>
  <c r="BN107" i="27"/>
  <c r="BM103" i="27"/>
  <c r="BN99" i="27"/>
  <c r="BM95" i="27"/>
  <c r="BN91" i="27"/>
  <c r="BN87" i="27"/>
  <c r="BM83" i="27"/>
  <c r="BN79" i="27"/>
  <c r="BM75" i="27"/>
  <c r="BN71" i="27"/>
  <c r="BN67" i="27"/>
  <c r="BM63" i="27"/>
  <c r="BN59" i="27"/>
  <c r="AN80" i="29"/>
  <c r="AP80" i="29" s="1"/>
  <c r="AN69" i="31"/>
  <c r="AP69" i="31" s="1"/>
  <c r="AN128" i="31"/>
  <c r="AP128" i="31" s="1"/>
  <c r="AP46" i="35"/>
  <c r="H139" i="25"/>
  <c r="H155" i="25"/>
  <c r="H163" i="25"/>
  <c r="AP179" i="12"/>
  <c r="H153" i="25"/>
  <c r="H100" i="25"/>
  <c r="H60" i="25"/>
  <c r="H56" i="25"/>
  <c r="H43" i="25"/>
  <c r="H25" i="25"/>
  <c r="H21" i="25"/>
  <c r="AR6" i="25"/>
  <c r="AP33" i="12"/>
  <c r="AP31" i="12"/>
  <c r="AP30" i="12"/>
  <c r="AP27" i="12"/>
  <c r="AP85" i="35"/>
  <c r="AP101" i="35"/>
  <c r="AP108" i="35"/>
  <c r="AP23" i="14"/>
  <c r="AP151" i="14"/>
  <c r="AP154" i="14"/>
  <c r="AP166" i="14"/>
  <c r="AP174" i="14"/>
  <c r="AP175" i="14"/>
  <c r="AP183" i="14"/>
  <c r="AP187" i="14"/>
  <c r="AP74" i="26"/>
  <c r="AP140" i="26"/>
  <c r="AP37" i="27"/>
  <c r="AP59" i="27"/>
  <c r="AP62" i="27"/>
  <c r="AP115" i="27"/>
  <c r="AP128" i="27"/>
  <c r="AP34" i="28"/>
  <c r="AP67" i="31"/>
  <c r="AN101" i="26"/>
  <c r="AP101" i="26" s="1"/>
  <c r="BL14" i="26"/>
  <c r="BL15" i="26"/>
  <c r="BM15" i="26" s="1"/>
  <c r="BJ14" i="27"/>
  <c r="BO14" i="27" s="1"/>
  <c r="BJ13" i="27"/>
  <c r="BM16" i="27" s="1"/>
  <c r="AP140" i="32"/>
  <c r="AP176" i="12"/>
  <c r="AP172" i="12"/>
  <c r="AP156" i="12"/>
  <c r="AP140" i="12"/>
  <c r="AP136" i="12"/>
  <c r="AP132" i="12"/>
  <c r="AP116" i="12"/>
  <c r="AP108" i="12"/>
  <c r="AP92" i="12"/>
  <c r="AP80" i="12"/>
  <c r="AP76" i="12"/>
  <c r="AP48" i="12"/>
  <c r="AP26" i="12"/>
  <c r="AP56" i="35"/>
  <c r="AP86" i="35"/>
  <c r="AP90" i="35"/>
  <c r="AP94" i="35"/>
  <c r="AP149" i="35"/>
  <c r="AP150" i="14"/>
  <c r="AP22" i="26"/>
  <c r="AP53" i="26"/>
  <c r="AP59" i="26"/>
  <c r="AP63" i="26"/>
  <c r="AP86" i="26"/>
  <c r="AP94" i="26"/>
  <c r="AP130" i="26"/>
  <c r="AP136" i="26"/>
  <c r="AP160" i="26"/>
  <c r="AP20" i="27"/>
  <c r="AP89" i="27"/>
  <c r="AP95" i="27"/>
  <c r="BM8" i="27"/>
  <c r="BL8" i="27" s="1"/>
  <c r="BK8" i="27" s="1"/>
  <c r="BJ8" i="27" s="1"/>
  <c r="AP65" i="28"/>
  <c r="AP92" i="28"/>
  <c r="AP145" i="28"/>
  <c r="AP132" i="30"/>
  <c r="AP193" i="30"/>
  <c r="AP25" i="31"/>
  <c r="BM194" i="28"/>
  <c r="BM191" i="28"/>
  <c r="BN188" i="28"/>
  <c r="BM176" i="28"/>
  <c r="BM158" i="28"/>
  <c r="BN155" i="28"/>
  <c r="BM145" i="28"/>
  <c r="BN140" i="28"/>
  <c r="BN137" i="28"/>
  <c r="BM130" i="28"/>
  <c r="BM125" i="28"/>
  <c r="BN122" i="28"/>
  <c r="BN119" i="28"/>
  <c r="BM103" i="28"/>
  <c r="BN100" i="28"/>
  <c r="BN95" i="28"/>
  <c r="BM90" i="28"/>
  <c r="BN87" i="28"/>
  <c r="BM79" i="28"/>
  <c r="BN76" i="28"/>
  <c r="BM71" i="28"/>
  <c r="BN68" i="28"/>
  <c r="BN65" i="28"/>
  <c r="BM55" i="28"/>
  <c r="BN52" i="28"/>
  <c r="BN49" i="28"/>
  <c r="BN34" i="28"/>
  <c r="BM28" i="28"/>
  <c r="BM183" i="28"/>
  <c r="BN180" i="28"/>
  <c r="BM170" i="28"/>
  <c r="BN167" i="28"/>
  <c r="BN149" i="28"/>
  <c r="BM142" i="28"/>
  <c r="BN134" i="28"/>
  <c r="BN113" i="28"/>
  <c r="BN110" i="28"/>
  <c r="BN107" i="28"/>
  <c r="BN97" i="28"/>
  <c r="BN62" i="28"/>
  <c r="BN35" i="28"/>
  <c r="AN111" i="30"/>
  <c r="AP111" i="30" s="1"/>
  <c r="BN14" i="30"/>
  <c r="BN13" i="30"/>
  <c r="BO11" i="30"/>
  <c r="BF8" i="30"/>
  <c r="BJ14" i="30"/>
  <c r="BJ15" i="30"/>
  <c r="BK15" i="30" s="1"/>
  <c r="BL15" i="30" s="1"/>
  <c r="BM15" i="30" s="1"/>
  <c r="BN15" i="30"/>
  <c r="BM8" i="30"/>
  <c r="BL8" i="30" s="1"/>
  <c r="BK8" i="30" s="1"/>
  <c r="BJ8" i="30" s="1"/>
  <c r="BM14" i="30"/>
  <c r="BN193" i="30"/>
  <c r="BN191" i="30"/>
  <c r="BM189" i="30"/>
  <c r="BM187" i="30"/>
  <c r="BM185" i="30"/>
  <c r="BM183" i="30"/>
  <c r="BM181" i="30"/>
  <c r="BM179" i="30"/>
  <c r="BM177" i="30"/>
  <c r="BM175" i="30"/>
  <c r="BN173" i="30"/>
  <c r="BM171" i="30"/>
  <c r="BN169" i="30"/>
  <c r="BM167" i="30"/>
  <c r="BN165" i="30"/>
  <c r="BN163" i="30"/>
  <c r="BM161" i="30"/>
  <c r="BN159" i="30"/>
  <c r="BM157" i="30"/>
  <c r="BM155" i="30"/>
  <c r="BM153" i="30"/>
  <c r="BN151" i="30"/>
  <c r="BN149" i="30"/>
  <c r="BN147" i="30"/>
  <c r="BM145" i="30"/>
  <c r="BM143" i="30"/>
  <c r="BN141" i="30"/>
  <c r="BM139" i="30"/>
  <c r="BM137" i="30"/>
  <c r="BN135" i="30"/>
  <c r="BN133" i="30"/>
  <c r="BM110" i="30"/>
  <c r="BM108" i="30"/>
  <c r="BM106" i="30"/>
  <c r="BM104" i="30"/>
  <c r="BM102" i="30"/>
  <c r="BN100" i="30"/>
  <c r="BM98" i="30"/>
  <c r="BN96" i="30"/>
  <c r="BN94" i="30"/>
  <c r="BM92" i="30"/>
  <c r="BN90" i="30"/>
  <c r="BM88" i="30"/>
  <c r="BM86" i="30"/>
  <c r="BM84" i="30"/>
  <c r="BN82" i="30"/>
  <c r="BN80" i="30"/>
  <c r="BM78" i="30"/>
  <c r="BM76" i="30"/>
  <c r="BM74" i="30"/>
  <c r="BM72" i="30"/>
  <c r="BN70" i="30"/>
  <c r="BM69" i="30"/>
  <c r="BN66" i="30"/>
  <c r="BM65" i="30"/>
  <c r="BN62" i="30"/>
  <c r="BM61" i="30"/>
  <c r="BN58" i="30"/>
  <c r="BM57" i="30"/>
  <c r="BN54" i="30"/>
  <c r="BM53" i="30"/>
  <c r="BN50" i="30"/>
  <c r="BM49" i="30"/>
  <c r="BN46" i="30"/>
  <c r="BM45" i="30"/>
  <c r="BN194" i="30"/>
  <c r="BM132" i="30"/>
  <c r="BM130" i="30"/>
  <c r="BM128" i="30"/>
  <c r="BM126" i="30"/>
  <c r="BM124" i="30"/>
  <c r="BM122" i="30"/>
  <c r="BM120" i="30"/>
  <c r="BM118" i="30"/>
  <c r="BM116" i="30"/>
  <c r="BM114" i="30"/>
  <c r="BM112" i="30"/>
  <c r="BN69" i="30"/>
  <c r="BM68" i="30"/>
  <c r="BN65" i="30"/>
  <c r="BM64" i="30"/>
  <c r="BN61" i="30"/>
  <c r="BM60" i="30"/>
  <c r="BN57" i="30"/>
  <c r="BM56" i="30"/>
  <c r="BN53" i="30"/>
  <c r="BM52" i="30"/>
  <c r="BN49" i="30"/>
  <c r="BM48" i="30"/>
  <c r="BN45" i="30"/>
  <c r="BM44" i="30"/>
  <c r="BM43" i="30"/>
  <c r="BM42" i="30"/>
  <c r="BM41" i="30"/>
  <c r="BM40" i="30"/>
  <c r="BM39" i="30"/>
  <c r="BM38" i="30"/>
  <c r="BM37" i="30"/>
  <c r="BM36" i="30"/>
  <c r="BM35" i="30"/>
  <c r="BM34" i="30"/>
  <c r="BM33" i="30"/>
  <c r="BM32" i="30"/>
  <c r="BM31" i="30"/>
  <c r="BM30" i="30"/>
  <c r="BM29" i="30"/>
  <c r="BM28" i="30"/>
  <c r="BM27" i="30"/>
  <c r="BM26" i="30"/>
  <c r="BM25" i="30"/>
  <c r="BM24" i="30"/>
  <c r="BM23" i="30"/>
  <c r="BM22" i="30"/>
  <c r="BM21" i="30"/>
  <c r="BM20" i="30"/>
  <c r="BN188" i="30"/>
  <c r="BN180" i="30"/>
  <c r="BN172" i="30"/>
  <c r="BM164" i="30"/>
  <c r="BN156" i="30"/>
  <c r="BM148" i="30"/>
  <c r="BM134" i="30"/>
  <c r="BN129" i="30"/>
  <c r="BN125" i="30"/>
  <c r="BN121" i="30"/>
  <c r="BN117" i="30"/>
  <c r="BN113" i="30"/>
  <c r="BN107" i="30"/>
  <c r="BM99" i="30"/>
  <c r="BM91" i="30"/>
  <c r="BN83" i="30"/>
  <c r="BN75" i="30"/>
  <c r="BN68" i="30"/>
  <c r="BM66" i="30"/>
  <c r="BM63" i="30"/>
  <c r="BN59" i="30"/>
  <c r="BN52" i="30"/>
  <c r="BM50" i="30"/>
  <c r="BM47" i="30"/>
  <c r="BN42" i="30"/>
  <c r="BN38" i="30"/>
  <c r="BN34" i="30"/>
  <c r="BN30" i="30"/>
  <c r="BN26" i="30"/>
  <c r="BN22" i="30"/>
  <c r="BN186" i="30"/>
  <c r="BN178" i="30"/>
  <c r="BN170" i="30"/>
  <c r="BM162" i="30"/>
  <c r="BN154" i="30"/>
  <c r="BM146" i="30"/>
  <c r="BN140" i="30"/>
  <c r="BN105" i="30"/>
  <c r="BM97" i="30"/>
  <c r="BN89" i="30"/>
  <c r="BM81" i="30"/>
  <c r="BN73" i="30"/>
  <c r="BN64" i="30"/>
  <c r="BM62" i="30"/>
  <c r="BM59" i="30"/>
  <c r="BN55" i="30"/>
  <c r="BN48" i="30"/>
  <c r="BM46" i="30"/>
  <c r="BN43" i="30"/>
  <c r="BN39" i="30"/>
  <c r="BN35" i="30"/>
  <c r="BN31" i="30"/>
  <c r="BN27" i="30"/>
  <c r="BN23" i="30"/>
  <c r="AP28" i="26"/>
  <c r="AP40" i="26"/>
  <c r="AP145" i="26"/>
  <c r="AP147" i="26"/>
  <c r="AP149" i="26"/>
  <c r="AP151" i="26"/>
  <c r="AP153" i="26"/>
  <c r="AP155" i="26"/>
  <c r="AP159" i="26"/>
  <c r="AP161" i="26"/>
  <c r="AP165" i="26"/>
  <c r="AP171" i="26"/>
  <c r="AP177" i="26"/>
  <c r="AP179" i="26"/>
  <c r="AP28" i="27"/>
  <c r="AP36" i="27"/>
  <c r="AP40" i="27"/>
  <c r="AP54" i="27"/>
  <c r="AP58" i="27"/>
  <c r="AP60" i="27"/>
  <c r="AP63" i="27"/>
  <c r="AP68" i="27"/>
  <c r="AP90" i="27"/>
  <c r="AP98" i="27"/>
  <c r="AP103" i="27"/>
  <c r="AP116" i="27"/>
  <c r="AP124" i="27"/>
  <c r="AP127" i="27"/>
  <c r="AP140" i="27"/>
  <c r="AP143" i="27"/>
  <c r="AP145" i="27"/>
  <c r="AP147" i="27"/>
  <c r="AP155" i="27"/>
  <c r="AP158" i="27"/>
  <c r="AP161" i="27"/>
  <c r="AP166" i="27"/>
  <c r="AP169" i="27"/>
  <c r="AP172" i="27"/>
  <c r="AP175" i="27"/>
  <c r="AP178" i="27"/>
  <c r="AP180" i="27"/>
  <c r="AP71" i="28"/>
  <c r="AP76" i="28"/>
  <c r="AP89" i="28"/>
  <c r="AP95" i="28"/>
  <c r="AP103" i="28"/>
  <c r="AP110" i="28"/>
  <c r="AP127" i="28"/>
  <c r="AP132" i="28"/>
  <c r="AP147" i="28"/>
  <c r="AP173" i="28"/>
  <c r="AP88" i="30"/>
  <c r="BM14" i="29"/>
  <c r="BO11" i="29"/>
  <c r="BM194" i="29"/>
  <c r="BM191" i="29"/>
  <c r="BN188" i="29"/>
  <c r="BM183" i="29"/>
  <c r="BN180" i="29"/>
  <c r="BM175" i="29"/>
  <c r="BN172" i="29"/>
  <c r="BM167" i="29"/>
  <c r="BN164" i="29"/>
  <c r="BM159" i="29"/>
  <c r="BN156" i="29"/>
  <c r="BM151" i="29"/>
  <c r="BM148" i="29"/>
  <c r="BN145" i="29"/>
  <c r="BM140" i="29"/>
  <c r="BN137" i="29"/>
  <c r="BN134" i="29"/>
  <c r="BM129" i="29"/>
  <c r="BN126" i="29"/>
  <c r="BM106" i="29"/>
  <c r="BN101" i="29"/>
  <c r="BM96" i="29"/>
  <c r="BN93" i="29"/>
  <c r="BM88" i="29"/>
  <c r="BN85" i="29"/>
  <c r="BM122" i="29"/>
  <c r="BN119" i="29"/>
  <c r="BM114" i="29"/>
  <c r="BN111" i="29"/>
  <c r="BN104" i="29"/>
  <c r="BM76" i="29"/>
  <c r="BM187" i="29"/>
  <c r="BN168" i="29"/>
  <c r="BM155" i="29"/>
  <c r="BN130" i="29"/>
  <c r="BN115" i="29"/>
  <c r="BM100" i="29"/>
  <c r="BN81" i="29"/>
  <c r="BN77" i="29"/>
  <c r="BN73" i="29"/>
  <c r="BM68" i="29"/>
  <c r="BN65" i="29"/>
  <c r="BM60" i="29"/>
  <c r="BN57" i="29"/>
  <c r="BM52" i="29"/>
  <c r="BN49" i="29"/>
  <c r="BN40" i="29"/>
  <c r="BM34" i="29"/>
  <c r="BM23" i="29"/>
  <c r="BI15" i="29"/>
  <c r="BJ15" i="29" s="1"/>
  <c r="BK15" i="29" s="1"/>
  <c r="BL15" i="29" s="1"/>
  <c r="BM15" i="29" s="1"/>
  <c r="BN176" i="29"/>
  <c r="BM163" i="29"/>
  <c r="BN141" i="29"/>
  <c r="BM125" i="29"/>
  <c r="BN107" i="29"/>
  <c r="BN89" i="29"/>
  <c r="BM80" i="29"/>
  <c r="BM45" i="29"/>
  <c r="BM32" i="29"/>
  <c r="BN21" i="29"/>
  <c r="BF8" i="29"/>
  <c r="BK14" i="29"/>
  <c r="BK13" i="29"/>
  <c r="AP60" i="26"/>
  <c r="AP64" i="26"/>
  <c r="AP66" i="26"/>
  <c r="AP68" i="26"/>
  <c r="AP79" i="26"/>
  <c r="AP81" i="26"/>
  <c r="AP83" i="26"/>
  <c r="AP87" i="26"/>
  <c r="AP89" i="26"/>
  <c r="AP91" i="26"/>
  <c r="AP93" i="26"/>
  <c r="AP95" i="26"/>
  <c r="AP99" i="26"/>
  <c r="AP122" i="26"/>
  <c r="AP134" i="26"/>
  <c r="AP188" i="26"/>
  <c r="AP20" i="28"/>
  <c r="AP49" i="28"/>
  <c r="AP62" i="28"/>
  <c r="AP79" i="28"/>
  <c r="AP121" i="28"/>
  <c r="AP122" i="28"/>
  <c r="AP165" i="28"/>
  <c r="AP24" i="29"/>
  <c r="AP34" i="29"/>
  <c r="AP51" i="29"/>
  <c r="AP52" i="29"/>
  <c r="AP111" i="29"/>
  <c r="AP113" i="29"/>
  <c r="BN152" i="30"/>
  <c r="BM168" i="30"/>
  <c r="AP169" i="30"/>
  <c r="BN184" i="30"/>
  <c r="AP21" i="31"/>
  <c r="AP29" i="31"/>
  <c r="AP180" i="31"/>
  <c r="BN167" i="31"/>
  <c r="AN133" i="30"/>
  <c r="AP133" i="30" s="1"/>
  <c r="BN194" i="33"/>
  <c r="BF14" i="33"/>
  <c r="BN193" i="33"/>
  <c r="BN192" i="33"/>
  <c r="BM191" i="33"/>
  <c r="BN188" i="33"/>
  <c r="BM187" i="33"/>
  <c r="BN184" i="33"/>
  <c r="BM183" i="33"/>
  <c r="BN179" i="33"/>
  <c r="BM178" i="33"/>
  <c r="BN175" i="33"/>
  <c r="BM174" i="33"/>
  <c r="BN171" i="33"/>
  <c r="BM170" i="33"/>
  <c r="BN167" i="33"/>
  <c r="BM166" i="33"/>
  <c r="BN163" i="33"/>
  <c r="BM162" i="33"/>
  <c r="BN159" i="33"/>
  <c r="BM158" i="33"/>
  <c r="BN155" i="33"/>
  <c r="BM154" i="33"/>
  <c r="BN151" i="33"/>
  <c r="BM150" i="33"/>
  <c r="BN147" i="33"/>
  <c r="BM146" i="33"/>
  <c r="BN143" i="33"/>
  <c r="BM142" i="33"/>
  <c r="BN139" i="33"/>
  <c r="BM138" i="33"/>
  <c r="BN135" i="33"/>
  <c r="BM134" i="33"/>
  <c r="BN131" i="33"/>
  <c r="BM130" i="33"/>
  <c r="BN127" i="33"/>
  <c r="BM126" i="33"/>
  <c r="BN123" i="33"/>
  <c r="BM122" i="33"/>
  <c r="BN119" i="33"/>
  <c r="BM118" i="33"/>
  <c r="BN115" i="33"/>
  <c r="BM114" i="33"/>
  <c r="BN111" i="33"/>
  <c r="BM110" i="33"/>
  <c r="BN107" i="33"/>
  <c r="BM106" i="33"/>
  <c r="BN103" i="33"/>
  <c r="BM102" i="33"/>
  <c r="BN99" i="33"/>
  <c r="BM98" i="33"/>
  <c r="BN95" i="33"/>
  <c r="BM94" i="33"/>
  <c r="BN91" i="33"/>
  <c r="BM90" i="33"/>
  <c r="BN87" i="33"/>
  <c r="BM86" i="33"/>
  <c r="BN83" i="33"/>
  <c r="BM82" i="33"/>
  <c r="BN79" i="33"/>
  <c r="BM78" i="33"/>
  <c r="BN75" i="33"/>
  <c r="BM74" i="33"/>
  <c r="BN71" i="33"/>
  <c r="BM70" i="33"/>
  <c r="BN67" i="33"/>
  <c r="BM66" i="33"/>
  <c r="BN63" i="33"/>
  <c r="BM62" i="33"/>
  <c r="BN59" i="33"/>
  <c r="BM58" i="33"/>
  <c r="BN55" i="33"/>
  <c r="BM54" i="33"/>
  <c r="BN51" i="33"/>
  <c r="BM50" i="33"/>
  <c r="BN47" i="33"/>
  <c r="BM46" i="33"/>
  <c r="BI15" i="33"/>
  <c r="BJ15" i="33" s="1"/>
  <c r="BK15" i="33" s="1"/>
  <c r="BL15" i="33" s="1"/>
  <c r="BM15" i="33" s="1"/>
  <c r="BM193" i="33"/>
  <c r="BN190" i="33"/>
  <c r="BM189" i="33"/>
  <c r="BN186" i="33"/>
  <c r="BM185" i="33"/>
  <c r="BN182" i="33"/>
  <c r="BN181" i="33"/>
  <c r="BM180" i="33"/>
  <c r="BN177" i="33"/>
  <c r="BM176" i="33"/>
  <c r="BN173" i="33"/>
  <c r="BM172" i="33"/>
  <c r="BN169" i="33"/>
  <c r="BM168" i="33"/>
  <c r="BN165" i="33"/>
  <c r="BM164" i="33"/>
  <c r="BN161" i="33"/>
  <c r="BM160" i="33"/>
  <c r="BN157" i="33"/>
  <c r="BM156" i="33"/>
  <c r="BN153" i="33"/>
  <c r="BM152" i="33"/>
  <c r="BN149" i="33"/>
  <c r="BM148" i="33"/>
  <c r="BN145" i="33"/>
  <c r="BM144" i="33"/>
  <c r="BN141" i="33"/>
  <c r="BM140" i="33"/>
  <c r="BN137" i="33"/>
  <c r="BM136" i="33"/>
  <c r="BN133" i="33"/>
  <c r="BM132" i="33"/>
  <c r="BN129" i="33"/>
  <c r="BM128" i="33"/>
  <c r="BN125" i="33"/>
  <c r="BM124" i="33"/>
  <c r="BN121" i="33"/>
  <c r="BM120" i="33"/>
  <c r="BN117" i="33"/>
  <c r="BM116" i="33"/>
  <c r="BN113" i="33"/>
  <c r="BM112" i="33"/>
  <c r="BN109" i="33"/>
  <c r="BM108" i="33"/>
  <c r="BN105" i="33"/>
  <c r="BM104" i="33"/>
  <c r="BN101" i="33"/>
  <c r="BM100" i="33"/>
  <c r="BN97" i="33"/>
  <c r="BM96" i="33"/>
  <c r="BN93" i="33"/>
  <c r="BM92" i="33"/>
  <c r="BN89" i="33"/>
  <c r="BM88" i="33"/>
  <c r="BN85" i="33"/>
  <c r="BM84" i="33"/>
  <c r="BN81" i="33"/>
  <c r="BM80" i="33"/>
  <c r="BN77" i="33"/>
  <c r="BM76" i="33"/>
  <c r="BN73" i="33"/>
  <c r="BM72" i="33"/>
  <c r="BN69" i="33"/>
  <c r="BM68" i="33"/>
  <c r="BN65" i="33"/>
  <c r="BM64" i="33"/>
  <c r="BN61" i="33"/>
  <c r="BM60" i="33"/>
  <c r="BN57" i="33"/>
  <c r="BM56" i="33"/>
  <c r="BN53" i="33"/>
  <c r="BM52" i="33"/>
  <c r="BN49" i="33"/>
  <c r="BM48" i="33"/>
  <c r="BN45" i="33"/>
  <c r="BM44" i="33"/>
  <c r="BM43" i="33"/>
  <c r="BM42" i="33"/>
  <c r="BM41" i="33"/>
  <c r="BM40" i="33"/>
  <c r="BM39" i="33"/>
  <c r="BM38" i="33"/>
  <c r="BM37" i="33"/>
  <c r="BM36" i="33"/>
  <c r="BM35" i="33"/>
  <c r="BM34" i="33"/>
  <c r="BM33" i="33"/>
  <c r="BM32" i="33"/>
  <c r="BM31" i="33"/>
  <c r="BM30" i="33"/>
  <c r="BM29" i="33"/>
  <c r="BM28" i="33"/>
  <c r="BM27" i="33"/>
  <c r="BM26" i="33"/>
  <c r="BM25" i="33"/>
  <c r="BM24" i="33"/>
  <c r="BM23" i="33"/>
  <c r="BM22" i="33"/>
  <c r="BM21" i="33"/>
  <c r="BM20" i="33"/>
  <c r="BF13" i="33"/>
  <c r="BF8" i="33"/>
  <c r="BO11" i="33"/>
  <c r="BN191" i="33"/>
  <c r="BM188" i="33"/>
  <c r="BM182" i="33"/>
  <c r="BM179" i="33"/>
  <c r="BM173" i="33"/>
  <c r="BN172" i="33"/>
  <c r="BN166" i="33"/>
  <c r="BM163" i="33"/>
  <c r="BM157" i="33"/>
  <c r="BN156" i="33"/>
  <c r="BN150" i="33"/>
  <c r="BM147" i="33"/>
  <c r="BM141" i="33"/>
  <c r="BN140" i="33"/>
  <c r="BN134" i="33"/>
  <c r="BM131" i="33"/>
  <c r="BM125" i="33"/>
  <c r="BN124" i="33"/>
  <c r="BN118" i="33"/>
  <c r="BM115" i="33"/>
  <c r="BM109" i="33"/>
  <c r="BN108" i="33"/>
  <c r="BN102" i="33"/>
  <c r="BM99" i="33"/>
  <c r="BM93" i="33"/>
  <c r="BN92" i="33"/>
  <c r="BN86" i="33"/>
  <c r="BM83" i="33"/>
  <c r="BM77" i="33"/>
  <c r="BN76" i="33"/>
  <c r="BN70" i="33"/>
  <c r="BM67" i="33"/>
  <c r="BM61" i="33"/>
  <c r="BN60" i="33"/>
  <c r="BN54" i="33"/>
  <c r="BM51" i="33"/>
  <c r="BM45" i="33"/>
  <c r="BN44" i="33"/>
  <c r="BN42" i="33"/>
  <c r="BN40" i="33"/>
  <c r="BN38" i="33"/>
  <c r="BN36" i="33"/>
  <c r="BN34" i="33"/>
  <c r="BN32" i="33"/>
  <c r="BN30" i="33"/>
  <c r="BN28" i="33"/>
  <c r="BN26" i="33"/>
  <c r="BN24" i="33"/>
  <c r="BN22" i="33"/>
  <c r="BN20" i="33"/>
  <c r="BM194" i="33"/>
  <c r="BM192" i="33"/>
  <c r="BM186" i="33"/>
  <c r="BN185" i="33"/>
  <c r="BM177" i="33"/>
  <c r="BN176" i="33"/>
  <c r="BN170" i="33"/>
  <c r="BM167" i="33"/>
  <c r="BM161" i="33"/>
  <c r="BN160" i="33"/>
  <c r="BN154" i="33"/>
  <c r="BM151" i="33"/>
  <c r="BM145" i="33"/>
  <c r="BN144" i="33"/>
  <c r="BN138" i="33"/>
  <c r="BM135" i="33"/>
  <c r="BM129" i="33"/>
  <c r="BN128" i="33"/>
  <c r="BN122" i="33"/>
  <c r="BM119" i="33"/>
  <c r="BM113" i="33"/>
  <c r="BN112" i="33"/>
  <c r="BN106" i="33"/>
  <c r="BM103" i="33"/>
  <c r="BM97" i="33"/>
  <c r="BN96" i="33"/>
  <c r="BN90" i="33"/>
  <c r="BM87" i="33"/>
  <c r="BM81" i="33"/>
  <c r="BN80" i="33"/>
  <c r="BN74" i="33"/>
  <c r="BM71" i="33"/>
  <c r="BM65" i="33"/>
  <c r="BN64" i="33"/>
  <c r="BN58" i="33"/>
  <c r="BM55" i="33"/>
  <c r="BM49" i="33"/>
  <c r="BN48" i="33"/>
  <c r="BM190" i="33"/>
  <c r="BN189" i="33"/>
  <c r="BN183" i="33"/>
  <c r="BN178" i="33"/>
  <c r="BN162" i="33"/>
  <c r="BN146" i="33"/>
  <c r="BN130" i="33"/>
  <c r="BN114" i="33"/>
  <c r="BN98" i="33"/>
  <c r="BN82" i="33"/>
  <c r="BN66" i="33"/>
  <c r="BN50" i="33"/>
  <c r="BM184" i="33"/>
  <c r="BM171" i="33"/>
  <c r="BM155" i="33"/>
  <c r="BM139" i="33"/>
  <c r="BM123" i="33"/>
  <c r="BM107" i="33"/>
  <c r="BM91" i="33"/>
  <c r="BM75" i="33"/>
  <c r="BM59" i="33"/>
  <c r="BN43" i="33"/>
  <c r="BN39" i="33"/>
  <c r="BN35" i="33"/>
  <c r="BN31" i="33"/>
  <c r="BN27" i="33"/>
  <c r="BN23" i="33"/>
  <c r="BN15" i="33"/>
  <c r="BM13" i="34"/>
  <c r="BM16" i="34" s="1"/>
  <c r="BO11" i="34"/>
  <c r="BM191" i="34"/>
  <c r="BM185" i="34"/>
  <c r="BN184" i="34"/>
  <c r="BN178" i="34"/>
  <c r="BM175" i="34"/>
  <c r="BM169" i="34"/>
  <c r="BN168" i="34"/>
  <c r="BM165" i="34"/>
  <c r="BM159" i="34"/>
  <c r="BN158" i="34"/>
  <c r="BN152" i="34"/>
  <c r="BM149" i="34"/>
  <c r="BM143" i="34"/>
  <c r="BN142" i="34"/>
  <c r="BN136" i="34"/>
  <c r="BM133" i="34"/>
  <c r="BM127" i="34"/>
  <c r="BN126" i="34"/>
  <c r="BN120" i="34"/>
  <c r="BM117" i="34"/>
  <c r="BM111" i="34"/>
  <c r="BN110" i="34"/>
  <c r="BN104" i="34"/>
  <c r="BM101" i="34"/>
  <c r="BM95" i="34"/>
  <c r="BN94" i="34"/>
  <c r="BN88" i="34"/>
  <c r="BM85" i="34"/>
  <c r="BM79" i="34"/>
  <c r="BN78" i="34"/>
  <c r="BN72" i="34"/>
  <c r="BM69" i="34"/>
  <c r="BM63" i="34"/>
  <c r="BN62" i="34"/>
  <c r="BN56" i="34"/>
  <c r="BM53" i="34"/>
  <c r="BM47" i="34"/>
  <c r="BN46" i="34"/>
  <c r="BM193" i="34"/>
  <c r="BN192" i="34"/>
  <c r="BN186" i="34"/>
  <c r="BM183" i="34"/>
  <c r="BM177" i="34"/>
  <c r="BN176" i="34"/>
  <c r="BN170" i="34"/>
  <c r="BM167" i="34"/>
  <c r="BN166" i="34"/>
  <c r="BN160" i="34"/>
  <c r="BM157" i="34"/>
  <c r="BM151" i="34"/>
  <c r="BN150" i="34"/>
  <c r="BN144" i="34"/>
  <c r="BM141" i="34"/>
  <c r="BM135" i="34"/>
  <c r="BN134" i="34"/>
  <c r="BN128" i="34"/>
  <c r="BM125" i="34"/>
  <c r="BM119" i="34"/>
  <c r="BN118" i="34"/>
  <c r="BN112" i="34"/>
  <c r="BM109" i="34"/>
  <c r="BM103" i="34"/>
  <c r="BN102" i="34"/>
  <c r="BN96" i="34"/>
  <c r="BM93" i="34"/>
  <c r="BM87" i="34"/>
  <c r="BN86" i="34"/>
  <c r="BN80" i="34"/>
  <c r="BM77" i="34"/>
  <c r="BM71" i="34"/>
  <c r="BN70" i="34"/>
  <c r="BN64" i="34"/>
  <c r="BM61" i="34"/>
  <c r="BM55" i="34"/>
  <c r="BN54" i="34"/>
  <c r="BN48" i="34"/>
  <c r="BM45" i="34"/>
  <c r="BN15" i="34"/>
  <c r="BN182" i="34"/>
  <c r="BM171" i="34"/>
  <c r="BM163" i="34"/>
  <c r="BN162" i="34"/>
  <c r="BM155" i="34"/>
  <c r="BN154" i="34"/>
  <c r="BN148" i="34"/>
  <c r="BM137" i="34"/>
  <c r="BM131" i="34"/>
  <c r="BN130" i="34"/>
  <c r="BM123" i="34"/>
  <c r="BN122" i="34"/>
  <c r="BN116" i="34"/>
  <c r="BM105" i="34"/>
  <c r="BM99" i="34"/>
  <c r="BN98" i="34"/>
  <c r="BM91" i="34"/>
  <c r="BN90" i="34"/>
  <c r="BN84" i="34"/>
  <c r="BM73" i="34"/>
  <c r="BM67" i="34"/>
  <c r="BN66" i="34"/>
  <c r="BM59" i="34"/>
  <c r="BN58" i="34"/>
  <c r="BN52" i="34"/>
  <c r="BN42" i="34"/>
  <c r="BN39" i="34"/>
  <c r="BN34" i="34"/>
  <c r="BN31" i="34"/>
  <c r="BN26" i="34"/>
  <c r="BN23" i="34"/>
  <c r="BM194" i="34"/>
  <c r="BN190" i="34"/>
  <c r="BM179" i="34"/>
  <c r="BM173" i="34"/>
  <c r="BN172" i="34"/>
  <c r="BN156" i="34"/>
  <c r="BM145" i="34"/>
  <c r="BN124" i="34"/>
  <c r="BM113" i="34"/>
  <c r="BN92" i="34"/>
  <c r="BM81" i="34"/>
  <c r="BN60" i="34"/>
  <c r="BM49" i="34"/>
  <c r="BN40" i="34"/>
  <c r="BN37" i="34"/>
  <c r="BN32" i="34"/>
  <c r="BN29" i="34"/>
  <c r="BN24" i="34"/>
  <c r="BN21" i="34"/>
  <c r="BM187" i="34"/>
  <c r="BN164" i="34"/>
  <c r="BM147" i="34"/>
  <c r="BN146" i="34"/>
  <c r="BN132" i="34"/>
  <c r="BM115" i="34"/>
  <c r="BN114" i="34"/>
  <c r="BN100" i="34"/>
  <c r="BM83" i="34"/>
  <c r="BN82" i="34"/>
  <c r="BN68" i="34"/>
  <c r="BM51" i="34"/>
  <c r="BN50" i="34"/>
  <c r="BN38" i="34"/>
  <c r="BN30" i="34"/>
  <c r="BN22" i="34"/>
  <c r="BM189" i="34"/>
  <c r="BN188" i="34"/>
  <c r="BM139" i="34"/>
  <c r="BN138" i="34"/>
  <c r="BM107" i="34"/>
  <c r="BN106" i="34"/>
  <c r="BM75" i="34"/>
  <c r="BN74" i="34"/>
  <c r="BN43" i="34"/>
  <c r="BN35" i="34"/>
  <c r="BN27" i="34"/>
  <c r="AP142" i="29"/>
  <c r="AP28" i="30"/>
  <c r="AP44" i="30"/>
  <c r="AP60" i="30"/>
  <c r="AP90" i="30"/>
  <c r="AP98" i="30"/>
  <c r="AP149" i="30"/>
  <c r="AP163" i="30"/>
  <c r="AP187" i="30"/>
  <c r="BM13" i="30"/>
  <c r="BE13" i="30" s="1"/>
  <c r="AP20" i="31"/>
  <c r="AP28" i="31"/>
  <c r="AP48" i="31"/>
  <c r="AP58" i="31"/>
  <c r="AP94" i="31"/>
  <c r="AP129" i="31"/>
  <c r="BM138" i="31"/>
  <c r="BM141" i="31"/>
  <c r="BO10" i="35"/>
  <c r="BN64" i="31"/>
  <c r="BN194" i="31"/>
  <c r="BM145" i="31"/>
  <c r="BN142" i="31"/>
  <c r="BM121" i="31"/>
  <c r="BM105" i="31"/>
  <c r="BM89" i="31"/>
  <c r="BN75" i="31"/>
  <c r="BN73" i="31"/>
  <c r="BM71" i="31"/>
  <c r="BM69" i="31"/>
  <c r="BN67" i="31"/>
  <c r="BN65" i="31"/>
  <c r="BN63" i="31"/>
  <c r="BM62" i="31"/>
  <c r="BN59" i="31"/>
  <c r="BM58" i="31"/>
  <c r="BN55" i="31"/>
  <c r="BN193" i="31"/>
  <c r="BM190" i="31"/>
  <c r="BN179" i="31"/>
  <c r="BM174" i="31"/>
  <c r="BN163" i="31"/>
  <c r="BM158" i="31"/>
  <c r="BN152" i="31"/>
  <c r="BN139" i="31"/>
  <c r="BM128" i="31"/>
  <c r="BN119" i="31"/>
  <c r="BM108" i="31"/>
  <c r="BM99" i="31"/>
  <c r="BN93" i="31"/>
  <c r="BM79" i="31"/>
  <c r="BN70" i="31"/>
  <c r="BN62" i="31"/>
  <c r="BN60" i="31"/>
  <c r="BN58" i="31"/>
  <c r="BN56" i="31"/>
  <c r="BN54" i="31"/>
  <c r="BM53" i="31"/>
  <c r="BN50" i="31"/>
  <c r="BM49" i="31"/>
  <c r="BN46" i="31"/>
  <c r="BM45" i="31"/>
  <c r="BF8" i="31"/>
  <c r="BN191" i="31"/>
  <c r="BM186" i="31"/>
  <c r="BN175" i="31"/>
  <c r="BM170" i="31"/>
  <c r="BN159" i="31"/>
  <c r="BM148" i="31"/>
  <c r="BM135" i="31"/>
  <c r="BN129" i="31"/>
  <c r="BM124" i="31"/>
  <c r="BM115" i="31"/>
  <c r="BN109" i="31"/>
  <c r="BN90" i="31"/>
  <c r="BM86" i="31"/>
  <c r="BN76" i="31"/>
  <c r="BN68" i="31"/>
  <c r="BM63" i="31"/>
  <c r="BM61" i="31"/>
  <c r="BM59" i="31"/>
  <c r="BM57" i="31"/>
  <c r="BM55" i="31"/>
  <c r="BN53" i="31"/>
  <c r="BM52" i="31"/>
  <c r="BN49" i="31"/>
  <c r="BM48" i="31"/>
  <c r="BN45" i="31"/>
  <c r="BM44" i="31"/>
  <c r="BM43" i="31"/>
  <c r="BM42" i="31"/>
  <c r="BM41" i="31"/>
  <c r="BM40" i="31"/>
  <c r="BM39" i="31"/>
  <c r="BM38" i="31"/>
  <c r="BM37" i="31"/>
  <c r="BM36" i="31"/>
  <c r="BM35" i="31"/>
  <c r="BM34" i="31"/>
  <c r="BM33" i="31"/>
  <c r="BM32" i="31"/>
  <c r="BM31" i="31"/>
  <c r="BM30" i="31"/>
  <c r="BM29" i="31"/>
  <c r="BM28" i="31"/>
  <c r="BM27" i="31"/>
  <c r="BM26" i="31"/>
  <c r="BM25" i="31"/>
  <c r="BM24" i="31"/>
  <c r="BM23" i="31"/>
  <c r="BM22" i="31"/>
  <c r="BM21" i="31"/>
  <c r="BM20" i="31"/>
  <c r="BF13" i="31"/>
  <c r="BL14" i="33"/>
  <c r="BL13" i="33"/>
  <c r="AP22" i="28"/>
  <c r="AP25" i="28"/>
  <c r="AP27" i="28"/>
  <c r="AP32" i="28"/>
  <c r="AP48" i="28"/>
  <c r="AP50" i="28"/>
  <c r="AP64" i="28"/>
  <c r="AP101" i="28"/>
  <c r="AP126" i="28"/>
  <c r="AP136" i="28"/>
  <c r="AP146" i="28"/>
  <c r="AP151" i="28"/>
  <c r="AP154" i="28"/>
  <c r="AP156" i="28"/>
  <c r="AP159" i="28"/>
  <c r="AP162" i="28"/>
  <c r="AP169" i="28"/>
  <c r="AP177" i="28"/>
  <c r="AP182" i="28"/>
  <c r="AP27" i="29"/>
  <c r="AP30" i="29"/>
  <c r="AP56" i="29"/>
  <c r="AP58" i="29"/>
  <c r="AP61" i="29"/>
  <c r="AP64" i="29"/>
  <c r="AP101" i="29"/>
  <c r="AP148" i="29"/>
  <c r="AP151" i="29"/>
  <c r="AP183" i="29"/>
  <c r="AP39" i="30"/>
  <c r="AP64" i="30"/>
  <c r="AP143" i="30"/>
  <c r="AP151" i="30"/>
  <c r="AP159" i="30"/>
  <c r="AP42" i="31"/>
  <c r="AP133" i="31"/>
  <c r="AP170" i="32"/>
  <c r="BN168" i="33"/>
  <c r="BM169" i="33"/>
  <c r="BN191" i="32"/>
  <c r="BM186" i="32"/>
  <c r="BN183" i="32"/>
  <c r="BM178" i="32"/>
  <c r="BN175" i="32"/>
  <c r="BM170" i="32"/>
  <c r="BN167" i="32"/>
  <c r="BM162" i="32"/>
  <c r="BN159" i="32"/>
  <c r="BM154" i="32"/>
  <c r="BN151" i="32"/>
  <c r="BM146" i="32"/>
  <c r="BN143" i="32"/>
  <c r="BM138" i="32"/>
  <c r="BN135" i="32"/>
  <c r="BM130" i="32"/>
  <c r="BN127" i="32"/>
  <c r="BM122" i="32"/>
  <c r="BM119" i="32"/>
  <c r="BM117" i="32"/>
  <c r="BM115" i="32"/>
  <c r="BM113" i="32"/>
  <c r="BM111" i="32"/>
  <c r="BM109" i="32"/>
  <c r="BM107" i="32"/>
  <c r="BM105" i="32"/>
  <c r="BM103" i="32"/>
  <c r="BM101" i="32"/>
  <c r="BM99" i="32"/>
  <c r="BM97" i="32"/>
  <c r="BM95" i="32"/>
  <c r="BM93" i="32"/>
  <c r="BM91" i="32"/>
  <c r="BM89" i="32"/>
  <c r="BM87" i="32"/>
  <c r="BM85" i="32"/>
  <c r="BN41" i="32"/>
  <c r="BN37" i="32"/>
  <c r="BN33" i="32"/>
  <c r="BN29" i="32"/>
  <c r="BN25" i="32"/>
  <c r="BN21" i="32"/>
  <c r="BM20" i="32"/>
  <c r="BM190" i="32"/>
  <c r="BM182" i="32"/>
  <c r="BM174" i="32"/>
  <c r="BM166" i="32"/>
  <c r="BM158" i="32"/>
  <c r="BM150" i="32"/>
  <c r="BM142" i="32"/>
  <c r="BM134" i="32"/>
  <c r="BM126" i="32"/>
  <c r="BN118" i="32"/>
  <c r="BN110" i="32"/>
  <c r="BN102" i="32"/>
  <c r="BN94" i="32"/>
  <c r="BN86" i="32"/>
  <c r="BN80" i="32"/>
  <c r="BN76" i="32"/>
  <c r="BN72" i="32"/>
  <c r="BN68" i="32"/>
  <c r="BN64" i="32"/>
  <c r="BN60" i="32"/>
  <c r="BN56" i="32"/>
  <c r="BN52" i="32"/>
  <c r="BN48" i="32"/>
  <c r="BN44" i="32"/>
  <c r="BN39" i="32"/>
  <c r="BN30" i="32"/>
  <c r="BN28" i="32"/>
  <c r="BN23" i="32"/>
  <c r="BN187" i="32"/>
  <c r="BN179" i="32"/>
  <c r="BN171" i="32"/>
  <c r="BN163" i="32"/>
  <c r="BN155" i="32"/>
  <c r="BN147" i="32"/>
  <c r="BN139" i="32"/>
  <c r="BN131" i="32"/>
  <c r="BN123" i="32"/>
  <c r="BN116" i="32"/>
  <c r="BN108" i="32"/>
  <c r="BN100" i="32"/>
  <c r="BN92" i="32"/>
  <c r="BN84" i="32"/>
  <c r="BM81" i="32"/>
  <c r="BM77" i="32"/>
  <c r="BM73" i="32"/>
  <c r="BM69" i="32"/>
  <c r="BM65" i="32"/>
  <c r="BM61" i="32"/>
  <c r="BM57" i="32"/>
  <c r="BM53" i="32"/>
  <c r="BM49" i="32"/>
  <c r="BM45" i="32"/>
  <c r="BN43" i="32"/>
  <c r="BN34" i="32"/>
  <c r="BN32" i="32"/>
  <c r="BN27" i="32"/>
  <c r="BI15" i="32"/>
  <c r="BJ15" i="32" s="1"/>
  <c r="BK15" i="32" s="1"/>
  <c r="BL15" i="32" s="1"/>
  <c r="BM15" i="32" s="1"/>
  <c r="AP77" i="29"/>
  <c r="AP46" i="30"/>
  <c r="AP50" i="30"/>
  <c r="AP54" i="30"/>
  <c r="AP58" i="30"/>
  <c r="AP62" i="30"/>
  <c r="AP66" i="30"/>
  <c r="AP70" i="30"/>
  <c r="AP141" i="30"/>
  <c r="AP46" i="31"/>
  <c r="AP161" i="31"/>
  <c r="AP177" i="31"/>
  <c r="AP193" i="31"/>
  <c r="BM14" i="31"/>
  <c r="BJ14" i="31"/>
  <c r="AP30" i="32"/>
  <c r="AP182" i="33"/>
  <c r="AP84" i="29"/>
  <c r="AP89" i="29"/>
  <c r="AP100" i="29"/>
  <c r="AP110" i="29"/>
  <c r="AP127" i="29"/>
  <c r="AP135" i="29"/>
  <c r="AP138" i="29"/>
  <c r="AP141" i="29"/>
  <c r="AP144" i="29"/>
  <c r="AP87" i="30"/>
  <c r="AP89" i="30"/>
  <c r="AP91" i="30"/>
  <c r="AP93" i="30"/>
  <c r="AP95" i="30"/>
  <c r="AP97" i="30"/>
  <c r="AP99" i="30"/>
  <c r="AP109" i="30"/>
  <c r="AP162" i="30"/>
  <c r="AP125" i="31"/>
  <c r="AP130" i="31"/>
  <c r="AP192" i="31"/>
  <c r="AP194" i="31"/>
  <c r="AP32" i="32"/>
  <c r="AP178" i="32"/>
  <c r="BN13" i="32"/>
  <c r="BM16" i="32" s="1"/>
  <c r="BN14" i="32"/>
  <c r="AP51" i="32"/>
  <c r="AP55" i="32"/>
  <c r="AP56" i="32"/>
  <c r="AP80" i="32"/>
  <c r="AP129" i="32"/>
  <c r="AP194" i="32"/>
  <c r="BO10" i="32"/>
  <c r="BJ8" i="32"/>
  <c r="AP64" i="31"/>
  <c r="AP66" i="31"/>
  <c r="AP74" i="31"/>
  <c r="AP82" i="31"/>
  <c r="AP85" i="31"/>
  <c r="AP98" i="31"/>
  <c r="AP106" i="31"/>
  <c r="AP114" i="31"/>
  <c r="AP151" i="31"/>
  <c r="AP154" i="31"/>
  <c r="AP157" i="31"/>
  <c r="AP36" i="32"/>
  <c r="AP41" i="32"/>
  <c r="AP87" i="32"/>
  <c r="AP111" i="32"/>
  <c r="BK14" i="32"/>
  <c r="BO14" i="32" s="1"/>
  <c r="AP186" i="33"/>
  <c r="AP190" i="33"/>
  <c r="BJ14" i="33"/>
  <c r="BO10" i="33"/>
  <c r="BI15" i="34"/>
  <c r="BJ15" i="34" s="1"/>
  <c r="BK15" i="34" s="1"/>
  <c r="BL15" i="34" s="1"/>
  <c r="BM15" i="34" s="1"/>
  <c r="BF8" i="34"/>
  <c r="BN193" i="34"/>
  <c r="BM192" i="34"/>
  <c r="BN189" i="34"/>
  <c r="BM188" i="34"/>
  <c r="BN185" i="34"/>
  <c r="BM184" i="34"/>
  <c r="BN181" i="34"/>
  <c r="BM180" i="34"/>
  <c r="BN177" i="34"/>
  <c r="BM176" i="34"/>
  <c r="BN173" i="34"/>
  <c r="BM172" i="34"/>
  <c r="BN169" i="34"/>
  <c r="BM168" i="34"/>
  <c r="BN165" i="34"/>
  <c r="BM164" i="34"/>
  <c r="BN161" i="34"/>
  <c r="BM160" i="34"/>
  <c r="BN157" i="34"/>
  <c r="BM156" i="34"/>
  <c r="BN153" i="34"/>
  <c r="BM152" i="34"/>
  <c r="BN149" i="34"/>
  <c r="BM148" i="34"/>
  <c r="BN145" i="34"/>
  <c r="BM144" i="34"/>
  <c r="BN141" i="34"/>
  <c r="BM140" i="34"/>
  <c r="BN137" i="34"/>
  <c r="BM136" i="34"/>
  <c r="BN133" i="34"/>
  <c r="BM132" i="34"/>
  <c r="BN129" i="34"/>
  <c r="BM128" i="34"/>
  <c r="BN125" i="34"/>
  <c r="BM124" i="34"/>
  <c r="BN121" i="34"/>
  <c r="BM120" i="34"/>
  <c r="BN117" i="34"/>
  <c r="BM116" i="34"/>
  <c r="BN113" i="34"/>
  <c r="BM112" i="34"/>
  <c r="BN109" i="34"/>
  <c r="BM108" i="34"/>
  <c r="BN105" i="34"/>
  <c r="BM104" i="34"/>
  <c r="BN101" i="34"/>
  <c r="BM100" i="34"/>
  <c r="BN97" i="34"/>
  <c r="BM96" i="34"/>
  <c r="BN93" i="34"/>
  <c r="BM92" i="34"/>
  <c r="BN89" i="34"/>
  <c r="BM88" i="34"/>
  <c r="BN85" i="34"/>
  <c r="BM84" i="34"/>
  <c r="BN81" i="34"/>
  <c r="BM80" i="34"/>
  <c r="BN77" i="34"/>
  <c r="BM76" i="34"/>
  <c r="BN73" i="34"/>
  <c r="BM72" i="34"/>
  <c r="BN69" i="34"/>
  <c r="BM68" i="34"/>
  <c r="BN65" i="34"/>
  <c r="BM64" i="34"/>
  <c r="BN61" i="34"/>
  <c r="BM60" i="34"/>
  <c r="BN57" i="34"/>
  <c r="BM56" i="34"/>
  <c r="BN53" i="34"/>
  <c r="BM52" i="34"/>
  <c r="BN49" i="34"/>
  <c r="BM48" i="34"/>
  <c r="BN45" i="34"/>
  <c r="BM44" i="34"/>
  <c r="BM43" i="34"/>
  <c r="BM42" i="34"/>
  <c r="BM41" i="34"/>
  <c r="BM40" i="34"/>
  <c r="BM39" i="34"/>
  <c r="BM38" i="34"/>
  <c r="BM37" i="34"/>
  <c r="BM36" i="34"/>
  <c r="BM35" i="34"/>
  <c r="BM34" i="34"/>
  <c r="BM33" i="34"/>
  <c r="BM32" i="34"/>
  <c r="BM31" i="34"/>
  <c r="BM30" i="34"/>
  <c r="BM29" i="34"/>
  <c r="BM28" i="34"/>
  <c r="BM27" i="34"/>
  <c r="BM26" i="34"/>
  <c r="BM25" i="34"/>
  <c r="BM24" i="34"/>
  <c r="BM23" i="34"/>
  <c r="BM22" i="34"/>
  <c r="BM21" i="34"/>
  <c r="BM20" i="34"/>
  <c r="BN191" i="34"/>
  <c r="BM190" i="34"/>
  <c r="BN187" i="34"/>
  <c r="BM186" i="34"/>
  <c r="BN183" i="34"/>
  <c r="BM182" i="34"/>
  <c r="BN179" i="34"/>
  <c r="BM178" i="34"/>
  <c r="BN175" i="34"/>
  <c r="BM174" i="34"/>
  <c r="BN171" i="34"/>
  <c r="BM170" i="34"/>
  <c r="BN167" i="34"/>
  <c r="BM166" i="34"/>
  <c r="BN163" i="34"/>
  <c r="BM162" i="34"/>
  <c r="BN159" i="34"/>
  <c r="BM158" i="34"/>
  <c r="BN155" i="34"/>
  <c r="BM154" i="34"/>
  <c r="BN151" i="34"/>
  <c r="BM150" i="34"/>
  <c r="BN147" i="34"/>
  <c r="BM146" i="34"/>
  <c r="BN143" i="34"/>
  <c r="BM142" i="34"/>
  <c r="BN139" i="34"/>
  <c r="BM138" i="34"/>
  <c r="BN135" i="34"/>
  <c r="BM134" i="34"/>
  <c r="BN131" i="34"/>
  <c r="BM130" i="34"/>
  <c r="BN127" i="34"/>
  <c r="BM126" i="34"/>
  <c r="BN123" i="34"/>
  <c r="BM122" i="34"/>
  <c r="BN119" i="34"/>
  <c r="BM118" i="34"/>
  <c r="BN115" i="34"/>
  <c r="BM114" i="34"/>
  <c r="BN111" i="34"/>
  <c r="BM110" i="34"/>
  <c r="BN107" i="34"/>
  <c r="BM106" i="34"/>
  <c r="BN103" i="34"/>
  <c r="BM102" i="34"/>
  <c r="BN99" i="34"/>
  <c r="BM98" i="34"/>
  <c r="BN95" i="34"/>
  <c r="BM94" i="34"/>
  <c r="BN91" i="34"/>
  <c r="BM90" i="34"/>
  <c r="BN87" i="34"/>
  <c r="BM86" i="34"/>
  <c r="BN83" i="34"/>
  <c r="BM82" i="34"/>
  <c r="BN79" i="34"/>
  <c r="BM78" i="34"/>
  <c r="BN75" i="34"/>
  <c r="BM74" i="34"/>
  <c r="BN71" i="34"/>
  <c r="BM70" i="34"/>
  <c r="BN67" i="34"/>
  <c r="BM66" i="34"/>
  <c r="BN63" i="34"/>
  <c r="BM62" i="34"/>
  <c r="BN59" i="34"/>
  <c r="BM58" i="34"/>
  <c r="BN55" i="34"/>
  <c r="BM54" i="34"/>
  <c r="BN51" i="34"/>
  <c r="BM50" i="34"/>
  <c r="BN47" i="34"/>
  <c r="BM46" i="34"/>
  <c r="AP116" i="32"/>
  <c r="AP136" i="32"/>
  <c r="AP142" i="32"/>
  <c r="AP155" i="32"/>
  <c r="AP163" i="32"/>
  <c r="AP166" i="32"/>
  <c r="AP174" i="32"/>
  <c r="AP62" i="33"/>
  <c r="AP66" i="33"/>
  <c r="AP70" i="33"/>
  <c r="AP74" i="33"/>
  <c r="AP78" i="33"/>
  <c r="AP102" i="33"/>
  <c r="AP118" i="33"/>
  <c r="AP122" i="33"/>
  <c r="AP130" i="33"/>
  <c r="AP95" i="34"/>
  <c r="AP127" i="34"/>
  <c r="AP143" i="34"/>
  <c r="AP159" i="34"/>
  <c r="AP47" i="33"/>
  <c r="AP63" i="33"/>
  <c r="AP193" i="33"/>
  <c r="AP103" i="34"/>
  <c r="AP135" i="34"/>
  <c r="AP151" i="34"/>
  <c r="AP167" i="34"/>
  <c r="AP180" i="34"/>
  <c r="AP184" i="34"/>
  <c r="AP188" i="34"/>
  <c r="AP106" i="34"/>
  <c r="AP109" i="34"/>
  <c r="AP121" i="34"/>
  <c r="AP161" i="34"/>
  <c r="AP120" i="12"/>
  <c r="AP33" i="35"/>
  <c r="AP25" i="35"/>
  <c r="AP96" i="12"/>
  <c r="AP144" i="12"/>
  <c r="AP152" i="12"/>
  <c r="AP160" i="12"/>
  <c r="AP168" i="12"/>
  <c r="AP124" i="35"/>
  <c r="AP163" i="35"/>
  <c r="AP184" i="35"/>
  <c r="AP24" i="14"/>
  <c r="AP28" i="14"/>
  <c r="AP37" i="14"/>
  <c r="AP40" i="14"/>
  <c r="AP44" i="14"/>
  <c r="AP46" i="14"/>
  <c r="AP48" i="14"/>
  <c r="AP63" i="14"/>
  <c r="AP71" i="14"/>
  <c r="AP78" i="14"/>
  <c r="AP86" i="14"/>
  <c r="AP88" i="14"/>
  <c r="AP90" i="14"/>
  <c r="AP110" i="14"/>
  <c r="AP112" i="14"/>
  <c r="AP135" i="14"/>
  <c r="AP137" i="14"/>
  <c r="AP23" i="26"/>
  <c r="AP27" i="26"/>
  <c r="AP35" i="26"/>
  <c r="AP39" i="26"/>
  <c r="AP43" i="26"/>
  <c r="AP129" i="26"/>
  <c r="AP135" i="26"/>
  <c r="AP137" i="26"/>
  <c r="AP139" i="26"/>
  <c r="AP163" i="26"/>
  <c r="AP44" i="27"/>
  <c r="AP48" i="27"/>
  <c r="AP50" i="27"/>
  <c r="AP52" i="27"/>
  <c r="AP24" i="28"/>
  <c r="AP35" i="28"/>
  <c r="AP144" i="28"/>
  <c r="AP149" i="28"/>
  <c r="AP157" i="28"/>
  <c r="AP167" i="28"/>
  <c r="AP170" i="28"/>
  <c r="AP172" i="28"/>
  <c r="AP180" i="28"/>
  <c r="AP190" i="28"/>
  <c r="AP33" i="29"/>
  <c r="AP38" i="29"/>
  <c r="AP45" i="29"/>
  <c r="AP94" i="29"/>
  <c r="AP97" i="29"/>
  <c r="AP116" i="29"/>
  <c r="AP130" i="29"/>
  <c r="AP172" i="29"/>
  <c r="AP175" i="29"/>
  <c r="AP177" i="29"/>
  <c r="AP185" i="29"/>
  <c r="AP191" i="29"/>
  <c r="AP193" i="29"/>
  <c r="AP194" i="29"/>
  <c r="AP114" i="30"/>
  <c r="AP118" i="30"/>
  <c r="AP120" i="30"/>
  <c r="AP153" i="30"/>
  <c r="AP155" i="30"/>
  <c r="AP161" i="30"/>
  <c r="AP96" i="31"/>
  <c r="AP99" i="31"/>
  <c r="AP102" i="31"/>
  <c r="AP104" i="31"/>
  <c r="AP165" i="31"/>
  <c r="AP191" i="31"/>
  <c r="AP44" i="32"/>
  <c r="AP97" i="32"/>
  <c r="AP99" i="32"/>
  <c r="AP101" i="32"/>
  <c r="AP176" i="32"/>
  <c r="AP179" i="32"/>
  <c r="AP77" i="33"/>
  <c r="AP81" i="33"/>
  <c r="AP85" i="33"/>
  <c r="AP110" i="33"/>
  <c r="AP138" i="33"/>
  <c r="AP143" i="33"/>
  <c r="AP155" i="33"/>
  <c r="AP192" i="33"/>
  <c r="AP122" i="34"/>
  <c r="AP126" i="34"/>
  <c r="AP130" i="34"/>
  <c r="AP134" i="34"/>
  <c r="AP146" i="34"/>
  <c r="AP150" i="34"/>
  <c r="AP170" i="34"/>
  <c r="AP175" i="34"/>
  <c r="AP183" i="34"/>
  <c r="AP187" i="34"/>
  <c r="AP191" i="34"/>
  <c r="AP194" i="34"/>
  <c r="AP41" i="35"/>
  <c r="AP180" i="12"/>
  <c r="AP188" i="12"/>
  <c r="AP186" i="12"/>
  <c r="AP182" i="12"/>
  <c r="AP90" i="12"/>
  <c r="AP86" i="12"/>
  <c r="AP78" i="12"/>
  <c r="AP74" i="12"/>
  <c r="AP54" i="35"/>
  <c r="AP59" i="35"/>
  <c r="AP63" i="35"/>
  <c r="AP80" i="35"/>
  <c r="AP93" i="35"/>
  <c r="AP110" i="35"/>
  <c r="AP111" i="35"/>
  <c r="AP115" i="35"/>
  <c r="AP123" i="35"/>
  <c r="AP150" i="35"/>
  <c r="AP151" i="35"/>
  <c r="AP154" i="35"/>
  <c r="AP155" i="35"/>
  <c r="AP170" i="35"/>
  <c r="AP186" i="35"/>
  <c r="AP187" i="35"/>
  <c r="AP42" i="14"/>
  <c r="AP45" i="14"/>
  <c r="AP47" i="14"/>
  <c r="AP49" i="14"/>
  <c r="AP72" i="14"/>
  <c r="AP107" i="14"/>
  <c r="AP109" i="14"/>
  <c r="AP41" i="26"/>
  <c r="AP146" i="26"/>
  <c r="AP162" i="26"/>
  <c r="AP164" i="26"/>
  <c r="AP172" i="26"/>
  <c r="AP176" i="26"/>
  <c r="AP178" i="26"/>
  <c r="AP187" i="26"/>
  <c r="AP21" i="27"/>
  <c r="AP26" i="27"/>
  <c r="AP165" i="27"/>
  <c r="AP176" i="27"/>
  <c r="AP23" i="28"/>
  <c r="AP30" i="28"/>
  <c r="AP45" i="28"/>
  <c r="AP85" i="28"/>
  <c r="AP166" i="28"/>
  <c r="AP168" i="28"/>
  <c r="AP171" i="28"/>
  <c r="AP179" i="28"/>
  <c r="AP31" i="29"/>
  <c r="AP36" i="29"/>
  <c r="AP39" i="29"/>
  <c r="AP42" i="29"/>
  <c r="AP47" i="29"/>
  <c r="AP55" i="29"/>
  <c r="AP57" i="29"/>
  <c r="AP70" i="29"/>
  <c r="AP82" i="29"/>
  <c r="AP90" i="29"/>
  <c r="AP93" i="29"/>
  <c r="AP98" i="29"/>
  <c r="AP99" i="29"/>
  <c r="AP124" i="29"/>
  <c r="AP129" i="29"/>
  <c r="AP132" i="29"/>
  <c r="AP143" i="29"/>
  <c r="AP150" i="29"/>
  <c r="AP104" i="30"/>
  <c r="AP113" i="30"/>
  <c r="AP115" i="30"/>
  <c r="AP117" i="30"/>
  <c r="AP119" i="30"/>
  <c r="AP121" i="30"/>
  <c r="AP139" i="30"/>
  <c r="AP152" i="30"/>
  <c r="AP160" i="30"/>
  <c r="AP34" i="31"/>
  <c r="AP35" i="31"/>
  <c r="AP38" i="31"/>
  <c r="AP39" i="31"/>
  <c r="AP53" i="31"/>
  <c r="AP87" i="31"/>
  <c r="AP103" i="31"/>
  <c r="AP108" i="31"/>
  <c r="AP141" i="31"/>
  <c r="AP156" i="31"/>
  <c r="AP187" i="31"/>
  <c r="AP190" i="31"/>
  <c r="AP22" i="32"/>
  <c r="AP25" i="32"/>
  <c r="AP45" i="32"/>
  <c r="AP67" i="32"/>
  <c r="AP92" i="32"/>
  <c r="AP94" i="32"/>
  <c r="AP96" i="32"/>
  <c r="AP98" i="32"/>
  <c r="AP100" i="32"/>
  <c r="AP102" i="32"/>
  <c r="AP150" i="32"/>
  <c r="AP46" i="33"/>
  <c r="AP79" i="33"/>
  <c r="AP83" i="33"/>
  <c r="AP86" i="33"/>
  <c r="AP95" i="33"/>
  <c r="AP98" i="33"/>
  <c r="AP103" i="33"/>
  <c r="AP111" i="33"/>
  <c r="AP115" i="33"/>
  <c r="AP145" i="33"/>
  <c r="AP156" i="33"/>
  <c r="AP164" i="33"/>
  <c r="AP59" i="34"/>
  <c r="AP71" i="34"/>
  <c r="AP108" i="34"/>
  <c r="AP112" i="34"/>
  <c r="AP116" i="34"/>
  <c r="AP45" i="35"/>
  <c r="AP37" i="35"/>
  <c r="AP29" i="35"/>
  <c r="AP135" i="12"/>
  <c r="AP67" i="12"/>
  <c r="AP63" i="12"/>
  <c r="AP59" i="12"/>
  <c r="AP47" i="12"/>
  <c r="AP39" i="12"/>
  <c r="AP36" i="12"/>
  <c r="AP36" i="35"/>
  <c r="AP53" i="35"/>
  <c r="AP57" i="35"/>
  <c r="AP65" i="35"/>
  <c r="AP66" i="35"/>
  <c r="AP75" i="35"/>
  <c r="AP87" i="35"/>
  <c r="AP102" i="35"/>
  <c r="AP125" i="35"/>
  <c r="AP185" i="35"/>
  <c r="AP193" i="35"/>
  <c r="AP93" i="14"/>
  <c r="AP95" i="14"/>
  <c r="AP97" i="14"/>
  <c r="AP120" i="14"/>
  <c r="AP124" i="14"/>
  <c r="AP156" i="14"/>
  <c r="AP158" i="14"/>
  <c r="AP162" i="14"/>
  <c r="AP168" i="14"/>
  <c r="AP172" i="14"/>
  <c r="AP45" i="26"/>
  <c r="AP61" i="27"/>
  <c r="AP74" i="27"/>
  <c r="AP80" i="27"/>
  <c r="AP88" i="27"/>
  <c r="AP91" i="27"/>
  <c r="AP94" i="27"/>
  <c r="AP96" i="27"/>
  <c r="AP135" i="27"/>
  <c r="AP38" i="28"/>
  <c r="AP60" i="28"/>
  <c r="AP87" i="28"/>
  <c r="AP90" i="28"/>
  <c r="AP116" i="28"/>
  <c r="AP125" i="28"/>
  <c r="AP37" i="29"/>
  <c r="AP105" i="29"/>
  <c r="AP115" i="29"/>
  <c r="AP118" i="29"/>
  <c r="AP154" i="29"/>
  <c r="AP178" i="29"/>
  <c r="AP186" i="29"/>
  <c r="AP21" i="30"/>
  <c r="AP22" i="30"/>
  <c r="AP23" i="30"/>
  <c r="AP24" i="30"/>
  <c r="AP25" i="30"/>
  <c r="AP26" i="30"/>
  <c r="AP27" i="30"/>
  <c r="AP29" i="30"/>
  <c r="AP30" i="30"/>
  <c r="AP31" i="30"/>
  <c r="AP32" i="30"/>
  <c r="AP33" i="30"/>
  <c r="AP35" i="30"/>
  <c r="AP36" i="30"/>
  <c r="AP37" i="30"/>
  <c r="AP38" i="30"/>
  <c r="AP40" i="30"/>
  <c r="AP41" i="30"/>
  <c r="AP42" i="30"/>
  <c r="AP43" i="30"/>
  <c r="AP45" i="30"/>
  <c r="AP49" i="30"/>
  <c r="AP53" i="30"/>
  <c r="AP57" i="30"/>
  <c r="AP69" i="30"/>
  <c r="AP76" i="30"/>
  <c r="AP84" i="30"/>
  <c r="AP134" i="30"/>
  <c r="AP138" i="30"/>
  <c r="AP140" i="30"/>
  <c r="AP171" i="30"/>
  <c r="AP179" i="30"/>
  <c r="AP185" i="30"/>
  <c r="AP189" i="30"/>
  <c r="AP191" i="30"/>
  <c r="AP45" i="31"/>
  <c r="AP121" i="31"/>
  <c r="AP166" i="31"/>
  <c r="AP168" i="31"/>
  <c r="AP174" i="31"/>
  <c r="AP176" i="31"/>
  <c r="AP27" i="32"/>
  <c r="AP35" i="32"/>
  <c r="AP48" i="32"/>
  <c r="AP50" i="32"/>
  <c r="AP52" i="32"/>
  <c r="AP58" i="32"/>
  <c r="AP60" i="32"/>
  <c r="AP68" i="32"/>
  <c r="AP117" i="32"/>
  <c r="AP119" i="32"/>
  <c r="AP122" i="32"/>
  <c r="AP125" i="32"/>
  <c r="AP143" i="32"/>
  <c r="AP36" i="33"/>
  <c r="AP48" i="33"/>
  <c r="AP100" i="33"/>
  <c r="AP150" i="33"/>
  <c r="AP158" i="33"/>
  <c r="AP166" i="33"/>
  <c r="AP194" i="33"/>
  <c r="AP101" i="34"/>
  <c r="AP55" i="12"/>
  <c r="AP21" i="35"/>
  <c r="AP32" i="12"/>
  <c r="AP54" i="12"/>
  <c r="AP50" i="35"/>
  <c r="AP62" i="35"/>
  <c r="AP76" i="35"/>
  <c r="AP81" i="35"/>
  <c r="AP84" i="35"/>
  <c r="AP136" i="35"/>
  <c r="AP147" i="35"/>
  <c r="AP130" i="14"/>
  <c r="AP134" i="14"/>
  <c r="AP146" i="14"/>
  <c r="AP170" i="14"/>
  <c r="AP53" i="27"/>
  <c r="AP55" i="27"/>
  <c r="AP53" i="28"/>
  <c r="AP100" i="28"/>
  <c r="AP105" i="28"/>
  <c r="AP142" i="28"/>
  <c r="AP164" i="28"/>
  <c r="AP137" i="29"/>
  <c r="AP155" i="29"/>
  <c r="AP163" i="29"/>
  <c r="AP176" i="29"/>
  <c r="AP179" i="29"/>
  <c r="AP181" i="29"/>
  <c r="AP184" i="29"/>
  <c r="AP125" i="30"/>
  <c r="AP127" i="30"/>
  <c r="AP129" i="30"/>
  <c r="AP41" i="31"/>
  <c r="AP51" i="31"/>
  <c r="AP55" i="31"/>
  <c r="AP68" i="31"/>
  <c r="AP70" i="31"/>
  <c r="AP90" i="31"/>
  <c r="AP116" i="31"/>
  <c r="AP119" i="31"/>
  <c r="AP124" i="31"/>
  <c r="AP126" i="31"/>
  <c r="AP131" i="31"/>
  <c r="AP134" i="31"/>
  <c r="AP137" i="31"/>
  <c r="AP142" i="31"/>
  <c r="AP145" i="31"/>
  <c r="AP147" i="31"/>
  <c r="AP149" i="31"/>
  <c r="AP155" i="31"/>
  <c r="AP32" i="35"/>
  <c r="AP24" i="35"/>
  <c r="AP44" i="35"/>
  <c r="AP190" i="12"/>
  <c r="AP171" i="12"/>
  <c r="AP163" i="12"/>
  <c r="AP159" i="12"/>
  <c r="AP139" i="12"/>
  <c r="AP24" i="12"/>
  <c r="AP60" i="35"/>
  <c r="AP78" i="35"/>
  <c r="AP82" i="35"/>
  <c r="AP91" i="35"/>
  <c r="AP98" i="35"/>
  <c r="AP134" i="35"/>
  <c r="AP145" i="35"/>
  <c r="AP148" i="35"/>
  <c r="AP166" i="35"/>
  <c r="AP22" i="14"/>
  <c r="AP53" i="14"/>
  <c r="AP147" i="14"/>
  <c r="AP149" i="14"/>
  <c r="AP101" i="27"/>
  <c r="AP106" i="27"/>
  <c r="AP111" i="27"/>
  <c r="AP125" i="27"/>
  <c r="AP168" i="27"/>
  <c r="AP37" i="28"/>
  <c r="AP184" i="28"/>
  <c r="AP44" i="29"/>
  <c r="AP59" i="29"/>
  <c r="AP67" i="29"/>
  <c r="AP112" i="29"/>
  <c r="AP72" i="30"/>
  <c r="AP74" i="30"/>
  <c r="AP78" i="30"/>
  <c r="AP80" i="30"/>
  <c r="AP82" i="30"/>
  <c r="AP103" i="30"/>
  <c r="AP105" i="30"/>
  <c r="AP116" i="30"/>
  <c r="AP164" i="30"/>
  <c r="AP170" i="30"/>
  <c r="AP167" i="31"/>
  <c r="AP169" i="31"/>
  <c r="AP94" i="12"/>
  <c r="AP28" i="35"/>
  <c r="AP28" i="12"/>
  <c r="AP128" i="12"/>
  <c r="AP112" i="12"/>
  <c r="AP100" i="12"/>
  <c r="AP55" i="35"/>
  <c r="AP114" i="35"/>
  <c r="AP191" i="35"/>
  <c r="AP49" i="26"/>
  <c r="AP76" i="26"/>
  <c r="AP109" i="26"/>
  <c r="AP157" i="26"/>
  <c r="AP23" i="29"/>
  <c r="AP26" i="29"/>
  <c r="AP69" i="29"/>
  <c r="AP72" i="29"/>
  <c r="AP81" i="29"/>
  <c r="AP86" i="29"/>
  <c r="AP119" i="29"/>
  <c r="AP51" i="12"/>
  <c r="AP101" i="12"/>
  <c r="AP52" i="12"/>
  <c r="AP23" i="12"/>
  <c r="AP22" i="12"/>
  <c r="AP61" i="35"/>
  <c r="AP69" i="35"/>
  <c r="AP74" i="35"/>
  <c r="AP83" i="35"/>
  <c r="AP113" i="35"/>
  <c r="AP121" i="35"/>
  <c r="AP132" i="35"/>
  <c r="AP144" i="35"/>
  <c r="AP158" i="35"/>
  <c r="AP165" i="35"/>
  <c r="AP171" i="35"/>
  <c r="AP189" i="35"/>
  <c r="AP29" i="14"/>
  <c r="AP38" i="14"/>
  <c r="AP65" i="14"/>
  <c r="AP67" i="14"/>
  <c r="AP74" i="14"/>
  <c r="AP91" i="14"/>
  <c r="AP126" i="14"/>
  <c r="AP145" i="14"/>
  <c r="AP21" i="26"/>
  <c r="AP24" i="26"/>
  <c r="AP25" i="26"/>
  <c r="AP29" i="26"/>
  <c r="AP32" i="26"/>
  <c r="AP85" i="26"/>
  <c r="AP133" i="26"/>
  <c r="AP174" i="26"/>
  <c r="AP181" i="26"/>
  <c r="AP185" i="26"/>
  <c r="AP33" i="27"/>
  <c r="AP42" i="27"/>
  <c r="AP45" i="27"/>
  <c r="AP66" i="27"/>
  <c r="AP69" i="27"/>
  <c r="AP71" i="27"/>
  <c r="AP82" i="27"/>
  <c r="AP85" i="27"/>
  <c r="AP93" i="27"/>
  <c r="AP113" i="27"/>
  <c r="AP119" i="27"/>
  <c r="AP121" i="27"/>
  <c r="AP163" i="27"/>
  <c r="AP170" i="27"/>
  <c r="AP173" i="27"/>
  <c r="AP181" i="27"/>
  <c r="AP183" i="27"/>
  <c r="AP188" i="27"/>
  <c r="AP190" i="27"/>
  <c r="AP193" i="27"/>
  <c r="AP194" i="27"/>
  <c r="AP41" i="28"/>
  <c r="AP43" i="28"/>
  <c r="AP58" i="28"/>
  <c r="AP61" i="28"/>
  <c r="AP97" i="28"/>
  <c r="AP107" i="28"/>
  <c r="AP113" i="28"/>
  <c r="AP138" i="28"/>
  <c r="AP141" i="28"/>
  <c r="AP174" i="28"/>
  <c r="AP186" i="28"/>
  <c r="AP188" i="28"/>
  <c r="AP191" i="28"/>
  <c r="AP66" i="29"/>
  <c r="AP85" i="29"/>
  <c r="AP102" i="29"/>
  <c r="AP104" i="29"/>
  <c r="AP107" i="29"/>
  <c r="AP126" i="29"/>
  <c r="AP139" i="29"/>
  <c r="AP156" i="29"/>
  <c r="AP159" i="29"/>
  <c r="AP161" i="29"/>
  <c r="AP169" i="29"/>
  <c r="AP170" i="29"/>
  <c r="AP123" i="30"/>
  <c r="AP126" i="30"/>
  <c r="AP136" i="30"/>
  <c r="AP145" i="30"/>
  <c r="AP154" i="30"/>
  <c r="AP167" i="30"/>
  <c r="AP173" i="30"/>
  <c r="AP175" i="30"/>
  <c r="AP52" i="31"/>
  <c r="AP60" i="31"/>
  <c r="AP78" i="31"/>
  <c r="AP110" i="31"/>
  <c r="AP123" i="31"/>
  <c r="AP139" i="31"/>
  <c r="AP171" i="31"/>
  <c r="AP189" i="31"/>
  <c r="AP23" i="32"/>
  <c r="AP29" i="32"/>
  <c r="AP33" i="32"/>
  <c r="AP37" i="32"/>
  <c r="AP54" i="32"/>
  <c r="AP88" i="32"/>
  <c r="AP139" i="32"/>
  <c r="AP145" i="32"/>
  <c r="AP147" i="32"/>
  <c r="AP160" i="32"/>
  <c r="AP164" i="32"/>
  <c r="AP165" i="32"/>
  <c r="AP54" i="33"/>
  <c r="AP71" i="33"/>
  <c r="AP88" i="33"/>
  <c r="AP89" i="33"/>
  <c r="AP93" i="33"/>
  <c r="AP105" i="33"/>
  <c r="AP106" i="33"/>
  <c r="AP109" i="33"/>
  <c r="AP119" i="33"/>
  <c r="AP126" i="33"/>
  <c r="AP131" i="33"/>
  <c r="AP146" i="33"/>
  <c r="AP163" i="33"/>
  <c r="AP167" i="33"/>
  <c r="AP168" i="33"/>
  <c r="AP172" i="33"/>
  <c r="AP173" i="33"/>
  <c r="AP191" i="33"/>
  <c r="AP107" i="34"/>
  <c r="AP111" i="34"/>
  <c r="AP120" i="34"/>
  <c r="AP124" i="34"/>
  <c r="AP125" i="34"/>
  <c r="AP128" i="34"/>
  <c r="AP129" i="34"/>
  <c r="AP133" i="34"/>
  <c r="AP136" i="34"/>
  <c r="AP137" i="34"/>
  <c r="AP140" i="34"/>
  <c r="AP141" i="34"/>
  <c r="AP144" i="34"/>
  <c r="AP145" i="34"/>
  <c r="AP148" i="34"/>
  <c r="AP149" i="34"/>
  <c r="AP152" i="34"/>
  <c r="AP153" i="34"/>
  <c r="AP183" i="12"/>
  <c r="AP191" i="12"/>
  <c r="AP82" i="12"/>
  <c r="AP104" i="12"/>
  <c r="AP148" i="12"/>
  <c r="AP164" i="12"/>
  <c r="AP181" i="12"/>
  <c r="AP174" i="12"/>
  <c r="AP162" i="12"/>
  <c r="AP154" i="12"/>
  <c r="AP150" i="12"/>
  <c r="AP146" i="12"/>
  <c r="AP110" i="12"/>
  <c r="AP99" i="12"/>
  <c r="AP88" i="12"/>
  <c r="AP25" i="12"/>
  <c r="AP21" i="12"/>
  <c r="AP64" i="35"/>
  <c r="AP99" i="35"/>
  <c r="AP103" i="35"/>
  <c r="AP104" i="35"/>
  <c r="AP127" i="35"/>
  <c r="AP128" i="35"/>
  <c r="AP146" i="35"/>
  <c r="AP152" i="35"/>
  <c r="AP156" i="35"/>
  <c r="AP160" i="35"/>
  <c r="AP173" i="35"/>
  <c r="AP174" i="35"/>
  <c r="AP178" i="35"/>
  <c r="AP188" i="35"/>
  <c r="AP192" i="35"/>
  <c r="AP194" i="35"/>
  <c r="AP26" i="14"/>
  <c r="AP30" i="14"/>
  <c r="AP68" i="14"/>
  <c r="AP77" i="14"/>
  <c r="AP79" i="14"/>
  <c r="AP81" i="14"/>
  <c r="AP83" i="14"/>
  <c r="AP85" i="14"/>
  <c r="AP94" i="14"/>
  <c r="AP96" i="14"/>
  <c r="AP125" i="14"/>
  <c r="AP133" i="14"/>
  <c r="AP178" i="14"/>
  <c r="AP26" i="26"/>
  <c r="AP30" i="26"/>
  <c r="AP44" i="26"/>
  <c r="AP55" i="26"/>
  <c r="AP57" i="26"/>
  <c r="AP143" i="26"/>
  <c r="AP156" i="26"/>
  <c r="AP173" i="26"/>
  <c r="AP186" i="26"/>
  <c r="AP194" i="26"/>
  <c r="AP35" i="27"/>
  <c r="AP46" i="27"/>
  <c r="AP56" i="27"/>
  <c r="AP112" i="27"/>
  <c r="AP136" i="27"/>
  <c r="AP21" i="28"/>
  <c r="AP29" i="28"/>
  <c r="AP106" i="28"/>
  <c r="AP108" i="28"/>
  <c r="AP140" i="28"/>
  <c r="AP155" i="28"/>
  <c r="AP175" i="28"/>
  <c r="AP178" i="28"/>
  <c r="AP189" i="28"/>
  <c r="AP192" i="28"/>
  <c r="AP50" i="29"/>
  <c r="AP88" i="29"/>
  <c r="AP92" i="29"/>
  <c r="AP106" i="29"/>
  <c r="AP108" i="29"/>
  <c r="AP109" i="29"/>
  <c r="AP120" i="29"/>
  <c r="AP125" i="29"/>
  <c r="AP128" i="29"/>
  <c r="AP133" i="29"/>
  <c r="AP174" i="29"/>
  <c r="AP182" i="29"/>
  <c r="AP190" i="29"/>
  <c r="AP102" i="30"/>
  <c r="AP124" i="30"/>
  <c r="AP135" i="30"/>
  <c r="AP146" i="30"/>
  <c r="AP150" i="30"/>
  <c r="AP174" i="30"/>
  <c r="AP180" i="30"/>
  <c r="AP190" i="30"/>
  <c r="AP43" i="31"/>
  <c r="AP80" i="31"/>
  <c r="AP138" i="31"/>
  <c r="AP140" i="31"/>
  <c r="AP143" i="31"/>
  <c r="AP175" i="31"/>
  <c r="AP185" i="31"/>
  <c r="AP21" i="32"/>
  <c r="AP39" i="32"/>
  <c r="AP59" i="32"/>
  <c r="AP76" i="32"/>
  <c r="AP78" i="32"/>
  <c r="AP93" i="32"/>
  <c r="AP112" i="32"/>
  <c r="AP141" i="32"/>
  <c r="AP152" i="32"/>
  <c r="AP157" i="32"/>
  <c r="AP169" i="32"/>
  <c r="AP190" i="32"/>
  <c r="AP55" i="33"/>
  <c r="AP59" i="33"/>
  <c r="AP94" i="33"/>
  <c r="AP112" i="33"/>
  <c r="AP116" i="33"/>
  <c r="AP147" i="33"/>
  <c r="AP174" i="33"/>
  <c r="AP22" i="34"/>
  <c r="AP138" i="34"/>
  <c r="AP142" i="34"/>
  <c r="AP182" i="31"/>
  <c r="AP184" i="31"/>
  <c r="AP104" i="32"/>
  <c r="AP127" i="32"/>
  <c r="AP130" i="32"/>
  <c r="AP135" i="32"/>
  <c r="AP189" i="32"/>
  <c r="AP87" i="33"/>
  <c r="AP104" i="33"/>
  <c r="AP144" i="33"/>
  <c r="AP165" i="33"/>
  <c r="AP93" i="34"/>
  <c r="AP97" i="34"/>
  <c r="AP105" i="34"/>
  <c r="AP110" i="34"/>
  <c r="AP114" i="34"/>
  <c r="AP118" i="34"/>
  <c r="AW2" i="13"/>
  <c r="AD6" i="32"/>
  <c r="AD6" i="27"/>
  <c r="AA136" i="27" s="1"/>
  <c r="AD6" i="34"/>
  <c r="N2" i="26"/>
  <c r="N2" i="34"/>
  <c r="N2" i="28"/>
  <c r="G3" i="36"/>
  <c r="N2" i="14"/>
  <c r="N2" i="29"/>
  <c r="N2" i="12"/>
  <c r="N2" i="32"/>
  <c r="N2" i="30"/>
  <c r="N2" i="33"/>
  <c r="N2" i="35"/>
  <c r="N2" i="27"/>
  <c r="N2" i="31"/>
  <c r="B19" i="26"/>
  <c r="B19" i="34"/>
  <c r="BF19" i="14"/>
  <c r="I18" i="28"/>
  <c r="AL19" i="26"/>
  <c r="K16" i="33"/>
  <c r="BE17" i="12"/>
  <c r="BE17" i="31"/>
  <c r="K16" i="32"/>
  <c r="K16" i="12"/>
  <c r="AP180" i="35"/>
  <c r="AP166" i="26"/>
  <c r="AP168" i="26"/>
  <c r="AP170" i="26"/>
  <c r="AP183" i="26"/>
  <c r="AP48" i="30"/>
  <c r="AP52" i="30"/>
  <c r="AP65" i="30"/>
  <c r="M8" i="14"/>
  <c r="K17" i="14"/>
  <c r="K17" i="31"/>
  <c r="K17" i="33"/>
  <c r="K17" i="27"/>
  <c r="K17" i="34"/>
  <c r="K17" i="30"/>
  <c r="AP185" i="12"/>
  <c r="AP158" i="12"/>
  <c r="AP89" i="12"/>
  <c r="AP108" i="27"/>
  <c r="AP110" i="27"/>
  <c r="AP132" i="27"/>
  <c r="AP134" i="27"/>
  <c r="AP137" i="27"/>
  <c r="AP71" i="31"/>
  <c r="AP73" i="31"/>
  <c r="AP75" i="31"/>
  <c r="AP77" i="31"/>
  <c r="AP83" i="31"/>
  <c r="AP86" i="31"/>
  <c r="AP93" i="31"/>
  <c r="AP177" i="32"/>
  <c r="AP108" i="14"/>
  <c r="AP82" i="33"/>
  <c r="AP92" i="33"/>
  <c r="AP83" i="29"/>
  <c r="AP131" i="29"/>
  <c r="AP101" i="30"/>
  <c r="AP137" i="30"/>
  <c r="AP137" i="32"/>
  <c r="AP134" i="33"/>
  <c r="N3" i="27"/>
  <c r="N3" i="32"/>
  <c r="N3" i="30"/>
  <c r="G4" i="36"/>
  <c r="AP192" i="12"/>
  <c r="AP138" i="12"/>
  <c r="AP103" i="12"/>
  <c r="AP84" i="12"/>
  <c r="AP41" i="14"/>
  <c r="AP51" i="14"/>
  <c r="AP69" i="14"/>
  <c r="AP138" i="26"/>
  <c r="AP186" i="31"/>
  <c r="AP188" i="31"/>
  <c r="AP58" i="33"/>
  <c r="AP162" i="33"/>
  <c r="AP94" i="34"/>
  <c r="AP98" i="34"/>
  <c r="AP102" i="34"/>
  <c r="AP115" i="34"/>
  <c r="AP119" i="34"/>
  <c r="AP132" i="34"/>
  <c r="AP155" i="12"/>
  <c r="AP143" i="12"/>
  <c r="AP68" i="12"/>
  <c r="AP64" i="12"/>
  <c r="AP60" i="12"/>
  <c r="AP56" i="12"/>
  <c r="AP43" i="14"/>
  <c r="AP57" i="14"/>
  <c r="AP64" i="14"/>
  <c r="AP123" i="14"/>
  <c r="AP157" i="14"/>
  <c r="AP144" i="26"/>
  <c r="AP23" i="27"/>
  <c r="AP30" i="27"/>
  <c r="AP73" i="27"/>
  <c r="AP33" i="28"/>
  <c r="AP57" i="31"/>
  <c r="AP24" i="34"/>
  <c r="AP35" i="34"/>
  <c r="AP39" i="34"/>
  <c r="AP154" i="34"/>
  <c r="AP162" i="34"/>
  <c r="AP166" i="34"/>
  <c r="AP179" i="34"/>
  <c r="AP190" i="35"/>
  <c r="AD6" i="35"/>
  <c r="AA165" i="35" s="1"/>
  <c r="AP55" i="14"/>
  <c r="AP76" i="14"/>
  <c r="AP171" i="14"/>
  <c r="AP173" i="14"/>
  <c r="AP47" i="26"/>
  <c r="AP117" i="26"/>
  <c r="AP24" i="27"/>
  <c r="AP31" i="27"/>
  <c r="AP104" i="27"/>
  <c r="AP160" i="27"/>
  <c r="AP44" i="28"/>
  <c r="AP56" i="28"/>
  <c r="AP77" i="28"/>
  <c r="AP124" i="28"/>
  <c r="AP160" i="28"/>
  <c r="AP181" i="28"/>
  <c r="AP53" i="29"/>
  <c r="AP74" i="29"/>
  <c r="AP96" i="29"/>
  <c r="AP114" i="29"/>
  <c r="AP140" i="29"/>
  <c r="AP180" i="29"/>
  <c r="AP68" i="30"/>
  <c r="AP83" i="30"/>
  <c r="AP107" i="30"/>
  <c r="AP112" i="30"/>
  <c r="AD6" i="30"/>
  <c r="AP44" i="31"/>
  <c r="AP91" i="31"/>
  <c r="AP136" i="31"/>
  <c r="AP153" i="31"/>
  <c r="AP47" i="32"/>
  <c r="AP66" i="32"/>
  <c r="AP90" i="32"/>
  <c r="AP114" i="32"/>
  <c r="AP158" i="32"/>
  <c r="AP89" i="34"/>
  <c r="BA2" i="13"/>
  <c r="AZ2" i="13"/>
  <c r="AD6" i="31"/>
  <c r="AV2" i="13"/>
  <c r="AD6" i="29"/>
  <c r="AD6" i="33"/>
  <c r="AD6" i="14"/>
  <c r="AD6" i="26"/>
  <c r="AD6" i="28"/>
  <c r="BE2" i="13"/>
  <c r="AZ38" i="13"/>
  <c r="BE38" i="13"/>
  <c r="AY37" i="13"/>
  <c r="BH39" i="13"/>
  <c r="AE26" i="13"/>
  <c r="BI38" i="13"/>
  <c r="BF37" i="13"/>
  <c r="BF38" i="13"/>
  <c r="BA38" i="13"/>
  <c r="AE35" i="13"/>
  <c r="AE28" i="13"/>
  <c r="BI39" i="13"/>
  <c r="BA40" i="13"/>
  <c r="BD38" i="13"/>
  <c r="BE40" i="13"/>
  <c r="BD41" i="13"/>
  <c r="BA39" i="13"/>
  <c r="BH40" i="13"/>
  <c r="BF40" i="13"/>
  <c r="AZ39" i="13"/>
  <c r="BI40" i="13"/>
  <c r="AX31" i="13"/>
  <c r="AE33" i="13"/>
  <c r="BC37" i="13"/>
  <c r="BE39" i="13"/>
  <c r="BD37" i="13"/>
  <c r="BF39" i="13"/>
  <c r="AZ40" i="13"/>
  <c r="BG37" i="13"/>
  <c r="BB37" i="13"/>
  <c r="BH38" i="13"/>
  <c r="AE32" i="13"/>
  <c r="AX37" i="13"/>
  <c r="BD40" i="13"/>
  <c r="BD39" i="13"/>
  <c r="AY39" i="13"/>
  <c r="J8" i="12" l="1"/>
  <c r="M8" i="35"/>
  <c r="A133" i="25"/>
  <c r="M9" i="27"/>
  <c r="BO14" i="26"/>
  <c r="V7" i="34"/>
  <c r="V7" i="31"/>
  <c r="H18" i="27"/>
  <c r="V7" i="26"/>
  <c r="BM16" i="30"/>
  <c r="V7" i="35"/>
  <c r="V6" i="35"/>
  <c r="H18" i="30"/>
  <c r="G8" i="32"/>
  <c r="BM16" i="28"/>
  <c r="BO14" i="31"/>
  <c r="AJ20" i="13"/>
  <c r="AJ19" i="13" s="1"/>
  <c r="V7" i="28"/>
  <c r="G8" i="27"/>
  <c r="BE13" i="28"/>
  <c r="H7" i="28" s="1"/>
  <c r="BE13" i="26"/>
  <c r="H7" i="26" s="1"/>
  <c r="H133" i="25"/>
  <c r="I26" i="13"/>
  <c r="J7" i="26"/>
  <c r="BO14" i="35"/>
  <c r="BE17" i="27"/>
  <c r="K16" i="30"/>
  <c r="J7" i="28"/>
  <c r="BM16" i="26"/>
  <c r="BO14" i="12"/>
  <c r="V6" i="31"/>
  <c r="V6" i="14"/>
  <c r="V6" i="32"/>
  <c r="R34" i="13"/>
  <c r="H18" i="34"/>
  <c r="G8" i="31"/>
  <c r="H18" i="35"/>
  <c r="H18" i="29"/>
  <c r="G8" i="12"/>
  <c r="H18" i="31"/>
  <c r="H18" i="32"/>
  <c r="R33" i="13"/>
  <c r="V6" i="27"/>
  <c r="V6" i="29"/>
  <c r="V6" i="33"/>
  <c r="G8" i="14"/>
  <c r="H35" i="13"/>
  <c r="H137" i="25"/>
  <c r="V6" i="34"/>
  <c r="H25" i="13"/>
  <c r="R25" i="13"/>
  <c r="M8" i="34"/>
  <c r="M8" i="27"/>
  <c r="B7" i="26"/>
  <c r="AC7" i="26" s="1"/>
  <c r="M9" i="31"/>
  <c r="M8" i="29"/>
  <c r="M8" i="33"/>
  <c r="M8" i="28"/>
  <c r="B7" i="27"/>
  <c r="AC7" i="27" s="1"/>
  <c r="D18" i="29"/>
  <c r="K17" i="29"/>
  <c r="K17" i="26"/>
  <c r="M8" i="31"/>
  <c r="R28" i="13"/>
  <c r="C8" i="31"/>
  <c r="D18" i="31"/>
  <c r="K17" i="32"/>
  <c r="K17" i="12"/>
  <c r="M8" i="30"/>
  <c r="M8" i="12"/>
  <c r="B10" i="33"/>
  <c r="B7" i="28"/>
  <c r="AC7" i="28" s="1"/>
  <c r="I8" i="14"/>
  <c r="M8" i="26"/>
  <c r="M8" i="32"/>
  <c r="C8" i="12"/>
  <c r="BI17" i="34"/>
  <c r="BF19" i="35"/>
  <c r="K18" i="14"/>
  <c r="C8" i="28"/>
  <c r="K16" i="29"/>
  <c r="C8" i="32"/>
  <c r="R16" i="29"/>
  <c r="C8" i="35"/>
  <c r="BE17" i="14"/>
  <c r="K16" i="26"/>
  <c r="C8" i="27"/>
  <c r="B10" i="35"/>
  <c r="C8" i="14"/>
  <c r="C8" i="34"/>
  <c r="O16" i="14"/>
  <c r="BE17" i="30"/>
  <c r="BE17" i="29"/>
  <c r="L18" i="31"/>
  <c r="B10" i="31"/>
  <c r="C8" i="30"/>
  <c r="O16" i="27"/>
  <c r="R16" i="14"/>
  <c r="BE17" i="34"/>
  <c r="K16" i="35"/>
  <c r="BE17" i="33"/>
  <c r="BE17" i="28"/>
  <c r="L18" i="35"/>
  <c r="BF19" i="28"/>
  <c r="C8" i="26"/>
  <c r="V7" i="29"/>
  <c r="V7" i="33"/>
  <c r="K16" i="31"/>
  <c r="C8" i="33"/>
  <c r="BE17" i="26"/>
  <c r="H18" i="12"/>
  <c r="H18" i="28"/>
  <c r="V7" i="14"/>
  <c r="V7" i="12"/>
  <c r="B9" i="27"/>
  <c r="D18" i="35"/>
  <c r="B7" i="33"/>
  <c r="AC7" i="33" s="1"/>
  <c r="B7" i="29"/>
  <c r="AC7" i="29" s="1"/>
  <c r="D18" i="34"/>
  <c r="M9" i="14"/>
  <c r="M9" i="28"/>
  <c r="B7" i="32"/>
  <c r="AC7" i="32" s="1"/>
  <c r="P7" i="31"/>
  <c r="B10" i="12"/>
  <c r="BF19" i="32"/>
  <c r="L18" i="29"/>
  <c r="B10" i="28"/>
  <c r="BK17" i="33"/>
  <c r="BE19" i="26"/>
  <c r="B7" i="35"/>
  <c r="AC7" i="35" s="1"/>
  <c r="B7" i="31"/>
  <c r="AC7" i="31" s="1"/>
  <c r="D18" i="12"/>
  <c r="M9" i="32"/>
  <c r="BI17" i="31"/>
  <c r="L18" i="30"/>
  <c r="M9" i="12"/>
  <c r="B7" i="30"/>
  <c r="AC7" i="30" s="1"/>
  <c r="D18" i="26"/>
  <c r="B3" i="32"/>
  <c r="M9" i="34"/>
  <c r="D18" i="28"/>
  <c r="M9" i="35"/>
  <c r="D18" i="30"/>
  <c r="BI17" i="26"/>
  <c r="D18" i="33"/>
  <c r="O16" i="12"/>
  <c r="BI17" i="12"/>
  <c r="D18" i="14"/>
  <c r="D18" i="27"/>
  <c r="B10" i="26"/>
  <c r="BF19" i="27"/>
  <c r="B10" i="34"/>
  <c r="L18" i="33"/>
  <c r="BE19" i="12"/>
  <c r="B7" i="12"/>
  <c r="AC7" i="12" s="1"/>
  <c r="M9" i="29"/>
  <c r="B7" i="34"/>
  <c r="AC7" i="34" s="1"/>
  <c r="N9" i="13"/>
  <c r="M9" i="26"/>
  <c r="M9" i="30"/>
  <c r="M11" i="27"/>
  <c r="O16" i="26"/>
  <c r="O16" i="35"/>
  <c r="O16" i="34"/>
  <c r="O16" i="33"/>
  <c r="N16" i="30"/>
  <c r="BF19" i="30"/>
  <c r="B10" i="32"/>
  <c r="BF19" i="29"/>
  <c r="L18" i="14"/>
  <c r="B10" i="14"/>
  <c r="B10" i="29"/>
  <c r="L18" i="34"/>
  <c r="L18" i="28"/>
  <c r="B3" i="26"/>
  <c r="BI17" i="27"/>
  <c r="O16" i="28"/>
  <c r="O16" i="31"/>
  <c r="K5" i="35"/>
  <c r="BF19" i="12"/>
  <c r="B3" i="31"/>
  <c r="BI17" i="30"/>
  <c r="O16" i="32"/>
  <c r="O16" i="30"/>
  <c r="O16" i="29"/>
  <c r="K6" i="27"/>
  <c r="K16" i="27"/>
  <c r="BE17" i="35"/>
  <c r="K16" i="28"/>
  <c r="K16" i="14"/>
  <c r="BF19" i="33"/>
  <c r="B10" i="30"/>
  <c r="L18" i="32"/>
  <c r="L18" i="12"/>
  <c r="L18" i="26"/>
  <c r="L18" i="27"/>
  <c r="BF19" i="26"/>
  <c r="BF19" i="34"/>
  <c r="B3" i="30"/>
  <c r="BI17" i="32"/>
  <c r="K18" i="35"/>
  <c r="BI17" i="35"/>
  <c r="G8" i="29"/>
  <c r="P15" i="13"/>
  <c r="BI17" i="14"/>
  <c r="B3" i="28"/>
  <c r="B3" i="27"/>
  <c r="G8" i="30"/>
  <c r="G8" i="34"/>
  <c r="B3" i="29"/>
  <c r="B3" i="33"/>
  <c r="B3" i="35"/>
  <c r="B9" i="26"/>
  <c r="BE19" i="29"/>
  <c r="G8" i="28"/>
  <c r="BI17" i="28"/>
  <c r="BI17" i="29"/>
  <c r="B3" i="14"/>
  <c r="G8" i="35"/>
  <c r="BF19" i="31"/>
  <c r="K16" i="34"/>
  <c r="B3" i="12"/>
  <c r="E133" i="25"/>
  <c r="E137" i="25"/>
  <c r="B3" i="13" s="1"/>
  <c r="A137" i="25"/>
  <c r="AA181" i="12"/>
  <c r="AA191" i="12"/>
  <c r="M7" i="33"/>
  <c r="K5" i="33"/>
  <c r="P8" i="29"/>
  <c r="M7" i="35"/>
  <c r="AG6" i="30"/>
  <c r="I8" i="34"/>
  <c r="N16" i="33"/>
  <c r="K6" i="26"/>
  <c r="V5" i="26"/>
  <c r="N16" i="35"/>
  <c r="K5" i="34"/>
  <c r="AA71" i="12"/>
  <c r="R16" i="33"/>
  <c r="J6" i="13"/>
  <c r="Q16" i="35"/>
  <c r="B9" i="33"/>
  <c r="BE19" i="31"/>
  <c r="B9" i="29"/>
  <c r="I6" i="27"/>
  <c r="R16" i="35"/>
  <c r="R26" i="13"/>
  <c r="V5" i="31"/>
  <c r="Q16" i="34"/>
  <c r="K18" i="26"/>
  <c r="B9" i="35"/>
  <c r="BE19" i="32"/>
  <c r="B9" i="14"/>
  <c r="K18" i="31"/>
  <c r="K18" i="12"/>
  <c r="I34" i="13"/>
  <c r="AA184" i="12"/>
  <c r="AA168" i="12"/>
  <c r="I18" i="14"/>
  <c r="I18" i="12"/>
  <c r="P7" i="32"/>
  <c r="I18" i="29"/>
  <c r="P7" i="34"/>
  <c r="M11" i="30"/>
  <c r="P7" i="29"/>
  <c r="N16" i="14"/>
  <c r="BH17" i="26"/>
  <c r="K6" i="31"/>
  <c r="AL19" i="32"/>
  <c r="I18" i="30"/>
  <c r="B19" i="30"/>
  <c r="J8" i="33"/>
  <c r="P8" i="33"/>
  <c r="K6" i="33"/>
  <c r="BH17" i="28"/>
  <c r="K5" i="28"/>
  <c r="Q7" i="13"/>
  <c r="AL19" i="31"/>
  <c r="B19" i="12"/>
  <c r="P7" i="35"/>
  <c r="O15" i="13"/>
  <c r="BH17" i="12"/>
  <c r="K6" i="32"/>
  <c r="AL19" i="14"/>
  <c r="I18" i="34"/>
  <c r="B19" i="27"/>
  <c r="B19" i="28"/>
  <c r="M7" i="12"/>
  <c r="P8" i="28"/>
  <c r="I8" i="28"/>
  <c r="M7" i="30"/>
  <c r="AN19" i="27"/>
  <c r="K5" i="27"/>
  <c r="I18" i="31"/>
  <c r="BE27" i="13"/>
  <c r="J32" i="13"/>
  <c r="I32" i="13"/>
  <c r="AA108" i="12"/>
  <c r="AA143" i="12"/>
  <c r="AA110" i="12"/>
  <c r="AA124" i="12"/>
  <c r="AA170" i="12"/>
  <c r="AA178" i="12"/>
  <c r="AA186" i="12"/>
  <c r="AA167" i="12"/>
  <c r="AA158" i="12"/>
  <c r="AA112" i="12"/>
  <c r="AA150" i="12"/>
  <c r="AA52" i="12"/>
  <c r="AV16" i="12"/>
  <c r="AA60" i="12"/>
  <c r="AA44" i="12"/>
  <c r="AA119" i="12"/>
  <c r="AA63" i="12"/>
  <c r="AA28" i="12"/>
  <c r="AA131" i="12"/>
  <c r="AA85" i="12"/>
  <c r="AA147" i="12"/>
  <c r="AA39" i="12"/>
  <c r="AA102" i="12"/>
  <c r="AA67" i="12"/>
  <c r="AA169" i="12"/>
  <c r="AA75" i="12"/>
  <c r="AA35" i="12"/>
  <c r="AA20" i="12"/>
  <c r="AA26" i="12"/>
  <c r="AA72" i="12"/>
  <c r="AA134" i="12"/>
  <c r="AA68" i="12"/>
  <c r="AA136" i="12"/>
  <c r="AA127" i="12"/>
  <c r="AA24" i="12"/>
  <c r="AA123" i="12"/>
  <c r="AA83" i="12"/>
  <c r="AA129" i="12"/>
  <c r="AA125" i="12"/>
  <c r="AA113" i="12"/>
  <c r="AA33" i="12"/>
  <c r="AA188" i="12"/>
  <c r="AA81" i="12"/>
  <c r="AA77" i="12"/>
  <c r="AA135" i="12"/>
  <c r="AA45" i="12"/>
  <c r="AA190" i="12"/>
  <c r="AA55" i="12"/>
  <c r="AA94" i="12"/>
  <c r="AA104" i="12"/>
  <c r="AA146" i="12"/>
  <c r="AA149" i="12"/>
  <c r="AA106" i="12"/>
  <c r="AA140" i="12"/>
  <c r="AA118" i="12"/>
  <c r="AA31" i="12"/>
  <c r="AA43" i="12"/>
  <c r="AA53" i="12"/>
  <c r="AA21" i="12"/>
  <c r="AA141" i="12"/>
  <c r="AA165" i="12"/>
  <c r="AA164" i="12"/>
  <c r="AA80" i="12"/>
  <c r="AA171" i="12"/>
  <c r="AA56" i="12"/>
  <c r="AA50" i="12"/>
  <c r="AA142" i="12"/>
  <c r="AA173" i="12"/>
  <c r="AA79" i="12"/>
  <c r="AA101" i="12"/>
  <c r="AA30" i="12"/>
  <c r="AA179" i="12"/>
  <c r="AA90" i="12"/>
  <c r="AA138" i="12"/>
  <c r="AA96" i="12"/>
  <c r="AA163" i="12"/>
  <c r="AA156" i="12"/>
  <c r="AA54" i="12"/>
  <c r="AA76" i="12"/>
  <c r="AA23" i="12"/>
  <c r="AA92" i="12"/>
  <c r="AA41" i="12"/>
  <c r="AA172" i="12"/>
  <c r="AA62" i="12"/>
  <c r="AA47" i="12"/>
  <c r="AA89" i="12"/>
  <c r="AA128" i="12"/>
  <c r="AA36" i="12"/>
  <c r="AA162" i="12"/>
  <c r="AA120" i="12"/>
  <c r="AA194" i="12"/>
  <c r="AA137" i="12"/>
  <c r="AA48" i="12"/>
  <c r="B6" i="12"/>
  <c r="AA115" i="12"/>
  <c r="AA42" i="12"/>
  <c r="AA73" i="12"/>
  <c r="AA91" i="12"/>
  <c r="AA121" i="12"/>
  <c r="AA99" i="12"/>
  <c r="AA100" i="12"/>
  <c r="AA82" i="12"/>
  <c r="AA57" i="12"/>
  <c r="AA98" i="12"/>
  <c r="AA88" i="12"/>
  <c r="AA151" i="12"/>
  <c r="AA132" i="12"/>
  <c r="AA49" i="12"/>
  <c r="AA40" i="12"/>
  <c r="AA51" i="12"/>
  <c r="AE6" i="12"/>
  <c r="V18" i="12" s="1"/>
  <c r="AA25" i="12"/>
  <c r="AA84" i="12"/>
  <c r="AA114" i="12"/>
  <c r="AA37" i="12"/>
  <c r="AA159" i="12"/>
  <c r="AA193" i="12"/>
  <c r="AA126" i="12"/>
  <c r="AA155" i="12"/>
  <c r="AA111" i="12"/>
  <c r="AA182" i="12"/>
  <c r="AA166" i="12"/>
  <c r="AA145" i="12"/>
  <c r="AA175" i="12"/>
  <c r="AA103" i="12"/>
  <c r="AA65" i="12"/>
  <c r="AA183" i="12"/>
  <c r="AA27" i="12"/>
  <c r="AA180" i="12"/>
  <c r="AA177" i="12"/>
  <c r="AA153" i="12"/>
  <c r="AA122" i="12"/>
  <c r="AA107" i="12"/>
  <c r="AA74" i="12"/>
  <c r="AA70" i="12"/>
  <c r="AA22" i="12"/>
  <c r="AA58" i="12"/>
  <c r="AA87" i="12"/>
  <c r="AA93" i="12"/>
  <c r="AA95" i="12"/>
  <c r="AA64" i="12"/>
  <c r="AA105" i="12"/>
  <c r="AA144" i="12"/>
  <c r="AA117" i="12"/>
  <c r="AA97" i="12"/>
  <c r="AA34" i="12"/>
  <c r="BO15" i="12"/>
  <c r="AA185" i="12"/>
  <c r="AA86" i="12"/>
  <c r="AA59" i="12"/>
  <c r="AA133" i="12"/>
  <c r="AA32" i="12"/>
  <c r="AA38" i="12"/>
  <c r="AA69" i="12"/>
  <c r="AA61" i="12"/>
  <c r="AA174" i="12"/>
  <c r="AA46" i="12"/>
  <c r="AA130" i="12"/>
  <c r="AA29" i="12"/>
  <c r="AA160" i="12"/>
  <c r="AA116" i="12"/>
  <c r="AA148" i="12"/>
  <c r="AA189" i="12"/>
  <c r="AA66" i="12"/>
  <c r="AA78" i="12"/>
  <c r="AA157" i="12"/>
  <c r="AA109" i="12"/>
  <c r="AA192" i="12"/>
  <c r="AA139" i="12"/>
  <c r="AA154" i="12"/>
  <c r="AA176" i="12"/>
  <c r="C6" i="12"/>
  <c r="AA162" i="27"/>
  <c r="X13" i="30"/>
  <c r="Q28" i="36"/>
  <c r="Q16" i="36"/>
  <c r="AA161" i="12"/>
  <c r="AA187" i="12"/>
  <c r="R16" i="34"/>
  <c r="R16" i="27"/>
  <c r="R16" i="31"/>
  <c r="N16" i="34"/>
  <c r="N16" i="32"/>
  <c r="BH17" i="27"/>
  <c r="K6" i="30"/>
  <c r="G13" i="14"/>
  <c r="J8" i="35"/>
  <c r="J8" i="30"/>
  <c r="BK17" i="29"/>
  <c r="BK17" i="26"/>
  <c r="BE19" i="30"/>
  <c r="BE19" i="28"/>
  <c r="B9" i="32"/>
  <c r="B9" i="30"/>
  <c r="K18" i="29"/>
  <c r="BE19" i="34"/>
  <c r="M7" i="27"/>
  <c r="P8" i="30"/>
  <c r="P8" i="35"/>
  <c r="I8" i="32"/>
  <c r="M7" i="29"/>
  <c r="AG6" i="29"/>
  <c r="R16" i="26"/>
  <c r="K5" i="26"/>
  <c r="K5" i="12"/>
  <c r="K5" i="31"/>
  <c r="BH17" i="14"/>
  <c r="N16" i="27"/>
  <c r="N16" i="28"/>
  <c r="K6" i="14"/>
  <c r="J8" i="31"/>
  <c r="V5" i="34"/>
  <c r="BK17" i="14"/>
  <c r="BE19" i="33"/>
  <c r="K18" i="32"/>
  <c r="B9" i="31"/>
  <c r="BE19" i="35"/>
  <c r="K18" i="28"/>
  <c r="K18" i="27"/>
  <c r="B9" i="34"/>
  <c r="P8" i="26"/>
  <c r="I8" i="35"/>
  <c r="K5" i="29"/>
  <c r="P10" i="32"/>
  <c r="P10" i="30"/>
  <c r="P10" i="31"/>
  <c r="P10" i="27"/>
  <c r="P10" i="34"/>
  <c r="P10" i="12"/>
  <c r="P10" i="14"/>
  <c r="P10" i="29"/>
  <c r="Q10" i="13"/>
  <c r="P10" i="28"/>
  <c r="P10" i="33"/>
  <c r="P10" i="35"/>
  <c r="P10" i="26"/>
  <c r="P9" i="34"/>
  <c r="P9" i="31"/>
  <c r="P9" i="32"/>
  <c r="P9" i="28"/>
  <c r="P9" i="14"/>
  <c r="P9" i="29"/>
  <c r="P9" i="26"/>
  <c r="P9" i="35"/>
  <c r="P9" i="27"/>
  <c r="P9" i="12"/>
  <c r="Q9" i="13"/>
  <c r="P9" i="30"/>
  <c r="P9" i="33"/>
  <c r="P16" i="27"/>
  <c r="BJ17" i="35"/>
  <c r="BJ17" i="29"/>
  <c r="Q15" i="13"/>
  <c r="BJ17" i="30"/>
  <c r="P16" i="34"/>
  <c r="P16" i="35"/>
  <c r="BJ17" i="27"/>
  <c r="BJ17" i="26"/>
  <c r="P16" i="30"/>
  <c r="BJ17" i="14"/>
  <c r="BJ17" i="32"/>
  <c r="BJ17" i="31"/>
  <c r="P16" i="32"/>
  <c r="BJ17" i="12"/>
  <c r="P16" i="31"/>
  <c r="P16" i="33"/>
  <c r="P16" i="29"/>
  <c r="BJ17" i="28"/>
  <c r="BJ17" i="33"/>
  <c r="P16" i="28"/>
  <c r="P16" i="14"/>
  <c r="P16" i="12"/>
  <c r="BJ17" i="34"/>
  <c r="P16" i="26"/>
  <c r="P11" i="14"/>
  <c r="P11" i="33"/>
  <c r="P11" i="12"/>
  <c r="Q11" i="13"/>
  <c r="P11" i="29"/>
  <c r="P11" i="30"/>
  <c r="P11" i="27"/>
  <c r="P11" i="34"/>
  <c r="P11" i="26"/>
  <c r="P11" i="35"/>
  <c r="P11" i="28"/>
  <c r="I6" i="28"/>
  <c r="I6" i="35"/>
  <c r="I6" i="29"/>
  <c r="I6" i="33"/>
  <c r="I6" i="32"/>
  <c r="I6" i="14"/>
  <c r="I6" i="26"/>
  <c r="K18" i="34"/>
  <c r="K18" i="30"/>
  <c r="B9" i="28"/>
  <c r="B9" i="12"/>
  <c r="BE19" i="27"/>
  <c r="BE19" i="14"/>
  <c r="M10" i="33"/>
  <c r="M10" i="32"/>
  <c r="M10" i="14"/>
  <c r="N10" i="13"/>
  <c r="M10" i="34"/>
  <c r="M10" i="30"/>
  <c r="M10" i="26"/>
  <c r="M10" i="35"/>
  <c r="M10" i="12"/>
  <c r="M10" i="28"/>
  <c r="M10" i="31"/>
  <c r="M10" i="29"/>
  <c r="M10" i="27"/>
  <c r="BG19" i="12"/>
  <c r="BG19" i="32"/>
  <c r="BG19" i="27"/>
  <c r="BG19" i="14"/>
  <c r="M18" i="34"/>
  <c r="M18" i="12"/>
  <c r="BG19" i="28"/>
  <c r="BG19" i="35"/>
  <c r="BG19" i="30"/>
  <c r="BG19" i="29"/>
  <c r="M18" i="27"/>
  <c r="M18" i="14"/>
  <c r="M18" i="29"/>
  <c r="M18" i="31"/>
  <c r="BG19" i="33"/>
  <c r="M18" i="33"/>
  <c r="BG19" i="26"/>
  <c r="M18" i="35"/>
  <c r="M18" i="28"/>
  <c r="M18" i="30"/>
  <c r="M18" i="26"/>
  <c r="M18" i="32"/>
  <c r="BG19" i="31"/>
  <c r="BG19" i="34"/>
  <c r="Q16" i="31"/>
  <c r="BK17" i="27"/>
  <c r="BK17" i="32"/>
  <c r="BK17" i="12"/>
  <c r="R15" i="13"/>
  <c r="Q16" i="32"/>
  <c r="Q16" i="27"/>
  <c r="BK17" i="35"/>
  <c r="BK17" i="31"/>
  <c r="Q16" i="14"/>
  <c r="Q16" i="33"/>
  <c r="BK17" i="34"/>
  <c r="BK17" i="30"/>
  <c r="Q16" i="12"/>
  <c r="Q16" i="29"/>
  <c r="Q16" i="26"/>
  <c r="Q16" i="28"/>
  <c r="BK17" i="28"/>
  <c r="H24" i="13"/>
  <c r="R24" i="13"/>
  <c r="R16" i="28"/>
  <c r="R16" i="30"/>
  <c r="R16" i="12"/>
  <c r="P7" i="12"/>
  <c r="P7" i="26"/>
  <c r="P7" i="27"/>
  <c r="I6" i="34"/>
  <c r="I6" i="31"/>
  <c r="G13" i="28"/>
  <c r="AL19" i="29"/>
  <c r="I18" i="27"/>
  <c r="I18" i="35"/>
  <c r="B19" i="35"/>
  <c r="B19" i="14"/>
  <c r="B19" i="29"/>
  <c r="J8" i="32"/>
  <c r="J8" i="29"/>
  <c r="J8" i="28"/>
  <c r="V5" i="32"/>
  <c r="V5" i="28"/>
  <c r="X13" i="12"/>
  <c r="X13" i="33"/>
  <c r="P7" i="28"/>
  <c r="I18" i="32"/>
  <c r="AN19" i="12"/>
  <c r="AN19" i="31"/>
  <c r="AN19" i="28"/>
  <c r="AN19" i="33"/>
  <c r="AN19" i="35"/>
  <c r="AN19" i="34"/>
  <c r="AN19" i="32"/>
  <c r="AN19" i="14"/>
  <c r="AN19" i="30"/>
  <c r="V5" i="27"/>
  <c r="X13" i="29"/>
  <c r="X13" i="28"/>
  <c r="AL19" i="34"/>
  <c r="AL19" i="35"/>
  <c r="AL19" i="27"/>
  <c r="N16" i="29"/>
  <c r="BH17" i="30"/>
  <c r="BH17" i="33"/>
  <c r="BH17" i="34"/>
  <c r="N16" i="12"/>
  <c r="BH17" i="32"/>
  <c r="BH17" i="35"/>
  <c r="N16" i="26"/>
  <c r="N16" i="31"/>
  <c r="BH17" i="31"/>
  <c r="I8" i="30"/>
  <c r="I8" i="31"/>
  <c r="I8" i="26"/>
  <c r="I8" i="12"/>
  <c r="I8" i="29"/>
  <c r="I8" i="27"/>
  <c r="K6" i="28"/>
  <c r="K6" i="12"/>
  <c r="K6" i="34"/>
  <c r="K6" i="29"/>
  <c r="K6" i="35"/>
  <c r="K5" i="32"/>
  <c r="K5" i="30"/>
  <c r="P8" i="34"/>
  <c r="P8" i="31"/>
  <c r="Q8" i="13"/>
  <c r="P8" i="32"/>
  <c r="P8" i="27"/>
  <c r="P8" i="14"/>
  <c r="M7" i="26"/>
  <c r="N7" i="13"/>
  <c r="M7" i="34"/>
  <c r="M7" i="32"/>
  <c r="M7" i="28"/>
  <c r="M7" i="31"/>
  <c r="AG6" i="32"/>
  <c r="AG6" i="34"/>
  <c r="AG6" i="27"/>
  <c r="AG6" i="26"/>
  <c r="AG6" i="33"/>
  <c r="AG6" i="12"/>
  <c r="AG6" i="14"/>
  <c r="AG6" i="28"/>
  <c r="AG6" i="35"/>
  <c r="H6" i="12"/>
  <c r="H6" i="32"/>
  <c r="H6" i="31"/>
  <c r="H6" i="33"/>
  <c r="H6" i="26"/>
  <c r="H6" i="30"/>
  <c r="H6" i="35"/>
  <c r="H6" i="28"/>
  <c r="H6" i="14"/>
  <c r="H6" i="34"/>
  <c r="H6" i="29"/>
  <c r="H6" i="27"/>
  <c r="G13" i="31"/>
  <c r="G13" i="12"/>
  <c r="V5" i="14"/>
  <c r="X13" i="35"/>
  <c r="P11" i="32"/>
  <c r="P7" i="33"/>
  <c r="P7" i="30"/>
  <c r="I6" i="12"/>
  <c r="G13" i="27"/>
  <c r="AL19" i="12"/>
  <c r="AL19" i="30"/>
  <c r="AL19" i="28"/>
  <c r="I18" i="33"/>
  <c r="B19" i="31"/>
  <c r="B19" i="33"/>
  <c r="J8" i="26"/>
  <c r="J8" i="34"/>
  <c r="J8" i="27"/>
  <c r="V5" i="33"/>
  <c r="V5" i="12"/>
  <c r="X13" i="27"/>
  <c r="AN19" i="26"/>
  <c r="I144" i="25"/>
  <c r="H144" i="25" s="1"/>
  <c r="E144" i="25"/>
  <c r="W3" i="25" s="1"/>
  <c r="Q47" i="36"/>
  <c r="Q50" i="36"/>
  <c r="Q30" i="36"/>
  <c r="Q55" i="36"/>
  <c r="Q18" i="36"/>
  <c r="Q49" i="36"/>
  <c r="Q46" i="36"/>
  <c r="Q52" i="36"/>
  <c r="Q57" i="36"/>
  <c r="Q41" i="36"/>
  <c r="Q42" i="36"/>
  <c r="Q21" i="36"/>
  <c r="Q26" i="36"/>
  <c r="Q36" i="36"/>
  <c r="Q45" i="36"/>
  <c r="Q20" i="36"/>
  <c r="Q32" i="36"/>
  <c r="Q15" i="36"/>
  <c r="Q35" i="36"/>
  <c r="Q22" i="36"/>
  <c r="Q24" i="36"/>
  <c r="Q58" i="36"/>
  <c r="Q51" i="36"/>
  <c r="Q27" i="36"/>
  <c r="Q39" i="36"/>
  <c r="Q17" i="36"/>
  <c r="Q29" i="36"/>
  <c r="Q40" i="36"/>
  <c r="Q34" i="36"/>
  <c r="Q56" i="36"/>
  <c r="Q37" i="36"/>
  <c r="Q53" i="36"/>
  <c r="Q44" i="36"/>
  <c r="Q43" i="36"/>
  <c r="Q14" i="36"/>
  <c r="Q38" i="36"/>
  <c r="Q31" i="36"/>
  <c r="Q54" i="36"/>
  <c r="Q25" i="36"/>
  <c r="Q48" i="36"/>
  <c r="Q33" i="36"/>
  <c r="Q23" i="36"/>
  <c r="Q19" i="36"/>
  <c r="P29" i="36"/>
  <c r="P55" i="36"/>
  <c r="P24" i="36"/>
  <c r="AA131" i="27"/>
  <c r="P39" i="36"/>
  <c r="P43" i="36"/>
  <c r="AE5" i="12"/>
  <c r="AA50" i="27"/>
  <c r="AF5" i="12"/>
  <c r="BK4" i="12" s="1"/>
  <c r="BK5" i="12" s="1"/>
  <c r="Z9" i="36"/>
  <c r="F9" i="36"/>
  <c r="P50" i="36"/>
  <c r="AE8" i="12"/>
  <c r="X36" i="12" s="1"/>
  <c r="T36" i="12" s="1"/>
  <c r="AA44" i="27"/>
  <c r="P40" i="36"/>
  <c r="P58" i="36"/>
  <c r="P38" i="36"/>
  <c r="P42" i="36"/>
  <c r="J7" i="36"/>
  <c r="J6" i="36" s="1"/>
  <c r="P21" i="36"/>
  <c r="P32" i="36"/>
  <c r="P46" i="36"/>
  <c r="P17" i="36"/>
  <c r="P31" i="36"/>
  <c r="P44" i="36"/>
  <c r="P26" i="36"/>
  <c r="P45" i="36"/>
  <c r="P14" i="36"/>
  <c r="P41" i="36"/>
  <c r="P52" i="36"/>
  <c r="P19" i="36"/>
  <c r="P34" i="36"/>
  <c r="P35" i="36"/>
  <c r="P53" i="36"/>
  <c r="P16" i="36"/>
  <c r="P30" i="36"/>
  <c r="P25" i="36"/>
  <c r="P20" i="36"/>
  <c r="P15" i="36"/>
  <c r="U3" i="36"/>
  <c r="Z7" i="36"/>
  <c r="P36" i="36"/>
  <c r="P37" i="36"/>
  <c r="P48" i="36"/>
  <c r="P49" i="36"/>
  <c r="P27" i="36"/>
  <c r="P47" i="36"/>
  <c r="P23" i="36"/>
  <c r="P28" i="36"/>
  <c r="P51" i="36"/>
  <c r="P33" i="36"/>
  <c r="P18" i="36"/>
  <c r="P57" i="36"/>
  <c r="P22" i="36"/>
  <c r="P54" i="36"/>
  <c r="AA83" i="27"/>
  <c r="AA71" i="27"/>
  <c r="AA166" i="27"/>
  <c r="AA57" i="27"/>
  <c r="AA173" i="27"/>
  <c r="AA31" i="27"/>
  <c r="AA77" i="27"/>
  <c r="AA33" i="27"/>
  <c r="AA141" i="27"/>
  <c r="BO15" i="27"/>
  <c r="B6" i="27" s="1"/>
  <c r="AA156" i="27"/>
  <c r="AA178" i="27"/>
  <c r="AA32" i="27"/>
  <c r="AA186" i="35"/>
  <c r="AA145" i="27"/>
  <c r="AA110" i="27"/>
  <c r="AE8" i="27"/>
  <c r="X59" i="27" s="1"/>
  <c r="T59" i="27" s="1"/>
  <c r="AA20" i="27"/>
  <c r="AA34" i="27"/>
  <c r="AA189" i="27"/>
  <c r="AA112" i="27"/>
  <c r="AA58" i="27"/>
  <c r="AA181" i="27"/>
  <c r="AA91" i="27"/>
  <c r="AA90" i="27"/>
  <c r="AA176" i="27"/>
  <c r="AA41" i="35"/>
  <c r="AA95" i="27"/>
  <c r="AA22" i="27"/>
  <c r="AA104" i="27"/>
  <c r="AA129" i="27"/>
  <c r="AA84" i="27"/>
  <c r="AA149" i="27"/>
  <c r="AA169" i="27"/>
  <c r="AA26" i="27"/>
  <c r="AA55" i="27"/>
  <c r="AA186" i="27"/>
  <c r="AA107" i="27"/>
  <c r="AA116" i="27"/>
  <c r="AA151" i="27"/>
  <c r="AA38" i="27"/>
  <c r="AA187" i="27"/>
  <c r="AA143" i="27"/>
  <c r="AA94" i="35"/>
  <c r="AA89" i="35"/>
  <c r="AA117" i="35"/>
  <c r="AA169" i="35"/>
  <c r="AA116" i="35"/>
  <c r="AA85" i="35"/>
  <c r="AA155" i="35"/>
  <c r="AA53" i="35"/>
  <c r="AA40" i="35"/>
  <c r="AA60" i="35"/>
  <c r="AA127" i="35"/>
  <c r="AA131" i="35"/>
  <c r="AA58" i="35"/>
  <c r="AA80" i="35"/>
  <c r="AA120" i="35"/>
  <c r="AA134" i="35"/>
  <c r="AA152" i="35"/>
  <c r="AA137" i="35"/>
  <c r="AA156" i="35"/>
  <c r="AD26" i="13"/>
  <c r="BG27" i="13"/>
  <c r="BO15" i="14" s="1"/>
  <c r="B6" i="14" s="1"/>
  <c r="I35" i="13"/>
  <c r="I31" i="13"/>
  <c r="J35" i="13"/>
  <c r="I30" i="13"/>
  <c r="AY27" i="13"/>
  <c r="BO15" i="33" s="1"/>
  <c r="B6" i="33" s="1"/>
  <c r="I27" i="13"/>
  <c r="J26" i="13"/>
  <c r="J31" i="13"/>
  <c r="J34" i="13"/>
  <c r="AZ27" i="13"/>
  <c r="BO15" i="32" s="1"/>
  <c r="B6" i="32" s="1"/>
  <c r="J27" i="13"/>
  <c r="BC27" i="13"/>
  <c r="BO15" i="29" s="1"/>
  <c r="B6" i="29" s="1"/>
  <c r="J30" i="13"/>
  <c r="BD27" i="13"/>
  <c r="BO15" i="28" s="1"/>
  <c r="B6" i="28" s="1"/>
  <c r="J18" i="33"/>
  <c r="J18" i="26"/>
  <c r="J18" i="27"/>
  <c r="J18" i="30"/>
  <c r="J18" i="31"/>
  <c r="J18" i="12"/>
  <c r="J18" i="34"/>
  <c r="J18" i="28"/>
  <c r="J18" i="29"/>
  <c r="J18" i="14"/>
  <c r="J18" i="35"/>
  <c r="J18" i="32"/>
  <c r="BE13" i="29"/>
  <c r="BM16" i="29"/>
  <c r="M11" i="26"/>
  <c r="M11" i="12"/>
  <c r="M11" i="29"/>
  <c r="M11" i="14"/>
  <c r="N11" i="13"/>
  <c r="M11" i="28"/>
  <c r="M11" i="35"/>
  <c r="M11" i="31"/>
  <c r="M11" i="32"/>
  <c r="M11" i="33"/>
  <c r="BE13" i="33"/>
  <c r="BM16" i="33"/>
  <c r="X13" i="26"/>
  <c r="X13" i="14"/>
  <c r="V7" i="13"/>
  <c r="X13" i="32"/>
  <c r="X13" i="34"/>
  <c r="AL7" i="12"/>
  <c r="AL7" i="34"/>
  <c r="AL7" i="35"/>
  <c r="AL7" i="29"/>
  <c r="AL7" i="32"/>
  <c r="AL7" i="33"/>
  <c r="AL7" i="28"/>
  <c r="AL7" i="31"/>
  <c r="AL7" i="14"/>
  <c r="AL7" i="26"/>
  <c r="AL7" i="27"/>
  <c r="AL7" i="30"/>
  <c r="H32" i="13"/>
  <c r="R32" i="13"/>
  <c r="BO14" i="33"/>
  <c r="BM18" i="30"/>
  <c r="BM18" i="26"/>
  <c r="BM18" i="35"/>
  <c r="AA111" i="27"/>
  <c r="AA85" i="27"/>
  <c r="AA67" i="27"/>
  <c r="AA87" i="27"/>
  <c r="AA126" i="27"/>
  <c r="AA137" i="27"/>
  <c r="AA142" i="27"/>
  <c r="AA36" i="27"/>
  <c r="AA144" i="27"/>
  <c r="AA140" i="27"/>
  <c r="AA93" i="27"/>
  <c r="AA40" i="27"/>
  <c r="AA147" i="27"/>
  <c r="AA109" i="27"/>
  <c r="AA98" i="35"/>
  <c r="AA110" i="35"/>
  <c r="AA108" i="35"/>
  <c r="AA133" i="35"/>
  <c r="AA33" i="35"/>
  <c r="AA153" i="35"/>
  <c r="AA39" i="35"/>
  <c r="V5" i="29"/>
  <c r="V5" i="30"/>
  <c r="F10" i="36"/>
  <c r="BE13" i="34"/>
  <c r="BO14" i="30"/>
  <c r="BM18" i="28"/>
  <c r="BM18" i="12"/>
  <c r="BM18" i="29"/>
  <c r="AG7" i="35"/>
  <c r="AG7" i="12"/>
  <c r="AG7" i="14"/>
  <c r="AG7" i="32"/>
  <c r="AG7" i="26"/>
  <c r="AG7" i="34"/>
  <c r="AG7" i="29"/>
  <c r="AG7" i="31"/>
  <c r="AG7" i="28"/>
  <c r="AG7" i="27"/>
  <c r="AG7" i="33"/>
  <c r="AG7" i="30"/>
  <c r="G13" i="34"/>
  <c r="G13" i="29"/>
  <c r="G13" i="26"/>
  <c r="G13" i="32"/>
  <c r="G13" i="35"/>
  <c r="G13" i="33"/>
  <c r="E8" i="32"/>
  <c r="E8" i="34"/>
  <c r="E8" i="35"/>
  <c r="E8" i="29"/>
  <c r="E8" i="12"/>
  <c r="E8" i="33"/>
  <c r="E8" i="26"/>
  <c r="E8" i="28"/>
  <c r="E8" i="30"/>
  <c r="E8" i="27"/>
  <c r="E8" i="14"/>
  <c r="E8" i="31"/>
  <c r="BM16" i="35"/>
  <c r="BE13" i="35"/>
  <c r="BM18" i="34"/>
  <c r="BM18" i="31"/>
  <c r="BM18" i="27"/>
  <c r="BM18" i="14"/>
  <c r="BE13" i="27"/>
  <c r="BM16" i="31"/>
  <c r="BE13" i="31"/>
  <c r="H7" i="30"/>
  <c r="J7" i="30"/>
  <c r="BM16" i="14"/>
  <c r="BE13" i="14"/>
  <c r="P12" i="29"/>
  <c r="P12" i="28"/>
  <c r="P12" i="31"/>
  <c r="Q12" i="13"/>
  <c r="P12" i="12"/>
  <c r="P12" i="14"/>
  <c r="P12" i="33"/>
  <c r="P12" i="32"/>
  <c r="P12" i="30"/>
  <c r="P12" i="26"/>
  <c r="P12" i="34"/>
  <c r="P12" i="35"/>
  <c r="P12" i="27"/>
  <c r="BM16" i="12"/>
  <c r="BE13" i="12"/>
  <c r="H5" i="34"/>
  <c r="H5" i="35"/>
  <c r="H5" i="27"/>
  <c r="H5" i="31"/>
  <c r="H5" i="30"/>
  <c r="H5" i="33"/>
  <c r="H5" i="14"/>
  <c r="H5" i="12"/>
  <c r="H5" i="32"/>
  <c r="H5" i="26"/>
  <c r="H5" i="29"/>
  <c r="H5" i="28"/>
  <c r="O6" i="34"/>
  <c r="O6" i="29"/>
  <c r="P6" i="13"/>
  <c r="O6" i="12"/>
  <c r="O6" i="35"/>
  <c r="O6" i="14"/>
  <c r="O6" i="28"/>
  <c r="O6" i="27"/>
  <c r="O6" i="32"/>
  <c r="O6" i="31"/>
  <c r="O6" i="30"/>
  <c r="O6" i="33"/>
  <c r="O6" i="26"/>
  <c r="H8" i="12"/>
  <c r="H8" i="34"/>
  <c r="H8" i="31"/>
  <c r="H8" i="29"/>
  <c r="H8" i="26"/>
  <c r="H8" i="32"/>
  <c r="H8" i="35"/>
  <c r="H8" i="30"/>
  <c r="H8" i="33"/>
  <c r="H8" i="14"/>
  <c r="H8" i="27"/>
  <c r="H8" i="28"/>
  <c r="P18" i="35"/>
  <c r="P18" i="34"/>
  <c r="P18" i="12"/>
  <c r="P18" i="32"/>
  <c r="P18" i="33"/>
  <c r="P18" i="26"/>
  <c r="P18" i="27"/>
  <c r="P18" i="29"/>
  <c r="P18" i="30"/>
  <c r="P18" i="14"/>
  <c r="P18" i="28"/>
  <c r="P18" i="31"/>
  <c r="K19" i="29"/>
  <c r="K19" i="32"/>
  <c r="AM7" i="27"/>
  <c r="K19" i="34"/>
  <c r="AM7" i="31"/>
  <c r="AM7" i="34"/>
  <c r="K19" i="12"/>
  <c r="AM7" i="29"/>
  <c r="K19" i="33"/>
  <c r="AM7" i="26"/>
  <c r="K19" i="30"/>
  <c r="K19" i="26"/>
  <c r="AM7" i="12"/>
  <c r="AM7" i="30"/>
  <c r="AM7" i="33"/>
  <c r="K19" i="27"/>
  <c r="K19" i="35"/>
  <c r="AM7" i="32"/>
  <c r="K19" i="14"/>
  <c r="K19" i="28"/>
  <c r="AM7" i="14"/>
  <c r="K19" i="31"/>
  <c r="AM7" i="35"/>
  <c r="AM7" i="28"/>
  <c r="BM18" i="32"/>
  <c r="BM18" i="33"/>
  <c r="BO14" i="29"/>
  <c r="BE13" i="32"/>
  <c r="AP18" i="29"/>
  <c r="AP19" i="29" s="1"/>
  <c r="AU10" i="29" s="1"/>
  <c r="AP18" i="28"/>
  <c r="AP19" i="28" s="1"/>
  <c r="AP18" i="35"/>
  <c r="AP19" i="35" s="1"/>
  <c r="AP18" i="32"/>
  <c r="AP19" i="32" s="1"/>
  <c r="AP18" i="31"/>
  <c r="AP19" i="31" s="1"/>
  <c r="AU9" i="31" s="1"/>
  <c r="BE20" i="31" s="1"/>
  <c r="AP18" i="12"/>
  <c r="AP19" i="12" s="1"/>
  <c r="AP18" i="33"/>
  <c r="AP19" i="33" s="1"/>
  <c r="AP18" i="14"/>
  <c r="AP19" i="14" s="1"/>
  <c r="AU10" i="14" s="1"/>
  <c r="AP18" i="30"/>
  <c r="AP19" i="30" s="1"/>
  <c r="AP18" i="26"/>
  <c r="AP19" i="26" s="1"/>
  <c r="AU9" i="26" s="1"/>
  <c r="BE20" i="26" s="1"/>
  <c r="J25" i="13"/>
  <c r="AA193" i="30"/>
  <c r="AA71" i="30"/>
  <c r="AA47" i="30"/>
  <c r="AA137" i="30"/>
  <c r="AA89" i="30"/>
  <c r="AA194" i="30"/>
  <c r="AA149" i="30"/>
  <c r="AE8" i="30"/>
  <c r="AA70" i="30"/>
  <c r="AA82" i="30"/>
  <c r="AA126" i="30"/>
  <c r="AA41" i="30"/>
  <c r="AA179" i="30"/>
  <c r="AA169" i="30"/>
  <c r="AA186" i="30"/>
  <c r="AA157" i="30"/>
  <c r="AA159" i="30"/>
  <c r="AA107" i="30"/>
  <c r="AA104" i="30"/>
  <c r="AA66" i="30"/>
  <c r="AA23" i="30"/>
  <c r="AA170" i="30"/>
  <c r="AA184" i="30"/>
  <c r="AA26" i="30"/>
  <c r="AA85" i="30"/>
  <c r="AA73" i="30"/>
  <c r="AA90" i="30"/>
  <c r="C6" i="30"/>
  <c r="AA144" i="30"/>
  <c r="AA75" i="30"/>
  <c r="AA88" i="30"/>
  <c r="AA106" i="30"/>
  <c r="AA135" i="30"/>
  <c r="AA117" i="30"/>
  <c r="AA83" i="30"/>
  <c r="AA161" i="30"/>
  <c r="AA34" i="30"/>
  <c r="AA165" i="30"/>
  <c r="AA153" i="30"/>
  <c r="AA131" i="30"/>
  <c r="AA111" i="30"/>
  <c r="AA185" i="30"/>
  <c r="AA21" i="30"/>
  <c r="AA151" i="30"/>
  <c r="AA87" i="30"/>
  <c r="AA61" i="30"/>
  <c r="AA67" i="30"/>
  <c r="AA154" i="30"/>
  <c r="AA35" i="30"/>
  <c r="AA147" i="30"/>
  <c r="AA53" i="30"/>
  <c r="AA79" i="30"/>
  <c r="AA37" i="30"/>
  <c r="AA91" i="30"/>
  <c r="AA69" i="30"/>
  <c r="AA109" i="30"/>
  <c r="AA54" i="30"/>
  <c r="AA124" i="30"/>
  <c r="AA86" i="30"/>
  <c r="AA76" i="30"/>
  <c r="AA158" i="30"/>
  <c r="AA27" i="30"/>
  <c r="AA113" i="30"/>
  <c r="AA142" i="30"/>
  <c r="AA163" i="30"/>
  <c r="AA77" i="30"/>
  <c r="AA102" i="30"/>
  <c r="AA188" i="30"/>
  <c r="AA143" i="30"/>
  <c r="AA174" i="30"/>
  <c r="AA150" i="30"/>
  <c r="AA38" i="30"/>
  <c r="AA103" i="30"/>
  <c r="AA181" i="30"/>
  <c r="AA80" i="30"/>
  <c r="AA138" i="30"/>
  <c r="AA63" i="30"/>
  <c r="AA122" i="30"/>
  <c r="AA40" i="30"/>
  <c r="AA146" i="30"/>
  <c r="AA134" i="30"/>
  <c r="AA57" i="30"/>
  <c r="AA84" i="30"/>
  <c r="AA127" i="30"/>
  <c r="AA148" i="30"/>
  <c r="AA44" i="30"/>
  <c r="AA155" i="30"/>
  <c r="AA140" i="30"/>
  <c r="AA178" i="30"/>
  <c r="AA59" i="30"/>
  <c r="AA93" i="30"/>
  <c r="AA173" i="30"/>
  <c r="AA99" i="30"/>
  <c r="AA78" i="30"/>
  <c r="AA95" i="30"/>
  <c r="AA36" i="30"/>
  <c r="AA45" i="30"/>
  <c r="AA72" i="30"/>
  <c r="AA118" i="30"/>
  <c r="AA172" i="30"/>
  <c r="AA125" i="30"/>
  <c r="AA97" i="30"/>
  <c r="AA176" i="30"/>
  <c r="AA25" i="30"/>
  <c r="AA183" i="30"/>
  <c r="AA20" i="30"/>
  <c r="AA42" i="30"/>
  <c r="AA62" i="30"/>
  <c r="AA58" i="30"/>
  <c r="AA50" i="30"/>
  <c r="AA145" i="30"/>
  <c r="AA43" i="30"/>
  <c r="AA190" i="30"/>
  <c r="AA121" i="30"/>
  <c r="AA180" i="30"/>
  <c r="AA175" i="30"/>
  <c r="AA120" i="30"/>
  <c r="AA156" i="30"/>
  <c r="AA141" i="30"/>
  <c r="AA39" i="30"/>
  <c r="AA115" i="30"/>
  <c r="AA191" i="30"/>
  <c r="AA94" i="30"/>
  <c r="AA128" i="30"/>
  <c r="AA187" i="30"/>
  <c r="AA60" i="30"/>
  <c r="AA68" i="30"/>
  <c r="AA162" i="30"/>
  <c r="AA132" i="30"/>
  <c r="AA33" i="30"/>
  <c r="AA189" i="30"/>
  <c r="AA192" i="30"/>
  <c r="AA168" i="30"/>
  <c r="AA28" i="30"/>
  <c r="AA98" i="30"/>
  <c r="AA29" i="30"/>
  <c r="AA24" i="30"/>
  <c r="AA100" i="30"/>
  <c r="AA164" i="30"/>
  <c r="AA152" i="30"/>
  <c r="AA64" i="30"/>
  <c r="AA114" i="30"/>
  <c r="AA182" i="30"/>
  <c r="AA48" i="30"/>
  <c r="AA177" i="30"/>
  <c r="AA136" i="30"/>
  <c r="AV16" i="30"/>
  <c r="AA101" i="30"/>
  <c r="AA74" i="30"/>
  <c r="AA116" i="30"/>
  <c r="AA46" i="30"/>
  <c r="AA65" i="30"/>
  <c r="AA56" i="30"/>
  <c r="AA110" i="30"/>
  <c r="AA129" i="30"/>
  <c r="AA22" i="30"/>
  <c r="AA108" i="30"/>
  <c r="AA30" i="30"/>
  <c r="AA92" i="30"/>
  <c r="AA171" i="30"/>
  <c r="AA139" i="30"/>
  <c r="AA112" i="30"/>
  <c r="AA52" i="30"/>
  <c r="AF5" i="30"/>
  <c r="AA119" i="30"/>
  <c r="AA167" i="30"/>
  <c r="AA133" i="30"/>
  <c r="AA123" i="30"/>
  <c r="AA55" i="30"/>
  <c r="AA51" i="30"/>
  <c r="AA81" i="30"/>
  <c r="AA49" i="30"/>
  <c r="AA96" i="30"/>
  <c r="AA160" i="30"/>
  <c r="AA31" i="30"/>
  <c r="AA130" i="30"/>
  <c r="AE6" i="30"/>
  <c r="V18" i="30" s="1"/>
  <c r="AA166" i="30"/>
  <c r="AE5" i="30"/>
  <c r="AA32" i="30"/>
  <c r="AA105" i="30"/>
  <c r="AA44" i="32"/>
  <c r="AA146" i="32"/>
  <c r="AA106" i="32"/>
  <c r="AA193" i="32"/>
  <c r="AA161" i="32"/>
  <c r="AA74" i="32"/>
  <c r="AA97" i="32"/>
  <c r="AA49" i="32"/>
  <c r="AA144" i="32"/>
  <c r="AA164" i="32"/>
  <c r="AA118" i="32"/>
  <c r="AA108" i="32"/>
  <c r="AA28" i="32"/>
  <c r="AA99" i="32"/>
  <c r="AA21" i="32"/>
  <c r="AA30" i="32"/>
  <c r="AA182" i="32"/>
  <c r="AA170" i="32"/>
  <c r="AA158" i="32"/>
  <c r="AA190" i="32"/>
  <c r="AA114" i="32"/>
  <c r="AA66" i="32"/>
  <c r="AA117" i="32"/>
  <c r="AA145" i="32"/>
  <c r="AA58" i="32"/>
  <c r="AA78" i="32"/>
  <c r="AA29" i="32"/>
  <c r="AA179" i="32"/>
  <c r="AA59" i="32"/>
  <c r="AA75" i="32"/>
  <c r="AA172" i="32"/>
  <c r="AA69" i="32"/>
  <c r="AA132" i="32"/>
  <c r="AA56" i="32"/>
  <c r="AA42" i="32"/>
  <c r="AA166" i="32"/>
  <c r="AA139" i="32"/>
  <c r="AA82" i="32"/>
  <c r="AA60" i="32"/>
  <c r="AA26" i="32"/>
  <c r="AA133" i="32"/>
  <c r="AA24" i="32"/>
  <c r="AA191" i="32"/>
  <c r="AA55" i="32"/>
  <c r="AA67" i="32"/>
  <c r="AV16" i="32"/>
  <c r="AA31" i="32"/>
  <c r="AA165" i="32"/>
  <c r="AA124" i="32"/>
  <c r="AE5" i="32"/>
  <c r="AA142" i="32"/>
  <c r="AA89" i="32"/>
  <c r="AA68" i="32"/>
  <c r="AA112" i="32"/>
  <c r="AA38" i="32"/>
  <c r="AA135" i="32"/>
  <c r="AA35" i="32"/>
  <c r="AA185" i="32"/>
  <c r="AA184" i="32"/>
  <c r="AA176" i="32"/>
  <c r="AA65" i="32"/>
  <c r="AA90" i="32"/>
  <c r="AA168" i="32"/>
  <c r="AA33" i="32"/>
  <c r="AA127" i="32"/>
  <c r="AA73" i="32"/>
  <c r="AA76" i="32"/>
  <c r="AA25" i="32"/>
  <c r="AA47" i="32"/>
  <c r="AA45" i="32"/>
  <c r="AA80" i="32"/>
  <c r="AA138" i="32"/>
  <c r="AA178" i="32"/>
  <c r="AA116" i="32"/>
  <c r="AA159" i="32"/>
  <c r="AA122" i="32"/>
  <c r="AA150" i="32"/>
  <c r="AA163" i="32"/>
  <c r="AA115" i="32"/>
  <c r="AA37" i="32"/>
  <c r="AA156" i="32"/>
  <c r="AA148" i="32"/>
  <c r="AA100" i="32"/>
  <c r="AA134" i="32"/>
  <c r="AA70" i="32"/>
  <c r="AA57" i="32"/>
  <c r="AA98" i="32"/>
  <c r="AA189" i="32"/>
  <c r="AA143" i="32"/>
  <c r="AA160" i="32"/>
  <c r="AA107" i="32"/>
  <c r="AA173" i="32"/>
  <c r="AA85" i="32"/>
  <c r="AA79" i="32"/>
  <c r="AA113" i="32"/>
  <c r="AA91" i="32"/>
  <c r="AA125" i="32"/>
  <c r="AE6" i="32"/>
  <c r="V18" i="32" s="1"/>
  <c r="AA155" i="32"/>
  <c r="AA77" i="32"/>
  <c r="AA103" i="32"/>
  <c r="AA95" i="32"/>
  <c r="AA192" i="32"/>
  <c r="AA87" i="32"/>
  <c r="AA141" i="32"/>
  <c r="AA43" i="32"/>
  <c r="AA86" i="32"/>
  <c r="AA88" i="32"/>
  <c r="AA27" i="32"/>
  <c r="AA128" i="32"/>
  <c r="AA121" i="32"/>
  <c r="AA41" i="32"/>
  <c r="AA151" i="32"/>
  <c r="AA129" i="32"/>
  <c r="AF5" i="32"/>
  <c r="AA71" i="32"/>
  <c r="AA36" i="32"/>
  <c r="AA175" i="32"/>
  <c r="AA32" i="32"/>
  <c r="AA64" i="32"/>
  <c r="AA167" i="32"/>
  <c r="AA183" i="32"/>
  <c r="AA105" i="32"/>
  <c r="AA147" i="32"/>
  <c r="AA81" i="32"/>
  <c r="AA149" i="32"/>
  <c r="AA84" i="32"/>
  <c r="AA162" i="32"/>
  <c r="AA157" i="32"/>
  <c r="AA22" i="32"/>
  <c r="AA152" i="32"/>
  <c r="AA92" i="32"/>
  <c r="AA137" i="32"/>
  <c r="AA83" i="32"/>
  <c r="AA119" i="32"/>
  <c r="AA140" i="32"/>
  <c r="AE8" i="32"/>
  <c r="AA51" i="32"/>
  <c r="AA94" i="32"/>
  <c r="AA40" i="32"/>
  <c r="AA153" i="32"/>
  <c r="AA180" i="32"/>
  <c r="AA104" i="32"/>
  <c r="AA131" i="32"/>
  <c r="AA50" i="32"/>
  <c r="AA110" i="32"/>
  <c r="AA93" i="32"/>
  <c r="AA101" i="32"/>
  <c r="AA46" i="32"/>
  <c r="AA109" i="32"/>
  <c r="AA174" i="32"/>
  <c r="AA48" i="32"/>
  <c r="AA120" i="32"/>
  <c r="AA102" i="32"/>
  <c r="AA136" i="32"/>
  <c r="AA186" i="32"/>
  <c r="AA23" i="32"/>
  <c r="AA34" i="32"/>
  <c r="C6" i="32"/>
  <c r="AA62" i="32"/>
  <c r="AA72" i="32"/>
  <c r="AA154" i="32"/>
  <c r="AA130" i="32"/>
  <c r="AA39" i="32"/>
  <c r="AA96" i="32"/>
  <c r="AA188" i="32"/>
  <c r="AA61" i="32"/>
  <c r="AA181" i="32"/>
  <c r="AA53" i="32"/>
  <c r="AA63" i="32"/>
  <c r="AA52" i="32"/>
  <c r="AA123" i="32"/>
  <c r="AA171" i="32"/>
  <c r="AA20" i="32"/>
  <c r="AA177" i="32"/>
  <c r="AA126" i="32"/>
  <c r="AA169" i="32"/>
  <c r="AA194" i="32"/>
  <c r="AA54" i="32"/>
  <c r="AA187" i="32"/>
  <c r="AA111" i="32"/>
  <c r="AA138" i="27"/>
  <c r="AA191" i="27"/>
  <c r="AA27" i="27"/>
  <c r="AA79" i="27"/>
  <c r="AA98" i="27"/>
  <c r="AA123" i="27"/>
  <c r="AA51" i="27"/>
  <c r="AA119" i="27"/>
  <c r="AA65" i="27"/>
  <c r="AA23" i="27"/>
  <c r="AA120" i="27"/>
  <c r="AA164" i="27"/>
  <c r="AA114" i="27"/>
  <c r="AA124" i="27"/>
  <c r="AA102" i="27"/>
  <c r="AA69" i="27"/>
  <c r="AA97" i="27"/>
  <c r="AE6" i="27"/>
  <c r="V18" i="27" s="1"/>
  <c r="AA165" i="27"/>
  <c r="AA157" i="27"/>
  <c r="AA35" i="27"/>
  <c r="AA170" i="27"/>
  <c r="AA42" i="27"/>
  <c r="AA184" i="27"/>
  <c r="AA127" i="27"/>
  <c r="AA48" i="27"/>
  <c r="AA63" i="27"/>
  <c r="AA175" i="27"/>
  <c r="AA108" i="27"/>
  <c r="AA119" i="35"/>
  <c r="AA129" i="35"/>
  <c r="AA52" i="35"/>
  <c r="AA97" i="35"/>
  <c r="AA193" i="35"/>
  <c r="AA42" i="35"/>
  <c r="AA167" i="35"/>
  <c r="AA124" i="35"/>
  <c r="AA144" i="35"/>
  <c r="AA157" i="35"/>
  <c r="AA68" i="35"/>
  <c r="AA171" i="35"/>
  <c r="AA56" i="35"/>
  <c r="AP18" i="27"/>
  <c r="AA104" i="35"/>
  <c r="AA115" i="35"/>
  <c r="AA86" i="35"/>
  <c r="AA170" i="35"/>
  <c r="AE6" i="35"/>
  <c r="V18" i="35" s="1"/>
  <c r="AA189" i="35"/>
  <c r="AA154" i="35"/>
  <c r="AA61" i="35"/>
  <c r="AA91" i="35"/>
  <c r="AA188" i="35"/>
  <c r="AA64" i="35"/>
  <c r="AA63" i="35"/>
  <c r="AA78" i="35"/>
  <c r="AA150" i="35"/>
  <c r="AA180" i="35"/>
  <c r="AA160" i="35"/>
  <c r="AA102" i="35"/>
  <c r="AA143" i="35"/>
  <c r="AA109" i="35"/>
  <c r="AA181" i="35"/>
  <c r="AA182" i="35"/>
  <c r="AA49" i="35"/>
  <c r="AA35" i="35"/>
  <c r="AA139" i="35"/>
  <c r="AA71" i="35"/>
  <c r="AA125" i="35"/>
  <c r="AA67" i="35"/>
  <c r="AA177" i="35"/>
  <c r="AA81" i="35"/>
  <c r="AA29" i="35"/>
  <c r="AA190" i="35"/>
  <c r="AA96" i="35"/>
  <c r="AA184" i="35"/>
  <c r="AA148" i="35"/>
  <c r="AA55" i="35"/>
  <c r="AA146" i="35"/>
  <c r="AA25" i="35"/>
  <c r="AA79" i="35"/>
  <c r="AA90" i="35"/>
  <c r="AA159" i="35"/>
  <c r="AA48" i="35"/>
  <c r="AA36" i="35"/>
  <c r="AA76" i="35"/>
  <c r="AA141" i="35"/>
  <c r="AA158" i="35"/>
  <c r="AA24" i="35"/>
  <c r="AA130" i="35"/>
  <c r="AA44" i="35"/>
  <c r="AA70" i="35"/>
  <c r="AA164" i="35"/>
  <c r="AA51" i="35"/>
  <c r="AA191" i="35"/>
  <c r="AA73" i="35"/>
  <c r="AA62" i="35"/>
  <c r="AV16" i="35"/>
  <c r="AA95" i="35"/>
  <c r="AA103" i="35"/>
  <c r="AA99" i="35"/>
  <c r="AA82" i="35"/>
  <c r="AA179" i="35"/>
  <c r="AA47" i="35"/>
  <c r="AA123" i="35"/>
  <c r="AA43" i="35"/>
  <c r="AA101" i="35"/>
  <c r="AA176" i="35"/>
  <c r="AF5" i="35"/>
  <c r="AA162" i="35"/>
  <c r="AA132" i="35"/>
  <c r="AA138" i="35"/>
  <c r="AA107" i="35"/>
  <c r="AA113" i="35"/>
  <c r="AA183" i="35"/>
  <c r="AA168" i="35"/>
  <c r="AA142" i="35"/>
  <c r="C6" i="35"/>
  <c r="AA21" i="35"/>
  <c r="AA111" i="35"/>
  <c r="AA37" i="35"/>
  <c r="AA147" i="35"/>
  <c r="AA72" i="35"/>
  <c r="AA93" i="35"/>
  <c r="AA106" i="35"/>
  <c r="AA22" i="35"/>
  <c r="AA31" i="35"/>
  <c r="AA122" i="35"/>
  <c r="AA30" i="35"/>
  <c r="AA69" i="35"/>
  <c r="AE8" i="35"/>
  <c r="AA175" i="35"/>
  <c r="AA27" i="35"/>
  <c r="AA88" i="35"/>
  <c r="AA77" i="35"/>
  <c r="AA83" i="35"/>
  <c r="AA32" i="35"/>
  <c r="AA135" i="35"/>
  <c r="AA145" i="35"/>
  <c r="AA23" i="35"/>
  <c r="AA187" i="35"/>
  <c r="AA65" i="35"/>
  <c r="AA100" i="35"/>
  <c r="AA74" i="35"/>
  <c r="AA136" i="35"/>
  <c r="AA192" i="35"/>
  <c r="AA28" i="35"/>
  <c r="AA112" i="35"/>
  <c r="AA121" i="35"/>
  <c r="AA92" i="35"/>
  <c r="AA38" i="35"/>
  <c r="AA20" i="35"/>
  <c r="AA50" i="35"/>
  <c r="AA126" i="35"/>
  <c r="AA54" i="35"/>
  <c r="AA140" i="35"/>
  <c r="AA174" i="35"/>
  <c r="AA151" i="35"/>
  <c r="AE5" i="35"/>
  <c r="AA45" i="35"/>
  <c r="AA46" i="35"/>
  <c r="AA149" i="35"/>
  <c r="AA128" i="35"/>
  <c r="AA59" i="35"/>
  <c r="AA118" i="35"/>
  <c r="AA194" i="35"/>
  <c r="AA26" i="35"/>
  <c r="AA105" i="35"/>
  <c r="AA76" i="27"/>
  <c r="AA168" i="27"/>
  <c r="AA115" i="27"/>
  <c r="AA41" i="27"/>
  <c r="AA49" i="27"/>
  <c r="AA192" i="27"/>
  <c r="AA125" i="27"/>
  <c r="AA54" i="27"/>
  <c r="AA80" i="27"/>
  <c r="AA82" i="27"/>
  <c r="AA183" i="27"/>
  <c r="AA134" i="27"/>
  <c r="AA52" i="27"/>
  <c r="AA182" i="27"/>
  <c r="AA150" i="27"/>
  <c r="AA66" i="27"/>
  <c r="AA190" i="27"/>
  <c r="AA89" i="27"/>
  <c r="AA103" i="27"/>
  <c r="AV16" i="27"/>
  <c r="AA171" i="27"/>
  <c r="AA47" i="27"/>
  <c r="AA37" i="27"/>
  <c r="AA99" i="27"/>
  <c r="AA43" i="27"/>
  <c r="AA70" i="27"/>
  <c r="AA46" i="27"/>
  <c r="AA61" i="27"/>
  <c r="AA146" i="27"/>
  <c r="AA21" i="27"/>
  <c r="AA193" i="27"/>
  <c r="AA118" i="27"/>
  <c r="AA100" i="27"/>
  <c r="AA155" i="27"/>
  <c r="AA29" i="27"/>
  <c r="AA174" i="27"/>
  <c r="AE5" i="27"/>
  <c r="AA96" i="27"/>
  <c r="AA28" i="27"/>
  <c r="AA60" i="27"/>
  <c r="AA153" i="27"/>
  <c r="AA158" i="27"/>
  <c r="AA172" i="27"/>
  <c r="AA167" i="27"/>
  <c r="AA75" i="27"/>
  <c r="AA121" i="27"/>
  <c r="AA130" i="27"/>
  <c r="AA53" i="27"/>
  <c r="AA177" i="27"/>
  <c r="AA78" i="27"/>
  <c r="AA64" i="27"/>
  <c r="AA59" i="27"/>
  <c r="AA30" i="27"/>
  <c r="AA88" i="27"/>
  <c r="AA185" i="27"/>
  <c r="AA163" i="27"/>
  <c r="AA101" i="27"/>
  <c r="AA188" i="27"/>
  <c r="C6" i="27"/>
  <c r="AA139" i="27"/>
  <c r="AA154" i="27"/>
  <c r="AA179" i="27"/>
  <c r="AA24" i="27"/>
  <c r="AF5" i="27"/>
  <c r="AA192" i="34"/>
  <c r="AA80" i="34"/>
  <c r="AA111" i="34"/>
  <c r="AA62" i="34"/>
  <c r="AA33" i="34"/>
  <c r="AA165" i="34"/>
  <c r="AA171" i="34"/>
  <c r="AA155" i="34"/>
  <c r="AA39" i="34"/>
  <c r="AA58" i="34"/>
  <c r="AA92" i="34"/>
  <c r="AA47" i="34"/>
  <c r="AA49" i="34"/>
  <c r="AA101" i="34"/>
  <c r="AA127" i="34"/>
  <c r="AA77" i="34"/>
  <c r="AA102" i="34"/>
  <c r="AA88" i="34"/>
  <c r="AA161" i="34"/>
  <c r="AA59" i="34"/>
  <c r="AA116" i="34"/>
  <c r="AA136" i="34"/>
  <c r="AA159" i="34"/>
  <c r="AA143" i="34"/>
  <c r="AA174" i="34"/>
  <c r="AA32" i="34"/>
  <c r="AA104" i="34"/>
  <c r="AA69" i="34"/>
  <c r="AA126" i="34"/>
  <c r="AA41" i="34"/>
  <c r="AA45" i="34"/>
  <c r="AA52" i="34"/>
  <c r="AA22" i="34"/>
  <c r="AA24" i="34"/>
  <c r="AA44" i="34"/>
  <c r="AA119" i="34"/>
  <c r="AA163" i="34"/>
  <c r="AA190" i="34"/>
  <c r="AA86" i="34"/>
  <c r="AA121" i="34"/>
  <c r="AA181" i="34"/>
  <c r="AA51" i="34"/>
  <c r="AA164" i="34"/>
  <c r="AA128" i="34"/>
  <c r="AA146" i="34"/>
  <c r="AA177" i="34"/>
  <c r="AA115" i="34"/>
  <c r="AA54" i="34"/>
  <c r="AA94" i="34"/>
  <c r="AA93" i="34"/>
  <c r="AA156" i="34"/>
  <c r="AA152" i="34"/>
  <c r="AE5" i="34"/>
  <c r="AA75" i="34"/>
  <c r="AA182" i="34"/>
  <c r="AA175" i="34"/>
  <c r="AA35" i="34"/>
  <c r="AA147" i="34"/>
  <c r="AA43" i="34"/>
  <c r="AA90" i="34"/>
  <c r="AA151" i="34"/>
  <c r="AA160" i="34"/>
  <c r="AA55" i="34"/>
  <c r="AA36" i="34"/>
  <c r="AA123" i="34"/>
  <c r="AA170" i="34"/>
  <c r="AA109" i="34"/>
  <c r="AA38" i="34"/>
  <c r="AA130" i="34"/>
  <c r="AA157" i="34"/>
  <c r="AA67" i="34"/>
  <c r="AA37" i="34"/>
  <c r="AA162" i="34"/>
  <c r="AA50" i="34"/>
  <c r="AA73" i="34"/>
  <c r="AA97" i="34"/>
  <c r="AA133" i="34"/>
  <c r="AA158" i="34"/>
  <c r="AA71" i="34"/>
  <c r="AA129" i="34"/>
  <c r="AA135" i="34"/>
  <c r="AA134" i="34"/>
  <c r="AA40" i="34"/>
  <c r="AA79" i="34"/>
  <c r="AA31" i="34"/>
  <c r="AA144" i="34"/>
  <c r="AA142" i="34"/>
  <c r="AA113" i="34"/>
  <c r="AA167" i="34"/>
  <c r="AA99" i="34"/>
  <c r="AA110" i="34"/>
  <c r="AA74" i="34"/>
  <c r="AA56" i="34"/>
  <c r="AA81" i="34"/>
  <c r="AA26" i="34"/>
  <c r="AA173" i="34"/>
  <c r="AA23" i="34"/>
  <c r="AA20" i="34"/>
  <c r="AA91" i="34"/>
  <c r="AA83" i="34"/>
  <c r="AA118" i="34"/>
  <c r="AE6" i="34"/>
  <c r="V18" i="34" s="1"/>
  <c r="AA140" i="34"/>
  <c r="AA78" i="34"/>
  <c r="AA180" i="34"/>
  <c r="AA66" i="34"/>
  <c r="AA172" i="34"/>
  <c r="AA103" i="34"/>
  <c r="AA120" i="34"/>
  <c r="AA153" i="34"/>
  <c r="AA112" i="34"/>
  <c r="AA70" i="34"/>
  <c r="AA168" i="34"/>
  <c r="AA63" i="34"/>
  <c r="AA188" i="34"/>
  <c r="AA34" i="34"/>
  <c r="AA29" i="34"/>
  <c r="AA89" i="34"/>
  <c r="AA122" i="34"/>
  <c r="AE8" i="34"/>
  <c r="AA96" i="34"/>
  <c r="AA87" i="34"/>
  <c r="AA76" i="34"/>
  <c r="AA65" i="34"/>
  <c r="AA21" i="34"/>
  <c r="AA139" i="34"/>
  <c r="AA150" i="34"/>
  <c r="AA166" i="34"/>
  <c r="AA106" i="34"/>
  <c r="AA107" i="34"/>
  <c r="AA117" i="34"/>
  <c r="AA179" i="34"/>
  <c r="AA191" i="34"/>
  <c r="C6" i="34"/>
  <c r="AA85" i="34"/>
  <c r="AA194" i="34"/>
  <c r="AA183" i="34"/>
  <c r="AA98" i="34"/>
  <c r="AA114" i="34"/>
  <c r="AA154" i="34"/>
  <c r="AA189" i="34"/>
  <c r="AA105" i="34"/>
  <c r="AA187" i="34"/>
  <c r="AA68" i="34"/>
  <c r="AA184" i="34"/>
  <c r="AA125" i="34"/>
  <c r="AA124" i="34"/>
  <c r="AA131" i="34"/>
  <c r="AA185" i="34"/>
  <c r="AA57" i="34"/>
  <c r="AA30" i="34"/>
  <c r="AF5" i="34"/>
  <c r="AA145" i="34"/>
  <c r="AA148" i="34"/>
  <c r="AA48" i="34"/>
  <c r="AA193" i="34"/>
  <c r="AA132" i="34"/>
  <c r="AA82" i="34"/>
  <c r="AA42" i="34"/>
  <c r="AA28" i="34"/>
  <c r="AA108" i="34"/>
  <c r="AA186" i="34"/>
  <c r="AA64" i="34"/>
  <c r="AV16" i="34"/>
  <c r="AA100" i="34"/>
  <c r="AA53" i="34"/>
  <c r="AA72" i="34"/>
  <c r="AA137" i="34"/>
  <c r="AA138" i="34"/>
  <c r="AA178" i="34"/>
  <c r="AA95" i="34"/>
  <c r="AA141" i="34"/>
  <c r="AA149" i="34"/>
  <c r="AA169" i="34"/>
  <c r="AA61" i="34"/>
  <c r="AA46" i="34"/>
  <c r="AA27" i="34"/>
  <c r="AA84" i="34"/>
  <c r="AA176" i="34"/>
  <c r="AA25" i="34"/>
  <c r="AA60" i="34"/>
  <c r="AP18" i="34"/>
  <c r="AA152" i="27"/>
  <c r="AA73" i="27"/>
  <c r="AA56" i="27"/>
  <c r="AA194" i="27"/>
  <c r="AA94" i="27"/>
  <c r="AA86" i="27"/>
  <c r="AA161" i="27"/>
  <c r="AA159" i="27"/>
  <c r="AA106" i="27"/>
  <c r="AA148" i="27"/>
  <c r="AA62" i="27"/>
  <c r="AA39" i="27"/>
  <c r="AA117" i="27"/>
  <c r="AA105" i="27"/>
  <c r="AA25" i="27"/>
  <c r="AA113" i="27"/>
  <c r="AA160" i="27"/>
  <c r="AA81" i="27"/>
  <c r="AA74" i="27"/>
  <c r="AA45" i="27"/>
  <c r="AA128" i="27"/>
  <c r="AA180" i="27"/>
  <c r="AA133" i="27"/>
  <c r="AA68" i="27"/>
  <c r="AA132" i="27"/>
  <c r="AA135" i="27"/>
  <c r="AA122" i="27"/>
  <c r="AA72" i="27"/>
  <c r="AA92" i="27"/>
  <c r="AA114" i="35"/>
  <c r="AA173" i="35"/>
  <c r="AA75" i="35"/>
  <c r="AA166" i="35"/>
  <c r="AA66" i="35"/>
  <c r="AA87" i="35"/>
  <c r="AA84" i="35"/>
  <c r="AA57" i="35"/>
  <c r="AA163" i="35"/>
  <c r="AA34" i="35"/>
  <c r="AA172" i="35"/>
  <c r="AA178" i="35"/>
  <c r="AA185" i="35"/>
  <c r="AA161" i="35"/>
  <c r="AA101" i="28"/>
  <c r="AA152" i="28"/>
  <c r="AA93" i="28"/>
  <c r="AA88" i="28"/>
  <c r="AA37" i="28"/>
  <c r="AA58" i="28"/>
  <c r="AA147" i="28"/>
  <c r="AF5" i="28"/>
  <c r="AA47" i="28"/>
  <c r="AA46" i="28"/>
  <c r="AA146" i="28"/>
  <c r="AA104" i="28"/>
  <c r="AA150" i="28"/>
  <c r="AA167" i="28"/>
  <c r="AA72" i="28"/>
  <c r="AA143" i="28"/>
  <c r="AA193" i="28"/>
  <c r="AA79" i="28"/>
  <c r="AA35" i="28"/>
  <c r="AA39" i="28"/>
  <c r="AA107" i="28"/>
  <c r="AA157" i="28"/>
  <c r="AA129" i="28"/>
  <c r="AA141" i="28"/>
  <c r="AA188" i="28"/>
  <c r="AA22" i="28"/>
  <c r="AA55" i="28"/>
  <c r="AA85" i="28"/>
  <c r="AA69" i="28"/>
  <c r="AA67" i="28"/>
  <c r="AA178" i="28"/>
  <c r="AA117" i="28"/>
  <c r="AA128" i="28"/>
  <c r="AA160" i="28"/>
  <c r="AA91" i="28"/>
  <c r="AA100" i="28"/>
  <c r="AA24" i="28"/>
  <c r="AE6" i="28"/>
  <c r="V18" i="28" s="1"/>
  <c r="AA127" i="28"/>
  <c r="AA159" i="28"/>
  <c r="AA56" i="28"/>
  <c r="AA164" i="28"/>
  <c r="AA135" i="28"/>
  <c r="AA42" i="28"/>
  <c r="AA111" i="28"/>
  <c r="AA84" i="28"/>
  <c r="AA65" i="28"/>
  <c r="AV16" i="28"/>
  <c r="AA191" i="28"/>
  <c r="AA102" i="28"/>
  <c r="AA176" i="28"/>
  <c r="AA142" i="28"/>
  <c r="AE8" i="28"/>
  <c r="AA149" i="28"/>
  <c r="AA108" i="28"/>
  <c r="AA125" i="28"/>
  <c r="AA120" i="28"/>
  <c r="AA66" i="28"/>
  <c r="AA71" i="28"/>
  <c r="AA121" i="28"/>
  <c r="AA78" i="28"/>
  <c r="AA163" i="28"/>
  <c r="AA105" i="28"/>
  <c r="AA136" i="28"/>
  <c r="AA179" i="28"/>
  <c r="AA41" i="28"/>
  <c r="AA73" i="28"/>
  <c r="AA36" i="28"/>
  <c r="AA90" i="28"/>
  <c r="AA27" i="28"/>
  <c r="AA194" i="28"/>
  <c r="AA23" i="28"/>
  <c r="AA137" i="28"/>
  <c r="AA63" i="28"/>
  <c r="AA82" i="28"/>
  <c r="AA44" i="28"/>
  <c r="AA166" i="28"/>
  <c r="AA60" i="28"/>
  <c r="AA148" i="28"/>
  <c r="AA25" i="28"/>
  <c r="AA20" i="28"/>
  <c r="AA80" i="28"/>
  <c r="AA106" i="28"/>
  <c r="AA138" i="28"/>
  <c r="AA187" i="28"/>
  <c r="AA155" i="28"/>
  <c r="AA126" i="28"/>
  <c r="AA113" i="28"/>
  <c r="AA30" i="28"/>
  <c r="AA26" i="28"/>
  <c r="AA158" i="28"/>
  <c r="AA181" i="28"/>
  <c r="AA92" i="28"/>
  <c r="AA134" i="28"/>
  <c r="AA119" i="28"/>
  <c r="AA144" i="28"/>
  <c r="AA59" i="28"/>
  <c r="AA61" i="28"/>
  <c r="AA115" i="28"/>
  <c r="AA48" i="28"/>
  <c r="AA116" i="28"/>
  <c r="AA45" i="28"/>
  <c r="AA96" i="28"/>
  <c r="AA133" i="28"/>
  <c r="AA33" i="28"/>
  <c r="AA76" i="28"/>
  <c r="AA185" i="28"/>
  <c r="AA75" i="28"/>
  <c r="AA43" i="28"/>
  <c r="AA95" i="28"/>
  <c r="AA172" i="28"/>
  <c r="AA154" i="28"/>
  <c r="AA161" i="28"/>
  <c r="AA114" i="28"/>
  <c r="AA52" i="28"/>
  <c r="C6" i="28"/>
  <c r="AA175" i="28"/>
  <c r="AE5" i="28"/>
  <c r="AA118" i="28"/>
  <c r="AA87" i="28"/>
  <c r="AA34" i="28"/>
  <c r="AA74" i="28"/>
  <c r="AA189" i="28"/>
  <c r="AA31" i="28"/>
  <c r="AA190" i="28"/>
  <c r="AA32" i="28"/>
  <c r="AA89" i="28"/>
  <c r="AA98" i="28"/>
  <c r="AA130" i="28"/>
  <c r="AA183" i="28"/>
  <c r="AA54" i="28"/>
  <c r="AA94" i="28"/>
  <c r="AA21" i="28"/>
  <c r="AA124" i="28"/>
  <c r="AA180" i="28"/>
  <c r="AA184" i="28"/>
  <c r="AA169" i="28"/>
  <c r="AA81" i="28"/>
  <c r="AA77" i="28"/>
  <c r="AA131" i="28"/>
  <c r="AA57" i="28"/>
  <c r="AA53" i="28"/>
  <c r="AA38" i="28"/>
  <c r="AA110" i="28"/>
  <c r="AA140" i="28"/>
  <c r="AA132" i="28"/>
  <c r="AA168" i="28"/>
  <c r="AA153" i="28"/>
  <c r="AA86" i="28"/>
  <c r="AA165" i="28"/>
  <c r="AA103" i="28"/>
  <c r="AA97" i="28"/>
  <c r="AA139" i="28"/>
  <c r="AA174" i="28"/>
  <c r="AA182" i="28"/>
  <c r="AA49" i="28"/>
  <c r="AA186" i="28"/>
  <c r="AA70" i="28"/>
  <c r="AA162" i="28"/>
  <c r="AA64" i="28"/>
  <c r="AA68" i="28"/>
  <c r="AA50" i="28"/>
  <c r="AA29" i="28"/>
  <c r="AA99" i="28"/>
  <c r="AA28" i="28"/>
  <c r="AA112" i="28"/>
  <c r="AA151" i="28"/>
  <c r="AA51" i="28"/>
  <c r="AA156" i="28"/>
  <c r="AA171" i="28"/>
  <c r="AA173" i="28"/>
  <c r="AA62" i="28"/>
  <c r="AA170" i="28"/>
  <c r="AA145" i="28"/>
  <c r="AA109" i="28"/>
  <c r="AA192" i="28"/>
  <c r="AA177" i="28"/>
  <c r="AA122" i="28"/>
  <c r="AA83" i="28"/>
  <c r="AA40" i="28"/>
  <c r="AA123" i="28"/>
  <c r="AA102" i="33"/>
  <c r="AA170" i="33"/>
  <c r="AA84" i="33"/>
  <c r="AA51" i="33"/>
  <c r="AA179" i="33"/>
  <c r="AA54" i="33"/>
  <c r="AA134" i="33"/>
  <c r="AA103" i="33"/>
  <c r="AA48" i="33"/>
  <c r="AA192" i="33"/>
  <c r="AA148" i="33"/>
  <c r="AA153" i="33"/>
  <c r="AA20" i="33"/>
  <c r="AA193" i="33"/>
  <c r="AA97" i="33"/>
  <c r="AA53" i="33"/>
  <c r="AA142" i="33"/>
  <c r="AA150" i="33"/>
  <c r="AA152" i="33"/>
  <c r="AA172" i="33"/>
  <c r="AA46" i="33"/>
  <c r="AA26" i="33"/>
  <c r="AA23" i="33"/>
  <c r="AA100" i="33"/>
  <c r="AA93" i="33"/>
  <c r="AA38" i="33"/>
  <c r="AA161" i="33"/>
  <c r="AA45" i="33"/>
  <c r="C6" i="33"/>
  <c r="AA156" i="33"/>
  <c r="AA111" i="33"/>
  <c r="AE8" i="33"/>
  <c r="AA171" i="33"/>
  <c r="AA182" i="33"/>
  <c r="AA149" i="33"/>
  <c r="AA174" i="33"/>
  <c r="AA194" i="33"/>
  <c r="AA80" i="33"/>
  <c r="AA66" i="33"/>
  <c r="AA104" i="33"/>
  <c r="AA109" i="33"/>
  <c r="AA124" i="33"/>
  <c r="AA40" i="33"/>
  <c r="AA95" i="33"/>
  <c r="AA125" i="33"/>
  <c r="AA42" i="33"/>
  <c r="AA75" i="33"/>
  <c r="AA85" i="33"/>
  <c r="AV16" i="33"/>
  <c r="AA112" i="33"/>
  <c r="AA56" i="33"/>
  <c r="AA140" i="33"/>
  <c r="AA99" i="33"/>
  <c r="AA96" i="33"/>
  <c r="AA190" i="33"/>
  <c r="AA69" i="33"/>
  <c r="AA136" i="33"/>
  <c r="AA113" i="33"/>
  <c r="AA120" i="33"/>
  <c r="AA62" i="33"/>
  <c r="AA87" i="33"/>
  <c r="AA139" i="33"/>
  <c r="AA68" i="33"/>
  <c r="AA32" i="33"/>
  <c r="AA177" i="33"/>
  <c r="AF5" i="33"/>
  <c r="AA110" i="33"/>
  <c r="AA101" i="33"/>
  <c r="AA173" i="33"/>
  <c r="AA65" i="33"/>
  <c r="AA147" i="33"/>
  <c r="AA151" i="33"/>
  <c r="AA164" i="33"/>
  <c r="AA129" i="33"/>
  <c r="AA130" i="33"/>
  <c r="AA90" i="33"/>
  <c r="AA187" i="33"/>
  <c r="AA138" i="33"/>
  <c r="AA163" i="33"/>
  <c r="AA79" i="33"/>
  <c r="AA44" i="33"/>
  <c r="AA123" i="33"/>
  <c r="AA176" i="33"/>
  <c r="AA34" i="33"/>
  <c r="AA60" i="33"/>
  <c r="AA52" i="33"/>
  <c r="AE6" i="33"/>
  <c r="V18" i="33" s="1"/>
  <c r="AA108" i="33"/>
  <c r="AA191" i="33"/>
  <c r="AA131" i="33"/>
  <c r="AA33" i="33"/>
  <c r="AA27" i="33"/>
  <c r="AA135" i="33"/>
  <c r="AA57" i="33"/>
  <c r="AA92" i="33"/>
  <c r="AA122" i="33"/>
  <c r="AA77" i="33"/>
  <c r="AA88" i="33"/>
  <c r="AA185" i="33"/>
  <c r="AA82" i="33"/>
  <c r="AA21" i="33"/>
  <c r="AA154" i="33"/>
  <c r="AA118" i="33"/>
  <c r="AA47" i="33"/>
  <c r="AA128" i="33"/>
  <c r="AA28" i="33"/>
  <c r="AA119" i="33"/>
  <c r="AA157" i="33"/>
  <c r="AA115" i="33"/>
  <c r="AA133" i="33"/>
  <c r="AA132" i="33"/>
  <c r="AA31" i="33"/>
  <c r="AA94" i="33"/>
  <c r="AA121" i="33"/>
  <c r="AA36" i="33"/>
  <c r="AA107" i="33"/>
  <c r="AA43" i="33"/>
  <c r="AA116" i="33"/>
  <c r="AA145" i="33"/>
  <c r="AA71" i="33"/>
  <c r="AA72" i="33"/>
  <c r="AA91" i="33"/>
  <c r="AA73" i="33"/>
  <c r="AA105" i="33"/>
  <c r="AA39" i="33"/>
  <c r="AA58" i="33"/>
  <c r="AA188" i="33"/>
  <c r="AA35" i="33"/>
  <c r="AE5" i="33"/>
  <c r="AA183" i="33"/>
  <c r="AA64" i="33"/>
  <c r="AA165" i="33"/>
  <c r="AA78" i="33"/>
  <c r="AA167" i="33"/>
  <c r="AA160" i="33"/>
  <c r="AA74" i="33"/>
  <c r="AA137" i="33"/>
  <c r="AA29" i="33"/>
  <c r="AA180" i="33"/>
  <c r="AA168" i="33"/>
  <c r="AA49" i="33"/>
  <c r="AA67" i="33"/>
  <c r="AA143" i="33"/>
  <c r="AA55" i="33"/>
  <c r="AA106" i="33"/>
  <c r="AA63" i="33"/>
  <c r="AA127" i="33"/>
  <c r="AA76" i="33"/>
  <c r="AA126" i="33"/>
  <c r="AA146" i="33"/>
  <c r="AA81" i="33"/>
  <c r="AA37" i="33"/>
  <c r="AA166" i="33"/>
  <c r="AA169" i="33"/>
  <c r="AA162" i="33"/>
  <c r="AA24" i="33"/>
  <c r="AA175" i="33"/>
  <c r="AA141" i="33"/>
  <c r="AA158" i="33"/>
  <c r="AA59" i="33"/>
  <c r="AA114" i="33"/>
  <c r="AA184" i="33"/>
  <c r="AA41" i="33"/>
  <c r="AA144" i="33"/>
  <c r="AA83" i="33"/>
  <c r="AA159" i="33"/>
  <c r="AA70" i="33"/>
  <c r="AA30" i="33"/>
  <c r="AA117" i="33"/>
  <c r="AA89" i="33"/>
  <c r="AA189" i="33"/>
  <c r="AA86" i="33"/>
  <c r="AA181" i="33"/>
  <c r="AA61" i="33"/>
  <c r="AA186" i="33"/>
  <c r="AA155" i="33"/>
  <c r="AA50" i="33"/>
  <c r="AA22" i="33"/>
  <c r="AA25" i="33"/>
  <c r="AA98" i="33"/>
  <c r="AA178" i="33"/>
  <c r="AA64" i="14"/>
  <c r="AA109" i="14"/>
  <c r="AA36" i="14"/>
  <c r="AA125" i="14"/>
  <c r="AA171" i="14"/>
  <c r="AA74" i="14"/>
  <c r="AA54" i="14"/>
  <c r="AA100" i="14"/>
  <c r="AA34" i="14"/>
  <c r="AA147" i="14"/>
  <c r="AA128" i="14"/>
  <c r="AA51" i="14"/>
  <c r="AA143" i="14"/>
  <c r="AA154" i="14"/>
  <c r="C6" i="14"/>
  <c r="AA66" i="14"/>
  <c r="AA180" i="14"/>
  <c r="AA101" i="14"/>
  <c r="AA88" i="14"/>
  <c r="AA49" i="14"/>
  <c r="AA116" i="14"/>
  <c r="AA133" i="14"/>
  <c r="AF5" i="14"/>
  <c r="AA136" i="14"/>
  <c r="AA169" i="14"/>
  <c r="AA160" i="14"/>
  <c r="AA138" i="14"/>
  <c r="AA152" i="14"/>
  <c r="AA87" i="14"/>
  <c r="AA73" i="14"/>
  <c r="AA148" i="14"/>
  <c r="AA43" i="14"/>
  <c r="AA93" i="14"/>
  <c r="AA104" i="14"/>
  <c r="AA52" i="14"/>
  <c r="AA153" i="14"/>
  <c r="AA119" i="14"/>
  <c r="AA139" i="14"/>
  <c r="AA121" i="14"/>
  <c r="AA42" i="14"/>
  <c r="AA63" i="14"/>
  <c r="AA173" i="14"/>
  <c r="AA59" i="14"/>
  <c r="AA71" i="14"/>
  <c r="AA41" i="14"/>
  <c r="AA78" i="14"/>
  <c r="AA187" i="14"/>
  <c r="AA106" i="14"/>
  <c r="AA77" i="14"/>
  <c r="AA33" i="14"/>
  <c r="AA181" i="14"/>
  <c r="AA146" i="14"/>
  <c r="AA120" i="14"/>
  <c r="AA70" i="14"/>
  <c r="AA65" i="14"/>
  <c r="AA57" i="14"/>
  <c r="AA127" i="14"/>
  <c r="AA157" i="14"/>
  <c r="AA30" i="14"/>
  <c r="AA44" i="14"/>
  <c r="AA37" i="14"/>
  <c r="AA163" i="14"/>
  <c r="AA122" i="14"/>
  <c r="AA162" i="14"/>
  <c r="AA166" i="14"/>
  <c r="AA86" i="14"/>
  <c r="AA45" i="14"/>
  <c r="AA31" i="14"/>
  <c r="AA167" i="14"/>
  <c r="AA56" i="14"/>
  <c r="AA129" i="14"/>
  <c r="AA193" i="14"/>
  <c r="AA23" i="14"/>
  <c r="AA20" i="14"/>
  <c r="AA92" i="14"/>
  <c r="AA84" i="14"/>
  <c r="AA97" i="14"/>
  <c r="AA60" i="14"/>
  <c r="AA76" i="14"/>
  <c r="AA98" i="14"/>
  <c r="AA107" i="14"/>
  <c r="AA168" i="14"/>
  <c r="AA113" i="14"/>
  <c r="AA32" i="14"/>
  <c r="AA155" i="14"/>
  <c r="AA158" i="14"/>
  <c r="AA130" i="14"/>
  <c r="AA55" i="14"/>
  <c r="AA140" i="14"/>
  <c r="AA170" i="14"/>
  <c r="AA69" i="14"/>
  <c r="AA58" i="14"/>
  <c r="AA142" i="14"/>
  <c r="AA156" i="14"/>
  <c r="AA179" i="14"/>
  <c r="AA186" i="14"/>
  <c r="AA90" i="14"/>
  <c r="AA144" i="14"/>
  <c r="AA145" i="14"/>
  <c r="AA21" i="14"/>
  <c r="AA165" i="14"/>
  <c r="AA29" i="14"/>
  <c r="AA72" i="14"/>
  <c r="AA94" i="14"/>
  <c r="AA117" i="14"/>
  <c r="AA75" i="14"/>
  <c r="AA26" i="14"/>
  <c r="AA61" i="14"/>
  <c r="AA82" i="14"/>
  <c r="AA39" i="14"/>
  <c r="AA151" i="14"/>
  <c r="AA96" i="14"/>
  <c r="AA135" i="14"/>
  <c r="AA24" i="14"/>
  <c r="AA95" i="14"/>
  <c r="AA112" i="14"/>
  <c r="AA115" i="14"/>
  <c r="AA105" i="14"/>
  <c r="AA80" i="14"/>
  <c r="AA35" i="14"/>
  <c r="AA111" i="14"/>
  <c r="AA40" i="14"/>
  <c r="AA53" i="14"/>
  <c r="AA99" i="14"/>
  <c r="AA184" i="14"/>
  <c r="AA81" i="14"/>
  <c r="AA25" i="14"/>
  <c r="AA22" i="14"/>
  <c r="AA174" i="14"/>
  <c r="AA131" i="14"/>
  <c r="AA178" i="14"/>
  <c r="AA189" i="14"/>
  <c r="AA185" i="14"/>
  <c r="AA150" i="14"/>
  <c r="AA48" i="14"/>
  <c r="AA149" i="14"/>
  <c r="AA83" i="14"/>
  <c r="AA190" i="14"/>
  <c r="AA191" i="14"/>
  <c r="AA182" i="14"/>
  <c r="AA47" i="14"/>
  <c r="AA141" i="14"/>
  <c r="AA27" i="14"/>
  <c r="AE6" i="14"/>
  <c r="V18" i="14" s="1"/>
  <c r="AA89" i="14"/>
  <c r="AV16" i="14"/>
  <c r="AA132" i="14"/>
  <c r="AA114" i="14"/>
  <c r="AA91" i="14"/>
  <c r="AA159" i="14"/>
  <c r="AA183" i="14"/>
  <c r="AA103" i="14"/>
  <c r="AA68" i="14"/>
  <c r="AA172" i="14"/>
  <c r="AA124" i="14"/>
  <c r="AA102" i="14"/>
  <c r="AA46" i="14"/>
  <c r="AA123" i="14"/>
  <c r="AA192" i="14"/>
  <c r="AA38" i="14"/>
  <c r="AA79" i="14"/>
  <c r="AA108" i="14"/>
  <c r="AE8" i="14"/>
  <c r="AE5" i="14"/>
  <c r="AA85" i="14"/>
  <c r="AA161" i="14"/>
  <c r="AA28" i="14"/>
  <c r="AA62" i="14"/>
  <c r="AA194" i="14"/>
  <c r="AA118" i="14"/>
  <c r="AA126" i="14"/>
  <c r="AA110" i="14"/>
  <c r="AA175" i="14"/>
  <c r="AA177" i="14"/>
  <c r="AA137" i="14"/>
  <c r="AA164" i="14"/>
  <c r="AA50" i="14"/>
  <c r="AA67" i="14"/>
  <c r="AA134" i="14"/>
  <c r="AA176" i="14"/>
  <c r="AA188" i="14"/>
  <c r="AA158" i="31"/>
  <c r="AA44" i="31"/>
  <c r="AA59" i="31"/>
  <c r="AA148" i="31"/>
  <c r="AA29" i="31"/>
  <c r="AA189" i="31"/>
  <c r="AA131" i="31"/>
  <c r="AA50" i="31"/>
  <c r="AA82" i="31"/>
  <c r="AA140" i="31"/>
  <c r="AA43" i="31"/>
  <c r="AA66" i="31"/>
  <c r="AA154" i="31"/>
  <c r="AA34" i="31"/>
  <c r="AA52" i="31"/>
  <c r="AA104" i="31"/>
  <c r="AA187" i="31"/>
  <c r="AA113" i="31"/>
  <c r="AA159" i="31"/>
  <c r="AA62" i="31"/>
  <c r="AA73" i="31"/>
  <c r="AA91" i="31"/>
  <c r="AA97" i="31"/>
  <c r="AA174" i="31"/>
  <c r="AA134" i="31"/>
  <c r="AA191" i="31"/>
  <c r="AA27" i="31"/>
  <c r="AA45" i="31"/>
  <c r="AA81" i="31"/>
  <c r="AA121" i="31"/>
  <c r="AA149" i="31"/>
  <c r="AA98" i="31"/>
  <c r="AA182" i="31"/>
  <c r="AA109" i="31"/>
  <c r="AA72" i="31"/>
  <c r="AA47" i="31"/>
  <c r="AA25" i="31"/>
  <c r="AA114" i="31"/>
  <c r="AA178" i="31"/>
  <c r="AA108" i="31"/>
  <c r="AA146" i="31"/>
  <c r="AA184" i="31"/>
  <c r="AA150" i="31"/>
  <c r="AA119" i="31"/>
  <c r="AA118" i="31"/>
  <c r="AA112" i="31"/>
  <c r="AA35" i="31"/>
  <c r="AA54" i="31"/>
  <c r="AA103" i="31"/>
  <c r="AA141" i="31"/>
  <c r="AA21" i="31"/>
  <c r="AA33" i="31"/>
  <c r="AA22" i="31"/>
  <c r="AA60" i="31"/>
  <c r="AA175" i="31"/>
  <c r="AA23" i="31"/>
  <c r="AA194" i="31"/>
  <c r="AA186" i="31"/>
  <c r="AA145" i="31"/>
  <c r="AA58" i="31"/>
  <c r="AA132" i="31"/>
  <c r="AA133" i="31"/>
  <c r="AA107" i="31"/>
  <c r="AA49" i="31"/>
  <c r="AA157" i="31"/>
  <c r="AA160" i="31"/>
  <c r="AA65" i="31"/>
  <c r="AA115" i="31"/>
  <c r="AA38" i="31"/>
  <c r="AA28" i="31"/>
  <c r="AA40" i="31"/>
  <c r="AA142" i="31"/>
  <c r="AA129" i="31"/>
  <c r="AA143" i="31"/>
  <c r="AA136" i="31"/>
  <c r="AA71" i="31"/>
  <c r="AA77" i="31"/>
  <c r="AA100" i="31"/>
  <c r="AA124" i="31"/>
  <c r="AA79" i="31"/>
  <c r="AA32" i="31"/>
  <c r="AA84" i="31"/>
  <c r="AA126" i="31"/>
  <c r="AA61" i="31"/>
  <c r="AA171" i="31"/>
  <c r="AA169" i="31"/>
  <c r="AA39" i="31"/>
  <c r="AE6" i="31"/>
  <c r="V18" i="31" s="1"/>
  <c r="AA147" i="31"/>
  <c r="AA69" i="31"/>
  <c r="AA135" i="31"/>
  <c r="AA116" i="31"/>
  <c r="AA173" i="31"/>
  <c r="AA85" i="31"/>
  <c r="AA156" i="31"/>
  <c r="AA86" i="31"/>
  <c r="AA130" i="31"/>
  <c r="AA170" i="31"/>
  <c r="AA94" i="31"/>
  <c r="AA161" i="31"/>
  <c r="AA162" i="31"/>
  <c r="AA165" i="31"/>
  <c r="AA105" i="31"/>
  <c r="AE8" i="31"/>
  <c r="AA181" i="31"/>
  <c r="AA155" i="31"/>
  <c r="AA185" i="31"/>
  <c r="AA93" i="31"/>
  <c r="AA89" i="31"/>
  <c r="AA80" i="31"/>
  <c r="AA76" i="31"/>
  <c r="AA20" i="31"/>
  <c r="AA193" i="31"/>
  <c r="AA31" i="31"/>
  <c r="AA188" i="31"/>
  <c r="AA48" i="31"/>
  <c r="AA122" i="31"/>
  <c r="AA30" i="31"/>
  <c r="AA51" i="31"/>
  <c r="AA168" i="31"/>
  <c r="AA123" i="31"/>
  <c r="AA138" i="31"/>
  <c r="AA192" i="31"/>
  <c r="AA151" i="31"/>
  <c r="AA74" i="31"/>
  <c r="AA75" i="31"/>
  <c r="AV16" i="31"/>
  <c r="AA128" i="31"/>
  <c r="AA177" i="31"/>
  <c r="AA167" i="31"/>
  <c r="AA163" i="31"/>
  <c r="AA42" i="31"/>
  <c r="AA26" i="31"/>
  <c r="AA183" i="31"/>
  <c r="AA102" i="31"/>
  <c r="AA139" i="31"/>
  <c r="AA190" i="31"/>
  <c r="AA172" i="31"/>
  <c r="AA57" i="31"/>
  <c r="AE5" i="31"/>
  <c r="AA53" i="31"/>
  <c r="AA99" i="31"/>
  <c r="AF5" i="31"/>
  <c r="AA87" i="31"/>
  <c r="AA153" i="31"/>
  <c r="AA101" i="31"/>
  <c r="AA41" i="31"/>
  <c r="AA96" i="31"/>
  <c r="AA46" i="31"/>
  <c r="AA180" i="31"/>
  <c r="AA67" i="31"/>
  <c r="AA90" i="31"/>
  <c r="AA164" i="31"/>
  <c r="AA152" i="31"/>
  <c r="AA64" i="31"/>
  <c r="AA68" i="31"/>
  <c r="AA117" i="31"/>
  <c r="AA125" i="31"/>
  <c r="AA179" i="31"/>
  <c r="AA110" i="31"/>
  <c r="C6" i="31"/>
  <c r="AA92" i="31"/>
  <c r="AA120" i="31"/>
  <c r="AA106" i="31"/>
  <c r="AA144" i="31"/>
  <c r="AA83" i="31"/>
  <c r="AA37" i="31"/>
  <c r="AA70" i="31"/>
  <c r="AA111" i="31"/>
  <c r="AA95" i="31"/>
  <c r="AA55" i="31"/>
  <c r="AA127" i="31"/>
  <c r="AA176" i="31"/>
  <c r="AA24" i="31"/>
  <c r="AA63" i="31"/>
  <c r="AA137" i="31"/>
  <c r="AA36" i="31"/>
  <c r="AA78" i="31"/>
  <c r="AA56" i="31"/>
  <c r="AA88" i="31"/>
  <c r="AA166" i="31"/>
  <c r="AA39" i="26"/>
  <c r="AA77" i="26"/>
  <c r="AA157" i="26"/>
  <c r="AA84" i="26"/>
  <c r="AA33" i="26"/>
  <c r="AA46" i="26"/>
  <c r="AA122" i="26"/>
  <c r="AA88" i="26"/>
  <c r="AA61" i="26"/>
  <c r="AA114" i="26"/>
  <c r="AA67" i="26"/>
  <c r="AA170" i="26"/>
  <c r="AA81" i="26"/>
  <c r="AA41" i="26"/>
  <c r="AA129" i="26"/>
  <c r="AA44" i="26"/>
  <c r="AA25" i="26"/>
  <c r="AA68" i="26"/>
  <c r="AA194" i="26"/>
  <c r="AA99" i="26"/>
  <c r="AA154" i="26"/>
  <c r="AA70" i="26"/>
  <c r="AA50" i="26"/>
  <c r="AA124" i="26"/>
  <c r="AA165" i="26"/>
  <c r="AA57" i="26"/>
  <c r="AA90" i="26"/>
  <c r="AA94" i="26"/>
  <c r="AA123" i="26"/>
  <c r="AA30" i="26"/>
  <c r="AA108" i="26"/>
  <c r="AA83" i="26"/>
  <c r="AA62" i="26"/>
  <c r="AA160" i="26"/>
  <c r="AA97" i="26"/>
  <c r="AA158" i="26"/>
  <c r="AA23" i="26"/>
  <c r="AA168" i="26"/>
  <c r="AA125" i="26"/>
  <c r="AA98" i="26"/>
  <c r="AA22" i="26"/>
  <c r="AA128" i="26"/>
  <c r="AA117" i="26"/>
  <c r="AA24" i="26"/>
  <c r="AA119" i="26"/>
  <c r="AE6" i="26"/>
  <c r="V18" i="26" s="1"/>
  <c r="AA149" i="26"/>
  <c r="AA78" i="26"/>
  <c r="AA139" i="26"/>
  <c r="AA155" i="26"/>
  <c r="AA31" i="26"/>
  <c r="AA182" i="26"/>
  <c r="AA101" i="26"/>
  <c r="AA51" i="26"/>
  <c r="AA105" i="26"/>
  <c r="AA142" i="26"/>
  <c r="AA56" i="26"/>
  <c r="AA134" i="26"/>
  <c r="AA86" i="26"/>
  <c r="AA104" i="26"/>
  <c r="AA143" i="26"/>
  <c r="AA74" i="26"/>
  <c r="AA21" i="26"/>
  <c r="AA40" i="26"/>
  <c r="AA166" i="26"/>
  <c r="AA95" i="26"/>
  <c r="AA47" i="26"/>
  <c r="AA164" i="26"/>
  <c r="AE8" i="26"/>
  <c r="AA118" i="26"/>
  <c r="AA87" i="26"/>
  <c r="AA38" i="26"/>
  <c r="AA92" i="26"/>
  <c r="AA138" i="26"/>
  <c r="AA48" i="26"/>
  <c r="AA145" i="26"/>
  <c r="AA156" i="26"/>
  <c r="AA175" i="26"/>
  <c r="AA82" i="26"/>
  <c r="AA184" i="26"/>
  <c r="AA29" i="26"/>
  <c r="AA150" i="26"/>
  <c r="AA190" i="26"/>
  <c r="AA131" i="26"/>
  <c r="AA32" i="26"/>
  <c r="AA137" i="26"/>
  <c r="AA177" i="26"/>
  <c r="AA36" i="26"/>
  <c r="AA120" i="26"/>
  <c r="AA71" i="26"/>
  <c r="AV16" i="26"/>
  <c r="AA26" i="26"/>
  <c r="AA193" i="26"/>
  <c r="AA72" i="26"/>
  <c r="AA103" i="26"/>
  <c r="AA148" i="26"/>
  <c r="AA115" i="26"/>
  <c r="AA181" i="26"/>
  <c r="AA163" i="26"/>
  <c r="AA85" i="26"/>
  <c r="AA186" i="26"/>
  <c r="AA146" i="26"/>
  <c r="AA189" i="26"/>
  <c r="AA180" i="26"/>
  <c r="AA127" i="26"/>
  <c r="AA28" i="26"/>
  <c r="AA188" i="26"/>
  <c r="AA45" i="26"/>
  <c r="AA58" i="26"/>
  <c r="AA133" i="26"/>
  <c r="AA42" i="26"/>
  <c r="AA79" i="26"/>
  <c r="AA109" i="26"/>
  <c r="AA183" i="26"/>
  <c r="AA110" i="26"/>
  <c r="AA20" i="26"/>
  <c r="AA54" i="26"/>
  <c r="AA179" i="26"/>
  <c r="AA144" i="26"/>
  <c r="AA111" i="26"/>
  <c r="AA136" i="26"/>
  <c r="AA135" i="26"/>
  <c r="AA132" i="26"/>
  <c r="AA63" i="26"/>
  <c r="C6" i="26"/>
  <c r="AA140" i="26"/>
  <c r="AA59" i="26"/>
  <c r="AA34" i="26"/>
  <c r="AA167" i="26"/>
  <c r="AA93" i="26"/>
  <c r="AF5" i="26"/>
  <c r="AA161" i="26"/>
  <c r="AA37" i="26"/>
  <c r="AA106" i="26"/>
  <c r="AA178" i="26"/>
  <c r="AA176" i="26"/>
  <c r="AA113" i="26"/>
  <c r="AA185" i="26"/>
  <c r="AE5" i="26"/>
  <c r="AA35" i="26"/>
  <c r="AA66" i="26"/>
  <c r="AA91" i="26"/>
  <c r="AA121" i="26"/>
  <c r="AA152" i="26"/>
  <c r="AA75" i="26"/>
  <c r="AA147" i="26"/>
  <c r="AA43" i="26"/>
  <c r="AA159" i="26"/>
  <c r="AA172" i="26"/>
  <c r="AA100" i="26"/>
  <c r="AA192" i="26"/>
  <c r="AA55" i="26"/>
  <c r="AA64" i="26"/>
  <c r="AA130" i="26"/>
  <c r="AA153" i="26"/>
  <c r="AA89" i="26"/>
  <c r="AA49" i="26"/>
  <c r="AA191" i="26"/>
  <c r="AA60" i="26"/>
  <c r="AA187" i="26"/>
  <c r="AA173" i="26"/>
  <c r="AA169" i="26"/>
  <c r="AA116" i="26"/>
  <c r="AA126" i="26"/>
  <c r="AA107" i="26"/>
  <c r="AA151" i="26"/>
  <c r="AA174" i="26"/>
  <c r="AA69" i="26"/>
  <c r="AA102" i="26"/>
  <c r="AA27" i="26"/>
  <c r="AA141" i="26"/>
  <c r="AA80" i="26"/>
  <c r="AA53" i="26"/>
  <c r="AA76" i="26"/>
  <c r="AA162" i="26"/>
  <c r="AA112" i="26"/>
  <c r="AA96" i="26"/>
  <c r="AA73" i="26"/>
  <c r="AA65" i="26"/>
  <c r="AA52" i="26"/>
  <c r="AA171" i="26"/>
  <c r="AA45" i="29"/>
  <c r="AA44" i="29"/>
  <c r="AA24" i="29"/>
  <c r="AA113" i="29"/>
  <c r="AA167" i="29"/>
  <c r="AA155" i="29"/>
  <c r="AA185" i="29"/>
  <c r="AE8" i="29"/>
  <c r="AA107" i="29"/>
  <c r="AA84" i="29"/>
  <c r="AA53" i="29"/>
  <c r="AA103" i="29"/>
  <c r="AA89" i="29"/>
  <c r="AA174" i="29"/>
  <c r="AA52" i="29"/>
  <c r="AF5" i="29"/>
  <c r="AA63" i="29"/>
  <c r="AA48" i="29"/>
  <c r="AA136" i="29"/>
  <c r="AA120" i="29"/>
  <c r="AA30" i="29"/>
  <c r="AA100" i="29"/>
  <c r="AA179" i="29"/>
  <c r="AA171" i="29"/>
  <c r="AA189" i="29"/>
  <c r="AA78" i="29"/>
  <c r="AA104" i="29"/>
  <c r="AA40" i="29"/>
  <c r="AA187" i="29"/>
  <c r="AV16" i="29"/>
  <c r="AA183" i="29"/>
  <c r="AA31" i="29"/>
  <c r="AA188" i="29"/>
  <c r="AA165" i="29"/>
  <c r="AA161" i="29"/>
  <c r="AA23" i="29"/>
  <c r="AA73" i="29"/>
  <c r="AA76" i="29"/>
  <c r="AA190" i="29"/>
  <c r="AA146" i="29"/>
  <c r="AA194" i="29"/>
  <c r="AA186" i="29"/>
  <c r="AA132" i="29"/>
  <c r="AA54" i="29"/>
  <c r="AA143" i="29"/>
  <c r="AA160" i="29"/>
  <c r="AA56" i="29"/>
  <c r="AA66" i="29"/>
  <c r="AA77" i="29"/>
  <c r="AA38" i="29"/>
  <c r="AA93" i="29"/>
  <c r="AA86" i="29"/>
  <c r="AA105" i="29"/>
  <c r="AA42" i="29"/>
  <c r="AA152" i="29"/>
  <c r="AA92" i="29"/>
  <c r="AA159" i="29"/>
  <c r="AA55" i="29"/>
  <c r="AA173" i="29"/>
  <c r="AA43" i="29"/>
  <c r="AA157" i="29"/>
  <c r="AA175" i="29"/>
  <c r="AA147" i="29"/>
  <c r="AA96" i="29"/>
  <c r="C6" i="29"/>
  <c r="AA193" i="29"/>
  <c r="AA124" i="29"/>
  <c r="AA29" i="29"/>
  <c r="AA51" i="29"/>
  <c r="AA153" i="29"/>
  <c r="AA25" i="29"/>
  <c r="AA32" i="29"/>
  <c r="AA114" i="29"/>
  <c r="AA87" i="29"/>
  <c r="AA180" i="29"/>
  <c r="AA41" i="29"/>
  <c r="AA111" i="29"/>
  <c r="AA192" i="29"/>
  <c r="AA49" i="29"/>
  <c r="AA112" i="29"/>
  <c r="AA34" i="29"/>
  <c r="AA50" i="29"/>
  <c r="AA71" i="29"/>
  <c r="AA72" i="29"/>
  <c r="AA144" i="29"/>
  <c r="AA26" i="29"/>
  <c r="AA62" i="29"/>
  <c r="AA140" i="29"/>
  <c r="AA166" i="29"/>
  <c r="AA109" i="29"/>
  <c r="AA27" i="29"/>
  <c r="AA20" i="29"/>
  <c r="AA58" i="29"/>
  <c r="AA130" i="29"/>
  <c r="AA95" i="29"/>
  <c r="AA68" i="29"/>
  <c r="AA80" i="29"/>
  <c r="AA67" i="29"/>
  <c r="AE5" i="29"/>
  <c r="AA98" i="29"/>
  <c r="AA90" i="29"/>
  <c r="AA64" i="29"/>
  <c r="AA181" i="29"/>
  <c r="AA129" i="29"/>
  <c r="AA81" i="29"/>
  <c r="AA154" i="29"/>
  <c r="AA142" i="29"/>
  <c r="AA150" i="29"/>
  <c r="AA158" i="29"/>
  <c r="AA117" i="29"/>
  <c r="AA182" i="29"/>
  <c r="AA83" i="29"/>
  <c r="AA118" i="29"/>
  <c r="AA106" i="29"/>
  <c r="AA119" i="29"/>
  <c r="AA126" i="29"/>
  <c r="AA172" i="29"/>
  <c r="AA163" i="29"/>
  <c r="AA125" i="29"/>
  <c r="AA39" i="29"/>
  <c r="AE6" i="29"/>
  <c r="V18" i="29" s="1"/>
  <c r="AA61" i="29"/>
  <c r="AA74" i="29"/>
  <c r="AA145" i="29"/>
  <c r="AA176" i="29"/>
  <c r="AA108" i="29"/>
  <c r="AA131" i="29"/>
  <c r="AA135" i="29"/>
  <c r="AA149" i="29"/>
  <c r="AA121" i="29"/>
  <c r="AA75" i="29"/>
  <c r="AA133" i="29"/>
  <c r="AA162" i="29"/>
  <c r="AA178" i="29"/>
  <c r="AA151" i="29"/>
  <c r="AA97" i="29"/>
  <c r="AA169" i="29"/>
  <c r="AA170" i="29"/>
  <c r="AA156" i="29"/>
  <c r="AA127" i="29"/>
  <c r="AA35" i="29"/>
  <c r="AA82" i="29"/>
  <c r="AA123" i="29"/>
  <c r="AA128" i="29"/>
  <c r="AA137" i="29"/>
  <c r="AA37" i="29"/>
  <c r="AA28" i="29"/>
  <c r="AA134" i="29"/>
  <c r="AA91" i="29"/>
  <c r="AA122" i="29"/>
  <c r="AA168" i="29"/>
  <c r="AA59" i="29"/>
  <c r="AA36" i="29"/>
  <c r="AA70" i="29"/>
  <c r="AA138" i="29"/>
  <c r="AA102" i="29"/>
  <c r="AA33" i="29"/>
  <c r="AA60" i="29"/>
  <c r="AA101" i="29"/>
  <c r="AA141" i="29"/>
  <c r="AA69" i="29"/>
  <c r="AA88" i="29"/>
  <c r="AA79" i="29"/>
  <c r="AA148" i="29"/>
  <c r="AA115" i="29"/>
  <c r="AA116" i="29"/>
  <c r="AA94" i="29"/>
  <c r="AA191" i="29"/>
  <c r="AA46" i="29"/>
  <c r="AA164" i="29"/>
  <c r="AA177" i="29"/>
  <c r="AA47" i="29"/>
  <c r="AA22" i="29"/>
  <c r="AA110" i="29"/>
  <c r="AA184" i="29"/>
  <c r="AA21" i="29"/>
  <c r="AA57" i="29"/>
  <c r="AA99" i="29"/>
  <c r="AA139" i="29"/>
  <c r="AA65" i="29"/>
  <c r="AA85" i="29"/>
  <c r="BG31" i="13"/>
  <c r="BA10" i="13"/>
  <c r="BG32" i="13"/>
  <c r="BG38" i="13"/>
  <c r="AV41" i="13"/>
  <c r="AE27" i="13"/>
  <c r="BG40" i="13"/>
  <c r="AY10" i="13"/>
  <c r="BB31" i="13"/>
  <c r="BE31" i="13"/>
  <c r="AV37" i="13"/>
  <c r="AE25" i="13"/>
  <c r="BC38" i="13"/>
  <c r="BA31" i="13"/>
  <c r="AE24" i="13"/>
  <c r="AE31" i="13"/>
  <c r="AV10" i="13"/>
  <c r="AY38" i="13"/>
  <c r="AX39" i="13"/>
  <c r="AW37" i="13"/>
  <c r="BD31" i="13"/>
  <c r="BB38" i="13"/>
  <c r="BE41" i="13"/>
  <c r="AZ41" i="13"/>
  <c r="BB40" i="13"/>
  <c r="BC10" i="13"/>
  <c r="AX40" i="13"/>
  <c r="AE30" i="13"/>
  <c r="AW31" i="13"/>
  <c r="AZ31" i="13"/>
  <c r="BG39" i="13"/>
  <c r="BE37" i="13"/>
  <c r="BA37" i="13"/>
  <c r="BF10" i="13"/>
  <c r="BE10" i="13"/>
  <c r="BC32" i="13"/>
  <c r="BC40" i="13"/>
  <c r="AX10" i="13"/>
  <c r="BB10" i="13"/>
  <c r="AV31" i="13"/>
  <c r="AY40" i="13"/>
  <c r="AW41" i="13"/>
  <c r="BF31" i="13"/>
  <c r="BD10" i="13"/>
  <c r="BB39" i="13"/>
  <c r="BA41" i="13"/>
  <c r="AZ37" i="13"/>
  <c r="AZ10" i="13"/>
  <c r="AE34" i="13"/>
  <c r="AW10" i="13"/>
  <c r="BC39" i="13"/>
  <c r="AY31" i="13"/>
  <c r="BC31" i="13"/>
  <c r="AX38" i="13"/>
  <c r="BG10" i="13"/>
  <c r="AE29" i="13"/>
  <c r="Z39" i="12" l="1"/>
  <c r="AD32" i="13"/>
  <c r="AD30" i="13"/>
  <c r="P26" i="13"/>
  <c r="AJ26" i="13" s="1"/>
  <c r="AD34" i="13"/>
  <c r="AU10" i="33"/>
  <c r="AU10" i="35"/>
  <c r="F196" i="33"/>
  <c r="I38" i="13"/>
  <c r="F196" i="26"/>
  <c r="F196" i="31"/>
  <c r="F196" i="30"/>
  <c r="F196" i="35"/>
  <c r="F196" i="34"/>
  <c r="F196" i="27"/>
  <c r="F196" i="12"/>
  <c r="F196" i="28"/>
  <c r="F196" i="32"/>
  <c r="F196" i="29"/>
  <c r="F196" i="14"/>
  <c r="P34" i="13"/>
  <c r="AJ34" i="13" s="1"/>
  <c r="M32" i="13"/>
  <c r="O32" i="13"/>
  <c r="AL32" i="13" s="1"/>
  <c r="X10" i="28" s="1"/>
  <c r="P32" i="13"/>
  <c r="AJ32" i="13" s="1"/>
  <c r="AJ85" i="12"/>
  <c r="AW114" i="12"/>
  <c r="AB114" i="12" s="1"/>
  <c r="X81" i="12"/>
  <c r="T81" i="12" s="1"/>
  <c r="X149" i="12"/>
  <c r="T149" i="12" s="1"/>
  <c r="G74" i="12"/>
  <c r="AU9" i="12"/>
  <c r="BE20" i="12" s="1"/>
  <c r="AU9" i="32"/>
  <c r="BE20" i="32" s="1"/>
  <c r="AJ147" i="12"/>
  <c r="G109" i="12"/>
  <c r="AJ100" i="12"/>
  <c r="X39" i="12"/>
  <c r="T39" i="12" s="1"/>
  <c r="X65" i="12"/>
  <c r="T65" i="12" s="1"/>
  <c r="G110" i="12"/>
  <c r="Z73" i="12"/>
  <c r="AJ117" i="12"/>
  <c r="X64" i="12"/>
  <c r="T64" i="12" s="1"/>
  <c r="AW23" i="12"/>
  <c r="AB23" i="12" s="1"/>
  <c r="AO4" i="12"/>
  <c r="AO2" i="12" s="1"/>
  <c r="AJ156" i="12"/>
  <c r="X80" i="27"/>
  <c r="T80" i="27" s="1"/>
  <c r="G142" i="12"/>
  <c r="AJ122" i="12"/>
  <c r="AW40" i="12"/>
  <c r="AB40" i="12" s="1"/>
  <c r="U6" i="12"/>
  <c r="G114" i="12"/>
  <c r="X115" i="12"/>
  <c r="T115" i="12" s="1"/>
  <c r="X77" i="12"/>
  <c r="T77" i="12" s="1"/>
  <c r="X165" i="12"/>
  <c r="T165" i="12" s="1"/>
  <c r="X72" i="12"/>
  <c r="T72" i="12" s="1"/>
  <c r="X179" i="12"/>
  <c r="T179" i="12" s="1"/>
  <c r="G45" i="12"/>
  <c r="AW147" i="12"/>
  <c r="AB147" i="12" s="1"/>
  <c r="AJ153" i="12"/>
  <c r="Z132" i="12"/>
  <c r="AJ140" i="12"/>
  <c r="Z160" i="12"/>
  <c r="AW168" i="12"/>
  <c r="AB168" i="12" s="1"/>
  <c r="G170" i="12"/>
  <c r="Z71" i="12"/>
  <c r="G144" i="12"/>
  <c r="AJ99" i="12"/>
  <c r="Z181" i="12"/>
  <c r="G137" i="12"/>
  <c r="AW29" i="12"/>
  <c r="AB29" i="12" s="1"/>
  <c r="AJ116" i="12"/>
  <c r="Z135" i="12"/>
  <c r="AJ89" i="12"/>
  <c r="X30" i="12"/>
  <c r="T30" i="12" s="1"/>
  <c r="X193" i="12"/>
  <c r="T193" i="12" s="1"/>
  <c r="X79" i="12"/>
  <c r="T79" i="12" s="1"/>
  <c r="X160" i="12"/>
  <c r="T160" i="12" s="1"/>
  <c r="X80" i="12"/>
  <c r="T80" i="12" s="1"/>
  <c r="X67" i="12"/>
  <c r="T67" i="12" s="1"/>
  <c r="AJ68" i="12"/>
  <c r="Z177" i="12"/>
  <c r="AW155" i="12"/>
  <c r="AB155" i="12" s="1"/>
  <c r="G136" i="12"/>
  <c r="AJ115" i="12"/>
  <c r="AJ105" i="12"/>
  <c r="Z121" i="12"/>
  <c r="G47" i="12"/>
  <c r="G67" i="12"/>
  <c r="AJ125" i="12"/>
  <c r="AW92" i="12"/>
  <c r="AB92" i="12" s="1"/>
  <c r="AW176" i="12"/>
  <c r="AB176" i="12" s="1"/>
  <c r="AW193" i="12"/>
  <c r="AB193" i="12" s="1"/>
  <c r="AJ47" i="12"/>
  <c r="AJ121" i="12"/>
  <c r="AW110" i="12"/>
  <c r="AB110" i="12" s="1"/>
  <c r="AW150" i="12"/>
  <c r="AB150" i="12" s="1"/>
  <c r="G98" i="12"/>
  <c r="G79" i="12"/>
  <c r="X183" i="12"/>
  <c r="T183" i="12" s="1"/>
  <c r="X174" i="12"/>
  <c r="T174" i="12" s="1"/>
  <c r="X136" i="12"/>
  <c r="T136" i="12" s="1"/>
  <c r="X27" i="12"/>
  <c r="T27" i="12" s="1"/>
  <c r="X20" i="12"/>
  <c r="T20" i="12" s="1"/>
  <c r="X35" i="12"/>
  <c r="T35" i="12" s="1"/>
  <c r="AJ50" i="12"/>
  <c r="G33" i="12"/>
  <c r="BC4" i="12"/>
  <c r="BC5" i="12" s="1"/>
  <c r="G183" i="12"/>
  <c r="AJ31" i="12"/>
  <c r="AW139" i="12"/>
  <c r="AB139" i="12" s="1"/>
  <c r="G191" i="12"/>
  <c r="G51" i="12"/>
  <c r="AJ84" i="12"/>
  <c r="G59" i="12"/>
  <c r="AW136" i="12"/>
  <c r="AB136" i="12" s="1"/>
  <c r="G80" i="12"/>
  <c r="Z105" i="12"/>
  <c r="Z98" i="12"/>
  <c r="Z184" i="12"/>
  <c r="Z127" i="12"/>
  <c r="AW35" i="12"/>
  <c r="AB35" i="12" s="1"/>
  <c r="Z74" i="12"/>
  <c r="BB4" i="12"/>
  <c r="BB5" i="12" s="1"/>
  <c r="AW49" i="12"/>
  <c r="AB49" i="12" s="1"/>
  <c r="AJ83" i="12"/>
  <c r="Z82" i="12"/>
  <c r="Z147" i="12"/>
  <c r="AW91" i="12"/>
  <c r="AB91" i="12" s="1"/>
  <c r="AW56" i="12"/>
  <c r="AB56" i="12" s="1"/>
  <c r="AW90" i="12"/>
  <c r="AB90" i="12" s="1"/>
  <c r="Z104" i="12"/>
  <c r="AW61" i="12"/>
  <c r="AB61" i="12" s="1"/>
  <c r="Z67" i="12"/>
  <c r="AJ58" i="12"/>
  <c r="Z170" i="12"/>
  <c r="Z80" i="12"/>
  <c r="G44" i="12"/>
  <c r="AJ35" i="12"/>
  <c r="AJ187" i="12"/>
  <c r="Z60" i="12"/>
  <c r="Z164" i="12"/>
  <c r="Z194" i="12"/>
  <c r="Z195" i="12" s="1"/>
  <c r="AC196" i="12" s="1"/>
  <c r="AC197" i="12" s="1"/>
  <c r="AC198" i="12" s="1"/>
  <c r="Z199" i="12" s="1"/>
  <c r="AJ138" i="12"/>
  <c r="AJ102" i="12"/>
  <c r="AM4" i="12"/>
  <c r="AM5" i="12" s="1"/>
  <c r="Z70" i="12"/>
  <c r="AW119" i="12"/>
  <c r="AB119" i="12" s="1"/>
  <c r="AJ132" i="12"/>
  <c r="Z192" i="12"/>
  <c r="G162" i="12"/>
  <c r="AJ93" i="12"/>
  <c r="AJ188" i="12"/>
  <c r="G61" i="12"/>
  <c r="AJ94" i="12"/>
  <c r="Z129" i="12"/>
  <c r="Z46" i="12"/>
  <c r="AW164" i="12"/>
  <c r="AB164" i="12" s="1"/>
  <c r="AW189" i="12"/>
  <c r="AB189" i="12" s="1"/>
  <c r="G39" i="12"/>
  <c r="AJ136" i="12"/>
  <c r="G100" i="12"/>
  <c r="AW100" i="12"/>
  <c r="AB100" i="12" s="1"/>
  <c r="G139" i="12"/>
  <c r="G182" i="12"/>
  <c r="AJ29" i="12"/>
  <c r="AJ57" i="12"/>
  <c r="Z43" i="12"/>
  <c r="AW83" i="12"/>
  <c r="AB83" i="12" s="1"/>
  <c r="G83" i="12"/>
  <c r="AW48" i="12"/>
  <c r="AB48" i="12" s="1"/>
  <c r="AW170" i="12"/>
  <c r="AB170" i="12" s="1"/>
  <c r="AW99" i="12"/>
  <c r="AB99" i="12" s="1"/>
  <c r="AJ65" i="12"/>
  <c r="Z141" i="12"/>
  <c r="Z118" i="12"/>
  <c r="AW160" i="12"/>
  <c r="AB160" i="12" s="1"/>
  <c r="Z159" i="12"/>
  <c r="AW55" i="12"/>
  <c r="AB55" i="12" s="1"/>
  <c r="AW109" i="12"/>
  <c r="AB109" i="12" s="1"/>
  <c r="AW129" i="12"/>
  <c r="AB129" i="12" s="1"/>
  <c r="AJ145" i="12"/>
  <c r="AJ120" i="12"/>
  <c r="AJ52" i="12"/>
  <c r="Z64" i="12"/>
  <c r="G99" i="12"/>
  <c r="Z59" i="12"/>
  <c r="AJ162" i="12"/>
  <c r="G90" i="12"/>
  <c r="Z146" i="12"/>
  <c r="G96" i="12"/>
  <c r="AJ123" i="12"/>
  <c r="AU4" i="12"/>
  <c r="AJ126" i="12"/>
  <c r="X77" i="27"/>
  <c r="T77" i="27" s="1"/>
  <c r="X158" i="12"/>
  <c r="T158" i="12" s="1"/>
  <c r="X116" i="12"/>
  <c r="T116" i="12" s="1"/>
  <c r="X142" i="12"/>
  <c r="T142" i="12" s="1"/>
  <c r="X32" i="12"/>
  <c r="T32" i="12" s="1"/>
  <c r="X31" i="12"/>
  <c r="T31" i="12" s="1"/>
  <c r="X103" i="12"/>
  <c r="T103" i="12" s="1"/>
  <c r="X188" i="12"/>
  <c r="T188" i="12" s="1"/>
  <c r="X74" i="12"/>
  <c r="T74" i="12" s="1"/>
  <c r="X40" i="12"/>
  <c r="T40" i="12" s="1"/>
  <c r="X76" i="12"/>
  <c r="T76" i="12" s="1"/>
  <c r="X34" i="12"/>
  <c r="T34" i="12" s="1"/>
  <c r="X131" i="12"/>
  <c r="T131" i="12" s="1"/>
  <c r="X86" i="12"/>
  <c r="T86" i="12" s="1"/>
  <c r="X171" i="12"/>
  <c r="T171" i="12" s="1"/>
  <c r="X73" i="12"/>
  <c r="T73" i="12" s="1"/>
  <c r="X38" i="12"/>
  <c r="T38" i="12" s="1"/>
  <c r="X69" i="12"/>
  <c r="T69" i="12" s="1"/>
  <c r="X87" i="12"/>
  <c r="T87" i="12" s="1"/>
  <c r="X97" i="12"/>
  <c r="T97" i="12" s="1"/>
  <c r="X161" i="12"/>
  <c r="T161" i="12" s="1"/>
  <c r="X50" i="12"/>
  <c r="T50" i="12" s="1"/>
  <c r="X83" i="12"/>
  <c r="T83" i="12" s="1"/>
  <c r="AW104" i="12"/>
  <c r="AB104" i="12" s="1"/>
  <c r="AJ158" i="12"/>
  <c r="AJ129" i="12"/>
  <c r="Z62" i="12"/>
  <c r="AJ191" i="12"/>
  <c r="Z140" i="12"/>
  <c r="Z35" i="12"/>
  <c r="AJ67" i="12"/>
  <c r="AW94" i="12"/>
  <c r="AB94" i="12" s="1"/>
  <c r="Z179" i="12"/>
  <c r="Z110" i="12"/>
  <c r="Z115" i="12"/>
  <c r="AW125" i="12"/>
  <c r="AB125" i="12" s="1"/>
  <c r="G157" i="12"/>
  <c r="AW171" i="12"/>
  <c r="AB171" i="12" s="1"/>
  <c r="AL4" i="12"/>
  <c r="AL2" i="12" s="1"/>
  <c r="AW148" i="12"/>
  <c r="AB148" i="12" s="1"/>
  <c r="Z101" i="12"/>
  <c r="AW116" i="12"/>
  <c r="AB116" i="12" s="1"/>
  <c r="Z88" i="12"/>
  <c r="AW167" i="12"/>
  <c r="AB167" i="12" s="1"/>
  <c r="AJ189" i="12"/>
  <c r="Z163" i="12"/>
  <c r="AJ49" i="12"/>
  <c r="AW126" i="12"/>
  <c r="AB126" i="12" s="1"/>
  <c r="G147" i="12"/>
  <c r="AJ180" i="12"/>
  <c r="G58" i="12"/>
  <c r="AW138" i="12"/>
  <c r="AB138" i="12" s="1"/>
  <c r="AJ38" i="12"/>
  <c r="AW183" i="12"/>
  <c r="AB183" i="12" s="1"/>
  <c r="G165" i="12"/>
  <c r="AJ76" i="12"/>
  <c r="AJ54" i="12"/>
  <c r="Z108" i="12"/>
  <c r="G125" i="12"/>
  <c r="G167" i="12"/>
  <c r="Z53" i="12"/>
  <c r="AW28" i="12"/>
  <c r="AB28" i="12" s="1"/>
  <c r="G145" i="12"/>
  <c r="BM4" i="12"/>
  <c r="BM2" i="12" s="1"/>
  <c r="AW137" i="12"/>
  <c r="AB137" i="12" s="1"/>
  <c r="Z106" i="12"/>
  <c r="AJ148" i="12"/>
  <c r="AJ164" i="12"/>
  <c r="AJ53" i="12"/>
  <c r="Z172" i="12"/>
  <c r="AW53" i="12"/>
  <c r="AB53" i="12" s="1"/>
  <c r="Z144" i="12"/>
  <c r="Z136" i="12"/>
  <c r="G117" i="12"/>
  <c r="AJ175" i="12"/>
  <c r="AJ118" i="12"/>
  <c r="G161" i="12"/>
  <c r="AW123" i="12"/>
  <c r="AB123" i="12" s="1"/>
  <c r="AJ36" i="12"/>
  <c r="AT4" i="12"/>
  <c r="AT2" i="12" s="1"/>
  <c r="G115" i="12"/>
  <c r="AW142" i="12"/>
  <c r="AB142" i="12" s="1"/>
  <c r="G54" i="12"/>
  <c r="Z54" i="12"/>
  <c r="AJ30" i="12"/>
  <c r="Z75" i="12"/>
  <c r="G171" i="12"/>
  <c r="G172" i="12"/>
  <c r="G140" i="12"/>
  <c r="G91" i="12"/>
  <c r="Z124" i="12"/>
  <c r="AJ163" i="12"/>
  <c r="AW133" i="12"/>
  <c r="AB133" i="12" s="1"/>
  <c r="AW24" i="12"/>
  <c r="AB24" i="12" s="1"/>
  <c r="G102" i="12"/>
  <c r="X82" i="27"/>
  <c r="T82" i="27" s="1"/>
  <c r="X191" i="12"/>
  <c r="T191" i="12" s="1"/>
  <c r="X82" i="12"/>
  <c r="T82" i="12" s="1"/>
  <c r="X109" i="12"/>
  <c r="T109" i="12" s="1"/>
  <c r="X175" i="12"/>
  <c r="T175" i="12" s="1"/>
  <c r="X153" i="12"/>
  <c r="T153" i="12" s="1"/>
  <c r="X41" i="12"/>
  <c r="T41" i="12" s="1"/>
  <c r="X42" i="12"/>
  <c r="T42" i="12" s="1"/>
  <c r="X89" i="12"/>
  <c r="T89" i="12" s="1"/>
  <c r="X163" i="12"/>
  <c r="T163" i="12" s="1"/>
  <c r="X128" i="12"/>
  <c r="T128" i="12" s="1"/>
  <c r="X85" i="12"/>
  <c r="T85" i="12" s="1"/>
  <c r="X189" i="12"/>
  <c r="T189" i="12" s="1"/>
  <c r="X190" i="12"/>
  <c r="T190" i="12" s="1"/>
  <c r="X169" i="12"/>
  <c r="T169" i="12" s="1"/>
  <c r="U18" i="12"/>
  <c r="U19" i="12" s="1"/>
  <c r="U21" i="12" s="1"/>
  <c r="X170" i="12"/>
  <c r="T170" i="12" s="1"/>
  <c r="X51" i="12"/>
  <c r="T51" i="12" s="1"/>
  <c r="X156" i="12"/>
  <c r="T156" i="12" s="1"/>
  <c r="X99" i="12"/>
  <c r="T99" i="12" s="1"/>
  <c r="X162" i="12"/>
  <c r="T162" i="12" s="1"/>
  <c r="X94" i="12"/>
  <c r="T94" i="12" s="1"/>
  <c r="X129" i="12"/>
  <c r="T129" i="12" s="1"/>
  <c r="X134" i="12"/>
  <c r="T134" i="12" s="1"/>
  <c r="X172" i="12"/>
  <c r="T172" i="12" s="1"/>
  <c r="X194" i="12"/>
  <c r="T194" i="12" s="1"/>
  <c r="X124" i="12"/>
  <c r="T124" i="12" s="1"/>
  <c r="X102" i="12"/>
  <c r="T102" i="12" s="1"/>
  <c r="X112" i="12"/>
  <c r="T112" i="12" s="1"/>
  <c r="X104" i="12"/>
  <c r="T104" i="12" s="1"/>
  <c r="X137" i="12"/>
  <c r="T137" i="12" s="1"/>
  <c r="X37" i="12"/>
  <c r="T37" i="12" s="1"/>
  <c r="X185" i="12"/>
  <c r="T185" i="12" s="1"/>
  <c r="X182" i="12"/>
  <c r="T182" i="12" s="1"/>
  <c r="X55" i="12"/>
  <c r="T55" i="12" s="1"/>
  <c r="X130" i="12"/>
  <c r="T130" i="12" s="1"/>
  <c r="X164" i="12"/>
  <c r="T164" i="12" s="1"/>
  <c r="X135" i="12"/>
  <c r="T135" i="12" s="1"/>
  <c r="X186" i="12"/>
  <c r="T186" i="12" s="1"/>
  <c r="X88" i="12"/>
  <c r="T88" i="12" s="1"/>
  <c r="X133" i="12"/>
  <c r="T133" i="12" s="1"/>
  <c r="X59" i="12"/>
  <c r="T59" i="12" s="1"/>
  <c r="X24" i="12"/>
  <c r="T24" i="12" s="1"/>
  <c r="X60" i="12"/>
  <c r="T60" i="12" s="1"/>
  <c r="Z95" i="12"/>
  <c r="AJ97" i="12"/>
  <c r="Z176" i="12"/>
  <c r="AW78" i="12"/>
  <c r="AB78" i="12" s="1"/>
  <c r="BI4" i="12"/>
  <c r="BI2" i="12" s="1"/>
  <c r="G50" i="12"/>
  <c r="Z48" i="12"/>
  <c r="Z126" i="12"/>
  <c r="Z94" i="12"/>
  <c r="AJ130" i="12"/>
  <c r="AN4" i="12"/>
  <c r="AN5" i="12" s="1"/>
  <c r="G73" i="12"/>
  <c r="AW180" i="12"/>
  <c r="AB180" i="12" s="1"/>
  <c r="G121" i="12"/>
  <c r="AJ75" i="12"/>
  <c r="Z119" i="12"/>
  <c r="G146" i="12"/>
  <c r="Z171" i="12"/>
  <c r="AJ192" i="12"/>
  <c r="AJ26" i="12"/>
  <c r="G37" i="12"/>
  <c r="G122" i="12"/>
  <c r="AJ87" i="12"/>
  <c r="AW105" i="12"/>
  <c r="AB105" i="12" s="1"/>
  <c r="Z117" i="12"/>
  <c r="G185" i="12"/>
  <c r="AJ63" i="12"/>
  <c r="G123" i="12"/>
  <c r="AW30" i="12"/>
  <c r="AB30" i="12" s="1"/>
  <c r="AJ186" i="12"/>
  <c r="AJ46" i="12"/>
  <c r="AW67" i="12"/>
  <c r="AB67" i="12" s="1"/>
  <c r="G176" i="12"/>
  <c r="Z66" i="12"/>
  <c r="AW132" i="12"/>
  <c r="AB132" i="12" s="1"/>
  <c r="AW22" i="12"/>
  <c r="AB22" i="12" s="1"/>
  <c r="Z92" i="12"/>
  <c r="AF6" i="12"/>
  <c r="G152" i="12"/>
  <c r="AJ61" i="12"/>
  <c r="G151" i="12"/>
  <c r="G148" i="12"/>
  <c r="Z97" i="12"/>
  <c r="G143" i="12"/>
  <c r="AW179" i="12"/>
  <c r="AB179" i="12" s="1"/>
  <c r="AJ183" i="12"/>
  <c r="AX4" i="12"/>
  <c r="AX2" i="12" s="1"/>
  <c r="G23" i="12"/>
  <c r="AW186" i="12"/>
  <c r="AB186" i="12" s="1"/>
  <c r="G128" i="12"/>
  <c r="AW88" i="12"/>
  <c r="AB88" i="12" s="1"/>
  <c r="AW79" i="12"/>
  <c r="AB79" i="12" s="1"/>
  <c r="AW169" i="12"/>
  <c r="AB169" i="12" s="1"/>
  <c r="Z78" i="12"/>
  <c r="AJ66" i="12"/>
  <c r="Z21" i="12"/>
  <c r="Z169" i="12"/>
  <c r="AW185" i="12"/>
  <c r="AB185" i="12" s="1"/>
  <c r="G104" i="12"/>
  <c r="Z162" i="12"/>
  <c r="Z131" i="12"/>
  <c r="Z190" i="12"/>
  <c r="G135" i="12"/>
  <c r="AJ134" i="12"/>
  <c r="Z149" i="12"/>
  <c r="G192" i="12"/>
  <c r="G112" i="12"/>
  <c r="AW51" i="12"/>
  <c r="AB51" i="12" s="1"/>
  <c r="Z187" i="12"/>
  <c r="G153" i="12"/>
  <c r="AW82" i="12"/>
  <c r="AB82" i="12" s="1"/>
  <c r="X168" i="12"/>
  <c r="T168" i="12" s="1"/>
  <c r="X113" i="12"/>
  <c r="T113" i="12" s="1"/>
  <c r="X21" i="12"/>
  <c r="T21" i="12" s="1"/>
  <c r="X123" i="12"/>
  <c r="T123" i="12" s="1"/>
  <c r="X26" i="12"/>
  <c r="T26" i="12" s="1"/>
  <c r="X152" i="12"/>
  <c r="T152" i="12" s="1"/>
  <c r="X125" i="12"/>
  <c r="T125" i="12" s="1"/>
  <c r="X45" i="12"/>
  <c r="T45" i="12" s="1"/>
  <c r="X180" i="12"/>
  <c r="T180" i="12" s="1"/>
  <c r="X132" i="12"/>
  <c r="T132" i="12" s="1"/>
  <c r="X147" i="12"/>
  <c r="T147" i="12" s="1"/>
  <c r="X159" i="12"/>
  <c r="T159" i="12" s="1"/>
  <c r="X187" i="12"/>
  <c r="T187" i="12" s="1"/>
  <c r="X166" i="12"/>
  <c r="T166" i="12" s="1"/>
  <c r="X177" i="12"/>
  <c r="T177" i="12" s="1"/>
  <c r="X192" i="12"/>
  <c r="T192" i="12" s="1"/>
  <c r="X46" i="12"/>
  <c r="T46" i="12" s="1"/>
  <c r="X92" i="12"/>
  <c r="T92" i="12" s="1"/>
  <c r="X84" i="12"/>
  <c r="T84" i="12" s="1"/>
  <c r="X146" i="12"/>
  <c r="T146" i="12" s="1"/>
  <c r="X33" i="12"/>
  <c r="T33" i="12" s="1"/>
  <c r="X62" i="12"/>
  <c r="T62" i="12" s="1"/>
  <c r="X181" i="12"/>
  <c r="T181" i="12" s="1"/>
  <c r="X57" i="12"/>
  <c r="T57" i="12" s="1"/>
  <c r="X121" i="12"/>
  <c r="T121" i="12" s="1"/>
  <c r="X58" i="12"/>
  <c r="T58" i="12" s="1"/>
  <c r="X110" i="12"/>
  <c r="T110" i="12" s="1"/>
  <c r="X96" i="12"/>
  <c r="T96" i="12" s="1"/>
  <c r="X167" i="12"/>
  <c r="T167" i="12" s="1"/>
  <c r="X144" i="12"/>
  <c r="T144" i="12" s="1"/>
  <c r="X139" i="12"/>
  <c r="T139" i="12" s="1"/>
  <c r="X176" i="12"/>
  <c r="T176" i="12" s="1"/>
  <c r="X108" i="12"/>
  <c r="T108" i="12" s="1"/>
  <c r="X184" i="12"/>
  <c r="T184" i="12" s="1"/>
  <c r="X28" i="12"/>
  <c r="T28" i="12" s="1"/>
  <c r="X148" i="12"/>
  <c r="T148" i="12" s="1"/>
  <c r="X127" i="12"/>
  <c r="T127" i="12" s="1"/>
  <c r="X150" i="12"/>
  <c r="T150" i="12" s="1"/>
  <c r="X120" i="12"/>
  <c r="T120" i="12" s="1"/>
  <c r="X48" i="12"/>
  <c r="T48" i="12" s="1"/>
  <c r="X173" i="12"/>
  <c r="T173" i="12" s="1"/>
  <c r="X63" i="12"/>
  <c r="T63" i="12" s="1"/>
  <c r="X54" i="12"/>
  <c r="T54" i="12" s="1"/>
  <c r="X52" i="12"/>
  <c r="T52" i="12" s="1"/>
  <c r="X68" i="12"/>
  <c r="T68" i="12" s="1"/>
  <c r="X75" i="12"/>
  <c r="T75" i="12" s="1"/>
  <c r="X151" i="12"/>
  <c r="T151" i="12" s="1"/>
  <c r="X105" i="12"/>
  <c r="T105" i="12" s="1"/>
  <c r="X154" i="12"/>
  <c r="T154" i="12" s="1"/>
  <c r="X98" i="12"/>
  <c r="T98" i="12" s="1"/>
  <c r="X53" i="12"/>
  <c r="T53" i="12" s="1"/>
  <c r="X119" i="12"/>
  <c r="T119" i="12" s="1"/>
  <c r="X44" i="12"/>
  <c r="T44" i="12" s="1"/>
  <c r="X140" i="12"/>
  <c r="T140" i="12" s="1"/>
  <c r="X143" i="12"/>
  <c r="T143" i="12" s="1"/>
  <c r="X66" i="12"/>
  <c r="T66" i="12" s="1"/>
  <c r="X101" i="12"/>
  <c r="T101" i="12" s="1"/>
  <c r="X114" i="12"/>
  <c r="T114" i="12" s="1"/>
  <c r="X78" i="12"/>
  <c r="T78" i="12" s="1"/>
  <c r="X106" i="12"/>
  <c r="T106" i="12" s="1"/>
  <c r="X70" i="12"/>
  <c r="T70" i="12" s="1"/>
  <c r="X29" i="12"/>
  <c r="T29" i="12" s="1"/>
  <c r="X95" i="12"/>
  <c r="T95" i="12" s="1"/>
  <c r="X93" i="12"/>
  <c r="T93" i="12" s="1"/>
  <c r="X178" i="12"/>
  <c r="T178" i="12" s="1"/>
  <c r="X122" i="12"/>
  <c r="T122" i="12" s="1"/>
  <c r="X157" i="12"/>
  <c r="T157" i="12" s="1"/>
  <c r="X145" i="12"/>
  <c r="T145" i="12" s="1"/>
  <c r="X71" i="12"/>
  <c r="T71" i="12" s="1"/>
  <c r="X56" i="12"/>
  <c r="T56" i="12" s="1"/>
  <c r="X100" i="12"/>
  <c r="T100" i="12" s="1"/>
  <c r="X118" i="12"/>
  <c r="T118" i="12" s="1"/>
  <c r="X138" i="12"/>
  <c r="T138" i="12" s="1"/>
  <c r="X126" i="12"/>
  <c r="T126" i="12" s="1"/>
  <c r="X47" i="12"/>
  <c r="T47" i="12" s="1"/>
  <c r="X90" i="12"/>
  <c r="T90" i="12" s="1"/>
  <c r="X43" i="12"/>
  <c r="T43" i="12" s="1"/>
  <c r="X155" i="12"/>
  <c r="T155" i="12" s="1"/>
  <c r="X107" i="12"/>
  <c r="T107" i="12" s="1"/>
  <c r="X141" i="12"/>
  <c r="T141" i="12" s="1"/>
  <c r="X22" i="12"/>
  <c r="T22" i="12" s="1"/>
  <c r="X61" i="12"/>
  <c r="T61" i="12" s="1"/>
  <c r="X23" i="12"/>
  <c r="T23" i="12" s="1"/>
  <c r="X91" i="12"/>
  <c r="T91" i="12" s="1"/>
  <c r="X117" i="12"/>
  <c r="T117" i="12" s="1"/>
  <c r="X25" i="12"/>
  <c r="T25" i="12" s="1"/>
  <c r="X49" i="12"/>
  <c r="T49" i="12" s="1"/>
  <c r="X111" i="12"/>
  <c r="T111" i="12" s="1"/>
  <c r="AW120" i="12"/>
  <c r="AB120" i="12" s="1"/>
  <c r="G88" i="12"/>
  <c r="G129" i="12"/>
  <c r="AW95" i="12"/>
  <c r="AB95" i="12" s="1"/>
  <c r="Z45" i="12"/>
  <c r="G158" i="12"/>
  <c r="G190" i="12"/>
  <c r="AJ24" i="12"/>
  <c r="AW27" i="12"/>
  <c r="AB27" i="12" s="1"/>
  <c r="G93" i="12"/>
  <c r="AJ137" i="12"/>
  <c r="AJ60" i="12"/>
  <c r="G132" i="12"/>
  <c r="AJ110" i="12"/>
  <c r="G119" i="12"/>
  <c r="AJ139" i="12"/>
  <c r="AJ151" i="12"/>
  <c r="G116" i="12"/>
  <c r="AW158" i="12"/>
  <c r="AB158" i="12" s="1"/>
  <c r="AJ56" i="12"/>
  <c r="G189" i="12"/>
  <c r="Z86" i="12"/>
  <c r="AW156" i="12"/>
  <c r="AB156" i="12" s="1"/>
  <c r="Z68" i="12"/>
  <c r="AJ77" i="12"/>
  <c r="G38" i="12"/>
  <c r="Z49" i="12"/>
  <c r="Z81" i="12"/>
  <c r="Z42" i="12"/>
  <c r="Z83" i="12"/>
  <c r="AW84" i="12"/>
  <c r="AB84" i="12" s="1"/>
  <c r="G138" i="12"/>
  <c r="AW103" i="12"/>
  <c r="AB103" i="12" s="1"/>
  <c r="AY4" i="12"/>
  <c r="AY2" i="12" s="1"/>
  <c r="AJ144" i="12"/>
  <c r="G30" i="12"/>
  <c r="AP4" i="12"/>
  <c r="AP5" i="12" s="1"/>
  <c r="BH4" i="12"/>
  <c r="AW128" i="12"/>
  <c r="AB128" i="12" s="1"/>
  <c r="Z57" i="12"/>
  <c r="AW153" i="12"/>
  <c r="AB153" i="12" s="1"/>
  <c r="Z93" i="12"/>
  <c r="AJ45" i="12"/>
  <c r="AW152" i="12"/>
  <c r="AB152" i="12" s="1"/>
  <c r="AW70" i="12"/>
  <c r="AB70" i="12" s="1"/>
  <c r="G127" i="12"/>
  <c r="G113" i="12"/>
  <c r="G130" i="12"/>
  <c r="AJ62" i="12"/>
  <c r="Z61" i="12"/>
  <c r="BE4" i="12"/>
  <c r="BE2" i="12" s="1"/>
  <c r="Z87" i="12"/>
  <c r="AW63" i="12"/>
  <c r="AB63" i="12" s="1"/>
  <c r="AJ71" i="12"/>
  <c r="AW106" i="12"/>
  <c r="AB106" i="12" s="1"/>
  <c r="G60" i="12"/>
  <c r="AW25" i="12"/>
  <c r="AB25" i="12" s="1"/>
  <c r="G68" i="12"/>
  <c r="AJ146" i="12"/>
  <c r="G101" i="12"/>
  <c r="AW101" i="12"/>
  <c r="AB101" i="12" s="1"/>
  <c r="AJ21" i="12"/>
  <c r="AJ96" i="12"/>
  <c r="AJ109" i="12"/>
  <c r="G46" i="12"/>
  <c r="AW93" i="12"/>
  <c r="AB93" i="12" s="1"/>
  <c r="Z114" i="12"/>
  <c r="AJ95" i="12"/>
  <c r="G174" i="12"/>
  <c r="G69" i="12"/>
  <c r="AJ172" i="12"/>
  <c r="G150" i="12"/>
  <c r="AJ92" i="12"/>
  <c r="G48" i="12"/>
  <c r="Z111" i="12"/>
  <c r="AJ113" i="12"/>
  <c r="G28" i="12"/>
  <c r="AW66" i="12"/>
  <c r="AB66" i="12" s="1"/>
  <c r="AW135" i="12"/>
  <c r="AB135" i="12" s="1"/>
  <c r="Z38" i="12"/>
  <c r="AJ124" i="12"/>
  <c r="Z85" i="12"/>
  <c r="Z157" i="12"/>
  <c r="G186" i="12"/>
  <c r="AW124" i="12"/>
  <c r="AB124" i="12" s="1"/>
  <c r="Z102" i="12"/>
  <c r="G49" i="12"/>
  <c r="AJ112" i="12"/>
  <c r="AJ44" i="12"/>
  <c r="AW60" i="12"/>
  <c r="AB60" i="12" s="1"/>
  <c r="AJ69" i="12"/>
  <c r="Z51" i="12"/>
  <c r="BJ4" i="12"/>
  <c r="BJ5" i="12" s="1"/>
  <c r="AW96" i="12"/>
  <c r="AB96" i="12" s="1"/>
  <c r="AJ90" i="12"/>
  <c r="AJ20" i="12"/>
  <c r="AJ179" i="12"/>
  <c r="Z139" i="12"/>
  <c r="AW54" i="12"/>
  <c r="AB54" i="12" s="1"/>
  <c r="AJ119" i="12"/>
  <c r="Z84" i="12"/>
  <c r="Z113" i="12"/>
  <c r="Z180" i="12"/>
  <c r="Z28" i="12"/>
  <c r="AJ40" i="12"/>
  <c r="Z58" i="12"/>
  <c r="AW86" i="12"/>
  <c r="AB86" i="12" s="1"/>
  <c r="AJ157" i="12"/>
  <c r="AW43" i="12"/>
  <c r="AB43" i="12" s="1"/>
  <c r="Z156" i="12"/>
  <c r="Z25" i="12"/>
  <c r="AW184" i="12"/>
  <c r="AB184" i="12" s="1"/>
  <c r="BD4" i="12"/>
  <c r="AJ174" i="12"/>
  <c r="AJ169" i="12"/>
  <c r="G22" i="12"/>
  <c r="AW64" i="12"/>
  <c r="AB64" i="12" s="1"/>
  <c r="G180" i="12"/>
  <c r="G71" i="12"/>
  <c r="Z34" i="12"/>
  <c r="AJ184" i="12"/>
  <c r="Z178" i="12"/>
  <c r="Z65" i="12"/>
  <c r="Z72" i="12"/>
  <c r="G177" i="12"/>
  <c r="Z22" i="12"/>
  <c r="AR4" i="12"/>
  <c r="AR5" i="12" s="1"/>
  <c r="Z91" i="12"/>
  <c r="AW182" i="12"/>
  <c r="AB182" i="12" s="1"/>
  <c r="AJ168" i="12"/>
  <c r="Z31" i="12"/>
  <c r="AW69" i="12"/>
  <c r="AB69" i="12" s="1"/>
  <c r="AJ142" i="12"/>
  <c r="Z56" i="12"/>
  <c r="G40" i="12"/>
  <c r="AJ182" i="12"/>
  <c r="AW108" i="12"/>
  <c r="AB108" i="12" s="1"/>
  <c r="Z112" i="12"/>
  <c r="AJ127" i="12"/>
  <c r="BL4" i="12"/>
  <c r="BL5" i="12" s="1"/>
  <c r="Z143" i="12"/>
  <c r="AW144" i="12"/>
  <c r="AB144" i="12" s="1"/>
  <c r="AW194" i="12"/>
  <c r="AB194" i="12" s="1"/>
  <c r="Z63" i="12"/>
  <c r="Z125" i="12"/>
  <c r="AJ159" i="12"/>
  <c r="G181" i="12"/>
  <c r="G65" i="12"/>
  <c r="Z151" i="12"/>
  <c r="Z186" i="12"/>
  <c r="AJ111" i="12"/>
  <c r="G134" i="12"/>
  <c r="Z174" i="12"/>
  <c r="AJ104" i="12"/>
  <c r="G52" i="12"/>
  <c r="AJ161" i="12"/>
  <c r="G178" i="12"/>
  <c r="Z77" i="12"/>
  <c r="AJ41" i="12"/>
  <c r="AJ73" i="12"/>
  <c r="AW191" i="12"/>
  <c r="AB191" i="12" s="1"/>
  <c r="G164" i="12"/>
  <c r="Z154" i="12"/>
  <c r="AJ103" i="12"/>
  <c r="AW44" i="12"/>
  <c r="AB44" i="12" s="1"/>
  <c r="G53" i="12"/>
  <c r="Z155" i="12"/>
  <c r="G111" i="12"/>
  <c r="AJ193" i="12"/>
  <c r="G32" i="12"/>
  <c r="Z145" i="12"/>
  <c r="G106" i="12"/>
  <c r="AJ106" i="12"/>
  <c r="Z100" i="12"/>
  <c r="BO4" i="12"/>
  <c r="AW76" i="12"/>
  <c r="AB76" i="12" s="1"/>
  <c r="G193" i="12"/>
  <c r="AW72" i="12"/>
  <c r="AB72" i="12" s="1"/>
  <c r="AW146" i="12"/>
  <c r="AB146" i="12" s="1"/>
  <c r="AW65" i="12"/>
  <c r="AB65" i="12" s="1"/>
  <c r="AW59" i="12"/>
  <c r="AB59" i="12" s="1"/>
  <c r="Z24" i="12"/>
  <c r="AW111" i="12"/>
  <c r="AB111" i="12" s="1"/>
  <c r="G154" i="12"/>
  <c r="G124" i="12"/>
  <c r="Z44" i="12"/>
  <c r="G84" i="12"/>
  <c r="G81" i="12"/>
  <c r="Z193" i="12"/>
  <c r="AW172" i="12"/>
  <c r="AB172" i="12" s="1"/>
  <c r="Z107" i="12"/>
  <c r="BF4" i="12"/>
  <c r="G56" i="12"/>
  <c r="AJ114" i="12"/>
  <c r="AW33" i="12"/>
  <c r="AB33" i="12" s="1"/>
  <c r="Z138" i="12"/>
  <c r="Z69" i="12"/>
  <c r="AW87" i="12"/>
  <c r="AB87" i="12" s="1"/>
  <c r="Z173" i="12"/>
  <c r="AJ166" i="12"/>
  <c r="Z137" i="12"/>
  <c r="AW122" i="12"/>
  <c r="AB122" i="12" s="1"/>
  <c r="Z158" i="12"/>
  <c r="G31" i="12"/>
  <c r="AJ143" i="12"/>
  <c r="G82" i="12"/>
  <c r="AJ128" i="12"/>
  <c r="G87" i="12"/>
  <c r="AJ55" i="12"/>
  <c r="AJ86" i="12"/>
  <c r="Z116" i="12"/>
  <c r="AJ173" i="12"/>
  <c r="G70" i="12"/>
  <c r="AJ177" i="12"/>
  <c r="Z167" i="12"/>
  <c r="AW174" i="12"/>
  <c r="AB174" i="12" s="1"/>
  <c r="AJ160" i="12"/>
  <c r="G89" i="12"/>
  <c r="AJ48" i="12"/>
  <c r="Z175" i="12"/>
  <c r="AJ131" i="12"/>
  <c r="Z142" i="12"/>
  <c r="Z152" i="12"/>
  <c r="AW62" i="12"/>
  <c r="AB62" i="12" s="1"/>
  <c r="G159" i="12"/>
  <c r="Z76" i="12"/>
  <c r="Z103" i="12"/>
  <c r="AW38" i="12"/>
  <c r="AB38" i="12" s="1"/>
  <c r="Z47" i="12"/>
  <c r="AW26" i="12"/>
  <c r="AB26" i="12" s="1"/>
  <c r="AJ27" i="12"/>
  <c r="AW57" i="12"/>
  <c r="AB57" i="12" s="1"/>
  <c r="AJ34" i="12"/>
  <c r="G103" i="12"/>
  <c r="AJ70" i="12"/>
  <c r="Z55" i="12"/>
  <c r="AW188" i="12"/>
  <c r="AB188" i="12" s="1"/>
  <c r="AW143" i="12"/>
  <c r="AB143" i="12" s="1"/>
  <c r="AW75" i="12"/>
  <c r="AB75" i="12" s="1"/>
  <c r="AJ170" i="12"/>
  <c r="AW74" i="12"/>
  <c r="AB74" i="12" s="1"/>
  <c r="G160" i="12"/>
  <c r="AW149" i="12"/>
  <c r="AB149" i="12" s="1"/>
  <c r="G133" i="12"/>
  <c r="AW175" i="12"/>
  <c r="AB175" i="12" s="1"/>
  <c r="AJ88" i="12"/>
  <c r="G35" i="12"/>
  <c r="AJ22" i="12"/>
  <c r="AW181" i="12"/>
  <c r="AB181" i="12" s="1"/>
  <c r="G120" i="12"/>
  <c r="AQ4" i="12"/>
  <c r="AQ5" i="12" s="1"/>
  <c r="AJ59" i="12"/>
  <c r="G105" i="12"/>
  <c r="G57" i="12"/>
  <c r="AW140" i="12"/>
  <c r="AB140" i="12" s="1"/>
  <c r="Z183" i="12"/>
  <c r="G131" i="12"/>
  <c r="Z50" i="12"/>
  <c r="AJ91" i="12"/>
  <c r="AW85" i="12"/>
  <c r="AB85" i="12" s="1"/>
  <c r="AJ74" i="12"/>
  <c r="G187" i="12"/>
  <c r="AJ185" i="12"/>
  <c r="AJ33" i="12"/>
  <c r="G97" i="12"/>
  <c r="AW52" i="12"/>
  <c r="AB52" i="12" s="1"/>
  <c r="Z99" i="12"/>
  <c r="G173" i="12"/>
  <c r="G43" i="12"/>
  <c r="G92" i="12"/>
  <c r="AZ4" i="12"/>
  <c r="AZ2" i="12" s="1"/>
  <c r="AW127" i="12"/>
  <c r="AB127" i="12" s="1"/>
  <c r="Z130" i="12"/>
  <c r="Z23" i="12"/>
  <c r="AW4" i="12"/>
  <c r="AW2" i="12" s="1"/>
  <c r="AJ80" i="12"/>
  <c r="AJ165" i="12"/>
  <c r="AJ23" i="12"/>
  <c r="Z89" i="12"/>
  <c r="AW31" i="12"/>
  <c r="AB31" i="12" s="1"/>
  <c r="AJ79" i="12"/>
  <c r="AW45" i="12"/>
  <c r="AB45" i="12" s="1"/>
  <c r="G108" i="12"/>
  <c r="Z41" i="12"/>
  <c r="AW77" i="12"/>
  <c r="AB77" i="12" s="1"/>
  <c r="Z128" i="12"/>
  <c r="G27" i="12"/>
  <c r="AJ150" i="12"/>
  <c r="G26" i="12"/>
  <c r="Z161" i="12"/>
  <c r="AW115" i="12"/>
  <c r="AB115" i="12" s="1"/>
  <c r="AW141" i="12"/>
  <c r="AB141" i="12" s="1"/>
  <c r="Z40" i="12"/>
  <c r="G34" i="12"/>
  <c r="G36" i="12"/>
  <c r="G175" i="12"/>
  <c r="AW98" i="12"/>
  <c r="AB98" i="12" s="1"/>
  <c r="G163" i="12"/>
  <c r="G76" i="12"/>
  <c r="AJ167" i="12"/>
  <c r="G64" i="12"/>
  <c r="G42" i="12"/>
  <c r="AW37" i="12"/>
  <c r="AB37" i="12" s="1"/>
  <c r="AW47" i="12"/>
  <c r="AB47" i="12" s="1"/>
  <c r="AW151" i="12"/>
  <c r="AB151" i="12" s="1"/>
  <c r="AW73" i="12"/>
  <c r="AB73" i="12" s="1"/>
  <c r="Z26" i="12"/>
  <c r="AW32" i="12"/>
  <c r="AB32" i="12" s="1"/>
  <c r="G95" i="12"/>
  <c r="AJ149" i="12"/>
  <c r="AW80" i="12"/>
  <c r="AB80" i="12" s="1"/>
  <c r="G94" i="12"/>
  <c r="Z33" i="12"/>
  <c r="G25" i="12"/>
  <c r="AJ190" i="12"/>
  <c r="AW163" i="12"/>
  <c r="AB163" i="12" s="1"/>
  <c r="AJ37" i="12"/>
  <c r="AJ178" i="12"/>
  <c r="AS4" i="12"/>
  <c r="AS5" i="12" s="1"/>
  <c r="AW166" i="12"/>
  <c r="AB166" i="12" s="1"/>
  <c r="AJ81" i="12"/>
  <c r="AV4" i="12"/>
  <c r="AV2" i="12" s="1"/>
  <c r="AJ135" i="12"/>
  <c r="AW112" i="12"/>
  <c r="AB112" i="12" s="1"/>
  <c r="AW89" i="12"/>
  <c r="AB89" i="12" s="1"/>
  <c r="AJ101" i="12"/>
  <c r="Z52" i="12"/>
  <c r="G72" i="12"/>
  <c r="G155" i="12"/>
  <c r="G86" i="12"/>
  <c r="AJ154" i="12"/>
  <c r="G63" i="12"/>
  <c r="AW190" i="12"/>
  <c r="AB190" i="12" s="1"/>
  <c r="AW34" i="12"/>
  <c r="AB34" i="12" s="1"/>
  <c r="Z165" i="12"/>
  <c r="AW192" i="12"/>
  <c r="AB192" i="12" s="1"/>
  <c r="Z20" i="12"/>
  <c r="Z168" i="12"/>
  <c r="Z133" i="12"/>
  <c r="Z182" i="12"/>
  <c r="AW165" i="12"/>
  <c r="AB165" i="12" s="1"/>
  <c r="AW36" i="12"/>
  <c r="AB36" i="12" s="1"/>
  <c r="Z188" i="12"/>
  <c r="G107" i="12"/>
  <c r="AK4" i="12"/>
  <c r="AK2" i="12" s="1"/>
  <c r="G168" i="12"/>
  <c r="BG4" i="12"/>
  <c r="BG2" i="12" s="1"/>
  <c r="G62" i="12"/>
  <c r="Z32" i="12"/>
  <c r="Z150" i="12"/>
  <c r="AJ107" i="12"/>
  <c r="AW187" i="12"/>
  <c r="AB187" i="12" s="1"/>
  <c r="AJ108" i="12"/>
  <c r="Z153" i="12"/>
  <c r="G166" i="12"/>
  <c r="AW154" i="12"/>
  <c r="AB154" i="12" s="1"/>
  <c r="Z96" i="12"/>
  <c r="AW134" i="12"/>
  <c r="AB134" i="12" s="1"/>
  <c r="Z90" i="12"/>
  <c r="AW121" i="12"/>
  <c r="AB121" i="12" s="1"/>
  <c r="G75" i="12"/>
  <c r="Z120" i="12"/>
  <c r="Z30" i="12"/>
  <c r="AJ171" i="12"/>
  <c r="AW113" i="12"/>
  <c r="AB113" i="12" s="1"/>
  <c r="AJ152" i="12"/>
  <c r="AW97" i="12"/>
  <c r="AB97" i="12" s="1"/>
  <c r="AW50" i="12"/>
  <c r="AB50" i="12" s="1"/>
  <c r="G78" i="12"/>
  <c r="AJ155" i="12"/>
  <c r="G156" i="12"/>
  <c r="AJ98" i="12"/>
  <c r="AW157" i="12"/>
  <c r="AB157" i="12" s="1"/>
  <c r="Z134" i="12"/>
  <c r="G24" i="12"/>
  <c r="AW118" i="12"/>
  <c r="AB118" i="12" s="1"/>
  <c r="AJ78" i="12"/>
  <c r="AW41" i="12"/>
  <c r="AB41" i="12" s="1"/>
  <c r="AW46" i="12"/>
  <c r="AB46" i="12" s="1"/>
  <c r="AJ194" i="12"/>
  <c r="AJ133" i="12"/>
  <c r="G169" i="12"/>
  <c r="Z109" i="12"/>
  <c r="G85" i="12"/>
  <c r="AW39" i="12"/>
  <c r="AB39" i="12" s="1"/>
  <c r="G77" i="12"/>
  <c r="Z36" i="12"/>
  <c r="Z185" i="12"/>
  <c r="AG5" i="12"/>
  <c r="AW177" i="12"/>
  <c r="AB177" i="12" s="1"/>
  <c r="G141" i="12"/>
  <c r="AJ42" i="12"/>
  <c r="AW68" i="12"/>
  <c r="AB68" i="12" s="1"/>
  <c r="AJ141" i="12"/>
  <c r="Z191" i="12"/>
  <c r="Z166" i="12"/>
  <c r="BA4" i="12"/>
  <c r="G118" i="12"/>
  <c r="AW178" i="12"/>
  <c r="AB178" i="12" s="1"/>
  <c r="AW131" i="12"/>
  <c r="AB131" i="12" s="1"/>
  <c r="Z27" i="12"/>
  <c r="G29" i="12"/>
  <c r="Z37" i="12"/>
  <c r="AW173" i="12"/>
  <c r="AB173" i="12" s="1"/>
  <c r="BN4" i="12"/>
  <c r="BN2" i="12" s="1"/>
  <c r="Z79" i="12"/>
  <c r="AJ64" i="12"/>
  <c r="AW145" i="12"/>
  <c r="AB145" i="12" s="1"/>
  <c r="G179" i="12"/>
  <c r="AW130" i="12"/>
  <c r="AB130" i="12" s="1"/>
  <c r="AJ181" i="12"/>
  <c r="Z29" i="12"/>
  <c r="AW107" i="12"/>
  <c r="AB107" i="12" s="1"/>
  <c r="AJ176" i="12"/>
  <c r="X111" i="27"/>
  <c r="T111" i="27" s="1"/>
  <c r="X84" i="27"/>
  <c r="T84" i="27" s="1"/>
  <c r="X108" i="27"/>
  <c r="T108" i="27" s="1"/>
  <c r="X156" i="27"/>
  <c r="T156" i="27" s="1"/>
  <c r="X163" i="27"/>
  <c r="T163" i="27" s="1"/>
  <c r="X153" i="27"/>
  <c r="T153" i="27" s="1"/>
  <c r="X44" i="27"/>
  <c r="T44" i="27" s="1"/>
  <c r="X171" i="27"/>
  <c r="T171" i="27" s="1"/>
  <c r="G184" i="12"/>
  <c r="Z123" i="12"/>
  <c r="Z189" i="12"/>
  <c r="AJ28" i="12"/>
  <c r="AJ72" i="12"/>
  <c r="G66" i="12"/>
  <c r="F11" i="36"/>
  <c r="AW71" i="12"/>
  <c r="AB71" i="12" s="1"/>
  <c r="G188" i="12"/>
  <c r="G194" i="12"/>
  <c r="AW58" i="12"/>
  <c r="AB58" i="12" s="1"/>
  <c r="AJ39" i="12"/>
  <c r="AW117" i="12"/>
  <c r="AB117" i="12" s="1"/>
  <c r="G55" i="12"/>
  <c r="AJ43" i="12"/>
  <c r="Z122" i="12"/>
  <c r="Z148" i="12"/>
  <c r="AW102" i="12"/>
  <c r="AB102" i="12" s="1"/>
  <c r="AW42" i="12"/>
  <c r="AB42" i="12" s="1"/>
  <c r="AW159" i="12"/>
  <c r="AB159" i="12" s="1"/>
  <c r="G41" i="12"/>
  <c r="AJ82" i="12"/>
  <c r="AJ51" i="12"/>
  <c r="AW162" i="12"/>
  <c r="AB162" i="12" s="1"/>
  <c r="AJ32" i="12"/>
  <c r="AJ25" i="12"/>
  <c r="G126" i="12"/>
  <c r="AW81" i="12"/>
  <c r="AB81" i="12" s="1"/>
  <c r="AW161" i="12"/>
  <c r="AB161" i="12" s="1"/>
  <c r="BK2" i="12"/>
  <c r="X46" i="27"/>
  <c r="T46" i="27" s="1"/>
  <c r="X193" i="27"/>
  <c r="T193" i="27" s="1"/>
  <c r="X62" i="27"/>
  <c r="T62" i="27" s="1"/>
  <c r="X135" i="27"/>
  <c r="T135" i="27" s="1"/>
  <c r="X87" i="27"/>
  <c r="T87" i="27" s="1"/>
  <c r="X104" i="27"/>
  <c r="T104" i="27" s="1"/>
  <c r="X126" i="27"/>
  <c r="T126" i="27" s="1"/>
  <c r="X184" i="27"/>
  <c r="T184" i="27" s="1"/>
  <c r="X174" i="27"/>
  <c r="T174" i="27" s="1"/>
  <c r="X161" i="27"/>
  <c r="T161" i="27" s="1"/>
  <c r="X69" i="27"/>
  <c r="T69" i="27" s="1"/>
  <c r="X26" i="27"/>
  <c r="T26" i="27" s="1"/>
  <c r="X125" i="27"/>
  <c r="T125" i="27" s="1"/>
  <c r="X93" i="27"/>
  <c r="T93" i="27" s="1"/>
  <c r="X27" i="27"/>
  <c r="T27" i="27" s="1"/>
  <c r="X58" i="27"/>
  <c r="T58" i="27" s="1"/>
  <c r="X85" i="27"/>
  <c r="T85" i="27" s="1"/>
  <c r="X21" i="27"/>
  <c r="T21" i="27" s="1"/>
  <c r="X143" i="27"/>
  <c r="T143" i="27" s="1"/>
  <c r="X22" i="27"/>
  <c r="T22" i="27" s="1"/>
  <c r="X97" i="27"/>
  <c r="T97" i="27" s="1"/>
  <c r="X124" i="27"/>
  <c r="T124" i="27" s="1"/>
  <c r="X70" i="27"/>
  <c r="T70" i="27" s="1"/>
  <c r="U18" i="27"/>
  <c r="U19" i="27" s="1"/>
  <c r="U62" i="27" s="1"/>
  <c r="X186" i="27"/>
  <c r="T186" i="27" s="1"/>
  <c r="X137" i="27"/>
  <c r="T137" i="27" s="1"/>
  <c r="X41" i="27"/>
  <c r="T41" i="27" s="1"/>
  <c r="X91" i="27"/>
  <c r="T91" i="27" s="1"/>
  <c r="X61" i="27"/>
  <c r="T61" i="27" s="1"/>
  <c r="X148" i="27"/>
  <c r="T148" i="27" s="1"/>
  <c r="X38" i="27"/>
  <c r="T38" i="27" s="1"/>
  <c r="X177" i="27"/>
  <c r="T177" i="27" s="1"/>
  <c r="X109" i="27"/>
  <c r="T109" i="27" s="1"/>
  <c r="G149" i="12"/>
  <c r="U4" i="36"/>
  <c r="U8" i="36" s="1"/>
  <c r="U9" i="36"/>
  <c r="U7" i="36"/>
  <c r="U6" i="36"/>
  <c r="V3" i="36"/>
  <c r="X176" i="27"/>
  <c r="T176" i="27" s="1"/>
  <c r="X142" i="27"/>
  <c r="T142" i="27" s="1"/>
  <c r="X65" i="27"/>
  <c r="T65" i="27" s="1"/>
  <c r="X183" i="27"/>
  <c r="T183" i="27" s="1"/>
  <c r="X165" i="27"/>
  <c r="T165" i="27" s="1"/>
  <c r="X45" i="27"/>
  <c r="T45" i="27" s="1"/>
  <c r="X20" i="27"/>
  <c r="T20" i="27" s="1"/>
  <c r="X155" i="27"/>
  <c r="T155" i="27" s="1"/>
  <c r="X162" i="27"/>
  <c r="T162" i="27" s="1"/>
  <c r="X180" i="27"/>
  <c r="T180" i="27" s="1"/>
  <c r="X120" i="27"/>
  <c r="T120" i="27" s="1"/>
  <c r="X86" i="27"/>
  <c r="T86" i="27" s="1"/>
  <c r="X166" i="27"/>
  <c r="T166" i="27" s="1"/>
  <c r="X114" i="27"/>
  <c r="T114" i="27" s="1"/>
  <c r="X182" i="27"/>
  <c r="T182" i="27" s="1"/>
  <c r="X94" i="27"/>
  <c r="T94" i="27" s="1"/>
  <c r="X169" i="27"/>
  <c r="T169" i="27" s="1"/>
  <c r="X32" i="27"/>
  <c r="T32" i="27" s="1"/>
  <c r="X64" i="27"/>
  <c r="T64" i="27" s="1"/>
  <c r="X138" i="27"/>
  <c r="T138" i="27" s="1"/>
  <c r="X28" i="27"/>
  <c r="T28" i="27" s="1"/>
  <c r="X140" i="27"/>
  <c r="T140" i="27" s="1"/>
  <c r="X152" i="27"/>
  <c r="T152" i="27" s="1"/>
  <c r="X88" i="27"/>
  <c r="T88" i="27" s="1"/>
  <c r="X168" i="27"/>
  <c r="T168" i="27" s="1"/>
  <c r="X99" i="27"/>
  <c r="T99" i="27" s="1"/>
  <c r="X92" i="27"/>
  <c r="T92" i="27" s="1"/>
  <c r="X36" i="27"/>
  <c r="T36" i="27" s="1"/>
  <c r="X37" i="27"/>
  <c r="T37" i="27" s="1"/>
  <c r="X158" i="27"/>
  <c r="T158" i="27" s="1"/>
  <c r="X127" i="27"/>
  <c r="T127" i="27" s="1"/>
  <c r="X133" i="27"/>
  <c r="T133" i="27" s="1"/>
  <c r="X33" i="27"/>
  <c r="T33" i="27" s="1"/>
  <c r="X24" i="27"/>
  <c r="T24" i="27" s="1"/>
  <c r="X57" i="27"/>
  <c r="T57" i="27" s="1"/>
  <c r="X83" i="27"/>
  <c r="T83" i="27" s="1"/>
  <c r="X172" i="27"/>
  <c r="T172" i="27" s="1"/>
  <c r="X181" i="27"/>
  <c r="T181" i="27" s="1"/>
  <c r="X131" i="27"/>
  <c r="T131" i="27" s="1"/>
  <c r="X164" i="27"/>
  <c r="T164" i="27" s="1"/>
  <c r="X157" i="27"/>
  <c r="T157" i="27" s="1"/>
  <c r="X189" i="27"/>
  <c r="T189" i="27" s="1"/>
  <c r="X40" i="27"/>
  <c r="T40" i="27" s="1"/>
  <c r="X175" i="27"/>
  <c r="T175" i="27" s="1"/>
  <c r="X144" i="27"/>
  <c r="T144" i="27" s="1"/>
  <c r="X105" i="27"/>
  <c r="T105" i="27" s="1"/>
  <c r="X173" i="27"/>
  <c r="T173" i="27" s="1"/>
  <c r="X49" i="27"/>
  <c r="T49" i="27" s="1"/>
  <c r="X128" i="27"/>
  <c r="T128" i="27" s="1"/>
  <c r="X63" i="27"/>
  <c r="T63" i="27" s="1"/>
  <c r="X179" i="27"/>
  <c r="T179" i="27" s="1"/>
  <c r="X178" i="27"/>
  <c r="T178" i="27" s="1"/>
  <c r="X151" i="27"/>
  <c r="T151" i="27" s="1"/>
  <c r="X103" i="27"/>
  <c r="T103" i="27" s="1"/>
  <c r="X66" i="27"/>
  <c r="T66" i="27" s="1"/>
  <c r="X98" i="27"/>
  <c r="T98" i="27" s="1"/>
  <c r="X52" i="27"/>
  <c r="T52" i="27" s="1"/>
  <c r="X119" i="27"/>
  <c r="T119" i="27" s="1"/>
  <c r="X60" i="27"/>
  <c r="T60" i="27" s="1"/>
  <c r="X72" i="27"/>
  <c r="T72" i="27" s="1"/>
  <c r="X73" i="27"/>
  <c r="T73" i="27" s="1"/>
  <c r="X35" i="27"/>
  <c r="T35" i="27" s="1"/>
  <c r="X75" i="27"/>
  <c r="T75" i="27" s="1"/>
  <c r="X101" i="27"/>
  <c r="T101" i="27" s="1"/>
  <c r="X54" i="27"/>
  <c r="T54" i="27" s="1"/>
  <c r="X160" i="27"/>
  <c r="T160" i="27" s="1"/>
  <c r="X48" i="27"/>
  <c r="T48" i="27" s="1"/>
  <c r="X113" i="27"/>
  <c r="T113" i="27" s="1"/>
  <c r="X129" i="27"/>
  <c r="T129" i="27" s="1"/>
  <c r="X185" i="27"/>
  <c r="T185" i="27" s="1"/>
  <c r="X115" i="27"/>
  <c r="T115" i="27" s="1"/>
  <c r="X154" i="27"/>
  <c r="T154" i="27" s="1"/>
  <c r="X90" i="27"/>
  <c r="T90" i="27" s="1"/>
  <c r="X56" i="27"/>
  <c r="T56" i="27" s="1"/>
  <c r="X39" i="27"/>
  <c r="T39" i="27" s="1"/>
  <c r="X31" i="27"/>
  <c r="T31" i="27" s="1"/>
  <c r="X132" i="27"/>
  <c r="T132" i="27" s="1"/>
  <c r="X150" i="27"/>
  <c r="T150" i="27" s="1"/>
  <c r="X188" i="27"/>
  <c r="T188" i="27" s="1"/>
  <c r="X43" i="27"/>
  <c r="T43" i="27" s="1"/>
  <c r="X147" i="27"/>
  <c r="T147" i="27" s="1"/>
  <c r="X29" i="27"/>
  <c r="T29" i="27" s="1"/>
  <c r="X122" i="27"/>
  <c r="T122" i="27" s="1"/>
  <c r="X68" i="27"/>
  <c r="T68" i="27" s="1"/>
  <c r="X50" i="27"/>
  <c r="T50" i="27" s="1"/>
  <c r="X187" i="27"/>
  <c r="T187" i="27" s="1"/>
  <c r="X116" i="27"/>
  <c r="T116" i="27" s="1"/>
  <c r="X100" i="27"/>
  <c r="T100" i="27" s="1"/>
  <c r="X95" i="27"/>
  <c r="T95" i="27" s="1"/>
  <c r="X149" i="27"/>
  <c r="T149" i="27" s="1"/>
  <c r="X106" i="27"/>
  <c r="T106" i="27" s="1"/>
  <c r="X139" i="27"/>
  <c r="T139" i="27" s="1"/>
  <c r="X134" i="27"/>
  <c r="T134" i="27" s="1"/>
  <c r="X81" i="27"/>
  <c r="T81" i="27" s="1"/>
  <c r="X136" i="27"/>
  <c r="T136" i="27" s="1"/>
  <c r="X23" i="27"/>
  <c r="T23" i="27" s="1"/>
  <c r="X25" i="27"/>
  <c r="T25" i="27" s="1"/>
  <c r="X117" i="27"/>
  <c r="T117" i="27" s="1"/>
  <c r="X130" i="27"/>
  <c r="T130" i="27" s="1"/>
  <c r="X51" i="27"/>
  <c r="T51" i="27" s="1"/>
  <c r="X191" i="27"/>
  <c r="T191" i="27" s="1"/>
  <c r="X53" i="27"/>
  <c r="T53" i="27" s="1"/>
  <c r="X118" i="27"/>
  <c r="T118" i="27" s="1"/>
  <c r="X71" i="27"/>
  <c r="T71" i="27" s="1"/>
  <c r="X123" i="27"/>
  <c r="T123" i="27" s="1"/>
  <c r="X47" i="27"/>
  <c r="T47" i="27" s="1"/>
  <c r="X190" i="27"/>
  <c r="T190" i="27" s="1"/>
  <c r="X96" i="27"/>
  <c r="T96" i="27" s="1"/>
  <c r="X34" i="27"/>
  <c r="T34" i="27" s="1"/>
  <c r="X159" i="27"/>
  <c r="T159" i="27" s="1"/>
  <c r="X67" i="27"/>
  <c r="T67" i="27" s="1"/>
  <c r="X192" i="27"/>
  <c r="T192" i="27" s="1"/>
  <c r="X145" i="27"/>
  <c r="T145" i="27" s="1"/>
  <c r="X74" i="27"/>
  <c r="T74" i="27" s="1"/>
  <c r="X121" i="27"/>
  <c r="T121" i="27" s="1"/>
  <c r="X30" i="27"/>
  <c r="T30" i="27" s="1"/>
  <c r="X102" i="27"/>
  <c r="T102" i="27" s="1"/>
  <c r="X167" i="27"/>
  <c r="T167" i="27" s="1"/>
  <c r="X170" i="27"/>
  <c r="T170" i="27" s="1"/>
  <c r="X55" i="27"/>
  <c r="T55" i="27" s="1"/>
  <c r="X107" i="27"/>
  <c r="T107" i="27" s="1"/>
  <c r="X194" i="27"/>
  <c r="T194" i="27" s="1"/>
  <c r="X141" i="27"/>
  <c r="T141" i="27" s="1"/>
  <c r="X79" i="27"/>
  <c r="T79" i="27" s="1"/>
  <c r="X42" i="27"/>
  <c r="T42" i="27" s="1"/>
  <c r="X146" i="27"/>
  <c r="T146" i="27" s="1"/>
  <c r="X78" i="27"/>
  <c r="T78" i="27" s="1"/>
  <c r="X110" i="27"/>
  <c r="T110" i="27" s="1"/>
  <c r="X112" i="27"/>
  <c r="T112" i="27" s="1"/>
  <c r="X76" i="27"/>
  <c r="T76" i="27" s="1"/>
  <c r="X89" i="27"/>
  <c r="T89" i="27" s="1"/>
  <c r="O27" i="13"/>
  <c r="AL27" i="13" s="1"/>
  <c r="X10" i="33" s="1"/>
  <c r="M31" i="13"/>
  <c r="O30" i="13"/>
  <c r="AL30" i="13" s="1"/>
  <c r="X10" i="30" s="1"/>
  <c r="P35" i="13"/>
  <c r="AJ35" i="13" s="1"/>
  <c r="O31" i="13"/>
  <c r="AL31" i="13" s="1"/>
  <c r="X10" i="29" s="1"/>
  <c r="O34" i="13"/>
  <c r="AL34" i="13" s="1"/>
  <c r="X10" i="26" s="1"/>
  <c r="M27" i="13"/>
  <c r="M35" i="13"/>
  <c r="M26" i="13"/>
  <c r="O26" i="13"/>
  <c r="AL26" i="13" s="1"/>
  <c r="X10" i="34" s="1"/>
  <c r="O35" i="13"/>
  <c r="AL35" i="13" s="1"/>
  <c r="X10" i="14" s="1"/>
  <c r="P31" i="13"/>
  <c r="AJ31" i="13" s="1"/>
  <c r="AD25" i="13"/>
  <c r="P27" i="13"/>
  <c r="AJ27" i="13" s="1"/>
  <c r="AD27" i="13"/>
  <c r="AD31" i="13"/>
  <c r="I25" i="13"/>
  <c r="AX27" i="13"/>
  <c r="BO15" i="34" s="1"/>
  <c r="B6" i="34" s="1"/>
  <c r="AD35" i="13"/>
  <c r="P30" i="13"/>
  <c r="AJ30" i="13" s="1"/>
  <c r="H7" i="14"/>
  <c r="J7" i="14"/>
  <c r="J7" i="31"/>
  <c r="H7" i="31"/>
  <c r="H7" i="32"/>
  <c r="J7" i="32"/>
  <c r="H7" i="27"/>
  <c r="J7" i="27"/>
  <c r="H7" i="35"/>
  <c r="J7" i="35"/>
  <c r="H7" i="34"/>
  <c r="J7" i="34"/>
  <c r="AU9" i="28"/>
  <c r="BE20" i="28" s="1"/>
  <c r="H7" i="12"/>
  <c r="J7" i="12"/>
  <c r="X16" i="33"/>
  <c r="B16" i="33" s="1"/>
  <c r="X16" i="26"/>
  <c r="B16" i="26" s="1"/>
  <c r="AC35" i="13"/>
  <c r="X16" i="12"/>
  <c r="AC31" i="13"/>
  <c r="AC33" i="13"/>
  <c r="AC27" i="13"/>
  <c r="AC29" i="13"/>
  <c r="X16" i="32"/>
  <c r="X16" i="35"/>
  <c r="X16" i="14"/>
  <c r="B16" i="14" s="1"/>
  <c r="X16" i="34"/>
  <c r="B16" i="34" s="1"/>
  <c r="X16" i="31"/>
  <c r="B16" i="31" s="1"/>
  <c r="AC30" i="13"/>
  <c r="X16" i="29"/>
  <c r="B16" i="29" s="1"/>
  <c r="X16" i="27"/>
  <c r="B16" i="27" s="1"/>
  <c r="AC28" i="13"/>
  <c r="X16" i="30"/>
  <c r="B16" i="30" s="1"/>
  <c r="AC32" i="13"/>
  <c r="AC26" i="13"/>
  <c r="AC25" i="13"/>
  <c r="B2" i="13"/>
  <c r="AC34" i="13"/>
  <c r="AC24" i="13"/>
  <c r="X16" i="28"/>
  <c r="B16" i="28" s="1"/>
  <c r="H7" i="33"/>
  <c r="J7" i="33"/>
  <c r="H7" i="29"/>
  <c r="J7" i="29"/>
  <c r="AU10" i="30"/>
  <c r="AU9" i="30"/>
  <c r="BE20" i="30" s="1"/>
  <c r="AU10" i="26"/>
  <c r="AU9" i="33"/>
  <c r="BE20" i="33" s="1"/>
  <c r="Z155" i="27"/>
  <c r="AJ107" i="27"/>
  <c r="AJ181" i="27"/>
  <c r="AF6" i="27"/>
  <c r="AJ150" i="27"/>
  <c r="AJ147" i="27"/>
  <c r="AW75" i="27"/>
  <c r="AB75" i="27" s="1"/>
  <c r="G186" i="27"/>
  <c r="AJ92" i="27"/>
  <c r="G169" i="27"/>
  <c r="G86" i="27"/>
  <c r="Z161" i="27"/>
  <c r="AJ28" i="27"/>
  <c r="AJ127" i="27"/>
  <c r="AJ193" i="27"/>
  <c r="G171" i="27"/>
  <c r="G145" i="27"/>
  <c r="AW70" i="27"/>
  <c r="AB70" i="27" s="1"/>
  <c r="G95" i="27"/>
  <c r="AJ188" i="27"/>
  <c r="AJ88" i="27"/>
  <c r="AW74" i="27"/>
  <c r="AB74" i="27" s="1"/>
  <c r="G167" i="27"/>
  <c r="Z87" i="27"/>
  <c r="AJ72" i="27"/>
  <c r="AW66" i="27"/>
  <c r="AB66" i="27" s="1"/>
  <c r="AJ137" i="27"/>
  <c r="Z143" i="27"/>
  <c r="AW27" i="27"/>
  <c r="AB27" i="27" s="1"/>
  <c r="AW83" i="27"/>
  <c r="AB83" i="27" s="1"/>
  <c r="G70" i="27"/>
  <c r="Z29" i="27"/>
  <c r="AJ134" i="27"/>
  <c r="Z73" i="27"/>
  <c r="G117" i="27"/>
  <c r="AJ115" i="27"/>
  <c r="AM4" i="27"/>
  <c r="G137" i="27"/>
  <c r="Z66" i="27"/>
  <c r="G56" i="27"/>
  <c r="AW139" i="27"/>
  <c r="AB139" i="27" s="1"/>
  <c r="AW191" i="27"/>
  <c r="AB191" i="27" s="1"/>
  <c r="AJ146" i="27"/>
  <c r="Z84" i="27"/>
  <c r="Z117" i="27"/>
  <c r="AW100" i="27"/>
  <c r="AB100" i="27" s="1"/>
  <c r="AW141" i="27"/>
  <c r="AB141" i="27" s="1"/>
  <c r="Z182" i="27"/>
  <c r="AJ23" i="27"/>
  <c r="G44" i="27"/>
  <c r="G142" i="27"/>
  <c r="Z40" i="27"/>
  <c r="AJ71" i="27"/>
  <c r="AW42" i="27"/>
  <c r="AB42" i="27" s="1"/>
  <c r="AW102" i="27"/>
  <c r="AB102" i="27" s="1"/>
  <c r="G139" i="27"/>
  <c r="AJ164" i="27"/>
  <c r="AW55" i="27"/>
  <c r="AB55" i="27" s="1"/>
  <c r="G43" i="27"/>
  <c r="AW50" i="27"/>
  <c r="AB50" i="27" s="1"/>
  <c r="Z120" i="27"/>
  <c r="AW159" i="27"/>
  <c r="AB159" i="27" s="1"/>
  <c r="Z59" i="27"/>
  <c r="G85" i="27"/>
  <c r="Z136" i="27"/>
  <c r="AJ172" i="27"/>
  <c r="AJ136" i="27"/>
  <c r="Z63" i="27"/>
  <c r="AJ158" i="27"/>
  <c r="AT4" i="27"/>
  <c r="AW114" i="27"/>
  <c r="AB114" i="27" s="1"/>
  <c r="AJ194" i="27"/>
  <c r="Z153" i="27"/>
  <c r="AV4" i="27"/>
  <c r="Z100" i="27"/>
  <c r="BO4" i="27"/>
  <c r="AJ83" i="27"/>
  <c r="AJ57" i="27"/>
  <c r="AW181" i="27"/>
  <c r="AB181" i="27" s="1"/>
  <c r="AJ81" i="27"/>
  <c r="AJ103" i="27"/>
  <c r="AW157" i="27"/>
  <c r="AB157" i="27" s="1"/>
  <c r="G77" i="27"/>
  <c r="G147" i="27"/>
  <c r="AJ184" i="27"/>
  <c r="Z39" i="27"/>
  <c r="AW45" i="27"/>
  <c r="AB45" i="27" s="1"/>
  <c r="AW71" i="27"/>
  <c r="AB71" i="27" s="1"/>
  <c r="AW77" i="27"/>
  <c r="AB77" i="27" s="1"/>
  <c r="G188" i="27"/>
  <c r="G150" i="27"/>
  <c r="G122" i="27"/>
  <c r="AW68" i="27"/>
  <c r="AB68" i="27" s="1"/>
  <c r="Z190" i="27"/>
  <c r="G93" i="27"/>
  <c r="G40" i="27"/>
  <c r="G143" i="27"/>
  <c r="AW95" i="27"/>
  <c r="AB95" i="27" s="1"/>
  <c r="G160" i="27"/>
  <c r="AW132" i="27"/>
  <c r="AB132" i="27" s="1"/>
  <c r="G121" i="27"/>
  <c r="AJ120" i="27"/>
  <c r="Z188" i="27"/>
  <c r="G57" i="27"/>
  <c r="G72" i="27"/>
  <c r="G102" i="27"/>
  <c r="Z89" i="27"/>
  <c r="AJ111" i="27"/>
  <c r="AW177" i="27"/>
  <c r="AB177" i="27" s="1"/>
  <c r="AW92" i="27"/>
  <c r="AB92" i="27" s="1"/>
  <c r="Z192" i="27"/>
  <c r="Z165" i="27"/>
  <c r="G153" i="27"/>
  <c r="AW134" i="27"/>
  <c r="AB134" i="27" s="1"/>
  <c r="AJ129" i="27"/>
  <c r="Z164" i="27"/>
  <c r="AW28" i="27"/>
  <c r="AB28" i="27" s="1"/>
  <c r="Z115" i="27"/>
  <c r="Z30" i="27"/>
  <c r="AW164" i="27"/>
  <c r="AB164" i="27" s="1"/>
  <c r="G132" i="27"/>
  <c r="G178" i="27"/>
  <c r="AJ84" i="27"/>
  <c r="BH4" i="27"/>
  <c r="Z138" i="27"/>
  <c r="AJ116" i="27"/>
  <c r="AJ133" i="27"/>
  <c r="AW118" i="27"/>
  <c r="AB118" i="27" s="1"/>
  <c r="G60" i="27"/>
  <c r="AJ22" i="27"/>
  <c r="AJ144" i="27"/>
  <c r="G119" i="27"/>
  <c r="G98" i="27"/>
  <c r="AJ160" i="27"/>
  <c r="AJ118" i="27"/>
  <c r="AW161" i="27"/>
  <c r="AB161" i="27" s="1"/>
  <c r="AW145" i="27"/>
  <c r="AB145" i="27" s="1"/>
  <c r="AY4" i="27"/>
  <c r="G156" i="27"/>
  <c r="AW109" i="27"/>
  <c r="AB109" i="27" s="1"/>
  <c r="Z152" i="27"/>
  <c r="AJ97" i="27"/>
  <c r="AW163" i="27"/>
  <c r="AB163" i="27" s="1"/>
  <c r="Z69" i="27"/>
  <c r="AZ4" i="27"/>
  <c r="Z156" i="27"/>
  <c r="Z88" i="27"/>
  <c r="G113" i="27"/>
  <c r="G61" i="27"/>
  <c r="G59" i="27"/>
  <c r="Z37" i="27"/>
  <c r="AW46" i="27"/>
  <c r="AB46" i="27" s="1"/>
  <c r="G146" i="27"/>
  <c r="AW80" i="27"/>
  <c r="AB80" i="27" s="1"/>
  <c r="AJ162" i="27"/>
  <c r="AJ123" i="27"/>
  <c r="Z34" i="27"/>
  <c r="AJ138" i="27"/>
  <c r="G165" i="27"/>
  <c r="Z172" i="27"/>
  <c r="AW4" i="27"/>
  <c r="AW148" i="27"/>
  <c r="AB148" i="27" s="1"/>
  <c r="AW183" i="27"/>
  <c r="AB183" i="27" s="1"/>
  <c r="AW119" i="27"/>
  <c r="AB119" i="27" s="1"/>
  <c r="AW150" i="27"/>
  <c r="AB150" i="27" s="1"/>
  <c r="AJ148" i="27"/>
  <c r="Z113" i="27"/>
  <c r="AW31" i="27"/>
  <c r="AB31" i="27" s="1"/>
  <c r="AJ165" i="27"/>
  <c r="AJ182" i="27"/>
  <c r="AW175" i="27"/>
  <c r="AB175" i="27" s="1"/>
  <c r="Z54" i="27"/>
  <c r="AJ38" i="27"/>
  <c r="G192" i="27"/>
  <c r="Z45" i="27"/>
  <c r="AW62" i="27"/>
  <c r="AB62" i="27" s="1"/>
  <c r="G151" i="27"/>
  <c r="BI4" i="27"/>
  <c r="AW187" i="27"/>
  <c r="AB187" i="27" s="1"/>
  <c r="AW129" i="27"/>
  <c r="AB129" i="27" s="1"/>
  <c r="G55" i="27"/>
  <c r="AW174" i="27"/>
  <c r="AB174" i="27" s="1"/>
  <c r="Z98" i="27"/>
  <c r="AW138" i="27"/>
  <c r="AB138" i="27" s="1"/>
  <c r="AJ30" i="27"/>
  <c r="Z24" i="27"/>
  <c r="G81" i="27"/>
  <c r="AW116" i="27"/>
  <c r="AB116" i="27" s="1"/>
  <c r="G66" i="27"/>
  <c r="G124" i="27"/>
  <c r="AW25" i="27"/>
  <c r="AB25" i="27" s="1"/>
  <c r="G170" i="27"/>
  <c r="Z110" i="27"/>
  <c r="AJ34" i="27"/>
  <c r="AJ192" i="27"/>
  <c r="Z173" i="27"/>
  <c r="Z99" i="27"/>
  <c r="AJ24" i="27"/>
  <c r="Z132" i="27"/>
  <c r="G107" i="27"/>
  <c r="G80" i="27"/>
  <c r="AJ45" i="27"/>
  <c r="G74" i="27"/>
  <c r="AJ167" i="27"/>
  <c r="AJ187" i="27"/>
  <c r="Z41" i="27"/>
  <c r="AW32" i="27"/>
  <c r="AB32" i="27" s="1"/>
  <c r="G108" i="27"/>
  <c r="AW184" i="27"/>
  <c r="AB184" i="27" s="1"/>
  <c r="Z82" i="27"/>
  <c r="Z80" i="27"/>
  <c r="Z189" i="27"/>
  <c r="Z116" i="27"/>
  <c r="AW40" i="27"/>
  <c r="AB40" i="27" s="1"/>
  <c r="G22" i="27"/>
  <c r="Z93" i="27"/>
  <c r="G158" i="27"/>
  <c r="AW35" i="27"/>
  <c r="AB35" i="27" s="1"/>
  <c r="AW180" i="27"/>
  <c r="AB180" i="27" s="1"/>
  <c r="AJ68" i="27"/>
  <c r="AW37" i="27"/>
  <c r="AB37" i="27" s="1"/>
  <c r="AJ74" i="27"/>
  <c r="AJ169" i="27"/>
  <c r="AJ80" i="27"/>
  <c r="G164" i="27"/>
  <c r="Z141" i="27"/>
  <c r="AJ151" i="27"/>
  <c r="G194" i="27"/>
  <c r="AJ63" i="27"/>
  <c r="Z102" i="27"/>
  <c r="G173" i="27"/>
  <c r="G101" i="27"/>
  <c r="G149" i="27"/>
  <c r="AJ96" i="27"/>
  <c r="Z52" i="27"/>
  <c r="AW154" i="27"/>
  <c r="AB154" i="27" s="1"/>
  <c r="BM4" i="27"/>
  <c r="AJ33" i="27"/>
  <c r="Z193" i="27"/>
  <c r="Z133" i="27"/>
  <c r="G47" i="27"/>
  <c r="AW108" i="27"/>
  <c r="AB108" i="27" s="1"/>
  <c r="AW193" i="27"/>
  <c r="AB193" i="27" s="1"/>
  <c r="Z91" i="27"/>
  <c r="G41" i="27"/>
  <c r="Z179" i="27"/>
  <c r="Z44" i="27"/>
  <c r="AJ102" i="27"/>
  <c r="G96" i="27"/>
  <c r="AJ29" i="27"/>
  <c r="AJ152" i="27"/>
  <c r="Z33" i="27"/>
  <c r="AJ21" i="27"/>
  <c r="Z137" i="27"/>
  <c r="AJ191" i="27"/>
  <c r="AJ61" i="27"/>
  <c r="AJ170" i="27"/>
  <c r="Z127" i="27"/>
  <c r="AW147" i="27"/>
  <c r="AB147" i="27" s="1"/>
  <c r="AJ177" i="27"/>
  <c r="AJ180" i="27"/>
  <c r="AW48" i="27"/>
  <c r="AB48" i="27" s="1"/>
  <c r="AJ44" i="27"/>
  <c r="G180" i="27"/>
  <c r="G78" i="27"/>
  <c r="AJ42" i="27"/>
  <c r="AW54" i="27"/>
  <c r="AB54" i="27" s="1"/>
  <c r="AJ171" i="27"/>
  <c r="AJ110" i="27"/>
  <c r="G163" i="27"/>
  <c r="G73" i="27"/>
  <c r="Z185" i="27"/>
  <c r="AW113" i="27"/>
  <c r="AB113" i="27" s="1"/>
  <c r="AJ89" i="27"/>
  <c r="G127" i="27"/>
  <c r="G50" i="27"/>
  <c r="AJ178" i="27"/>
  <c r="AS4" i="27"/>
  <c r="G191" i="27"/>
  <c r="AJ173" i="27"/>
  <c r="Z92" i="27"/>
  <c r="Z46" i="27"/>
  <c r="AW94" i="27"/>
  <c r="AB94" i="27" s="1"/>
  <c r="Z159" i="27"/>
  <c r="G52" i="27"/>
  <c r="AW126" i="27"/>
  <c r="AB126" i="27" s="1"/>
  <c r="Z60" i="27"/>
  <c r="AJ50" i="27"/>
  <c r="Z105" i="27"/>
  <c r="Z64" i="27"/>
  <c r="G187" i="27"/>
  <c r="G138" i="27"/>
  <c r="AW178" i="27"/>
  <c r="AB178" i="27" s="1"/>
  <c r="AW160" i="27"/>
  <c r="AB160" i="27" s="1"/>
  <c r="G45" i="27"/>
  <c r="AJ124" i="27"/>
  <c r="AW146" i="27"/>
  <c r="AB146" i="27" s="1"/>
  <c r="Z103" i="27"/>
  <c r="AW53" i="27"/>
  <c r="AB53" i="27" s="1"/>
  <c r="AW91" i="27"/>
  <c r="AB91" i="27" s="1"/>
  <c r="G129" i="27"/>
  <c r="Z123" i="27"/>
  <c r="AW186" i="27"/>
  <c r="AB186" i="27" s="1"/>
  <c r="AJ26" i="27"/>
  <c r="Z166" i="27"/>
  <c r="AJ60" i="27"/>
  <c r="Z27" i="27"/>
  <c r="AW39" i="27"/>
  <c r="AB39" i="27" s="1"/>
  <c r="AW125" i="27"/>
  <c r="AB125" i="27" s="1"/>
  <c r="G64" i="27"/>
  <c r="AW190" i="27"/>
  <c r="AB190" i="27" s="1"/>
  <c r="Z50" i="27"/>
  <c r="G21" i="27"/>
  <c r="AW112" i="27"/>
  <c r="AB112" i="27" s="1"/>
  <c r="Z158" i="27"/>
  <c r="G118" i="27"/>
  <c r="AW82" i="27"/>
  <c r="AB82" i="27" s="1"/>
  <c r="G162" i="27"/>
  <c r="AJ99" i="27"/>
  <c r="G172" i="27"/>
  <c r="AJ121" i="27"/>
  <c r="AJ39" i="27"/>
  <c r="AP4" i="27"/>
  <c r="Z135" i="27"/>
  <c r="Z70" i="27"/>
  <c r="G176" i="27"/>
  <c r="Z74" i="27"/>
  <c r="G33" i="27"/>
  <c r="AW85" i="27"/>
  <c r="AB85" i="27" s="1"/>
  <c r="Z56" i="27"/>
  <c r="AJ119" i="27"/>
  <c r="Z122" i="27"/>
  <c r="AJ64" i="27"/>
  <c r="Z114" i="27"/>
  <c r="BN4" i="27"/>
  <c r="AJ20" i="27"/>
  <c r="G100" i="27"/>
  <c r="AJ67" i="27"/>
  <c r="Z107" i="27"/>
  <c r="AW194" i="27"/>
  <c r="AB194" i="27" s="1"/>
  <c r="AJ78" i="27"/>
  <c r="Z76" i="27"/>
  <c r="AJ185" i="27"/>
  <c r="AW96" i="27"/>
  <c r="AB96" i="27" s="1"/>
  <c r="G31" i="27"/>
  <c r="Z75" i="27"/>
  <c r="AJ122" i="27"/>
  <c r="AW60" i="27"/>
  <c r="AB60" i="27" s="1"/>
  <c r="AW76" i="27"/>
  <c r="AB76" i="27" s="1"/>
  <c r="AJ47" i="27"/>
  <c r="AJ161" i="27"/>
  <c r="AW124" i="27"/>
  <c r="AB124" i="27" s="1"/>
  <c r="AJ66" i="27"/>
  <c r="G39" i="27"/>
  <c r="Z62" i="27"/>
  <c r="BF4" i="27"/>
  <c r="AJ155" i="27"/>
  <c r="Z51" i="27"/>
  <c r="AW127" i="27"/>
  <c r="AB127" i="27" s="1"/>
  <c r="G26" i="27"/>
  <c r="AW98" i="27"/>
  <c r="AB98" i="27" s="1"/>
  <c r="Z178" i="27"/>
  <c r="AW166" i="27"/>
  <c r="AB166" i="27" s="1"/>
  <c r="AW44" i="27"/>
  <c r="AB44" i="27" s="1"/>
  <c r="AW41" i="27"/>
  <c r="AB41" i="27" s="1"/>
  <c r="G168" i="27"/>
  <c r="G36" i="27"/>
  <c r="G90" i="27"/>
  <c r="G79" i="27"/>
  <c r="AW169" i="27"/>
  <c r="AB169" i="27" s="1"/>
  <c r="AW61" i="27"/>
  <c r="AB61" i="27" s="1"/>
  <c r="AW38" i="27"/>
  <c r="AB38" i="27" s="1"/>
  <c r="AW87" i="27"/>
  <c r="AB87" i="27" s="1"/>
  <c r="AW182" i="27"/>
  <c r="AB182" i="27" s="1"/>
  <c r="AW67" i="27"/>
  <c r="AB67" i="27" s="1"/>
  <c r="G116" i="27"/>
  <c r="Z130" i="27"/>
  <c r="Z42" i="27"/>
  <c r="G144" i="27"/>
  <c r="AW149" i="27"/>
  <c r="AB149" i="27" s="1"/>
  <c r="Z168" i="27"/>
  <c r="AJ114" i="27"/>
  <c r="Z86" i="27"/>
  <c r="G185" i="27"/>
  <c r="Z83" i="27"/>
  <c r="AJ76" i="27"/>
  <c r="AJ54" i="27"/>
  <c r="G49" i="27"/>
  <c r="AJ25" i="27"/>
  <c r="G154" i="27"/>
  <c r="AW93" i="27"/>
  <c r="AB93" i="27" s="1"/>
  <c r="Z194" i="27"/>
  <c r="G141" i="27"/>
  <c r="Z147" i="27"/>
  <c r="Z187" i="27"/>
  <c r="G84" i="27"/>
  <c r="AW121" i="27"/>
  <c r="AB121" i="27" s="1"/>
  <c r="G67" i="27"/>
  <c r="Z140" i="27"/>
  <c r="AW47" i="27"/>
  <c r="AB47" i="27" s="1"/>
  <c r="Z25" i="27"/>
  <c r="G97" i="27"/>
  <c r="AJ145" i="27"/>
  <c r="Z142" i="27"/>
  <c r="AW120" i="27"/>
  <c r="AB120" i="27" s="1"/>
  <c r="AW162" i="27"/>
  <c r="AB162" i="27" s="1"/>
  <c r="G83" i="27"/>
  <c r="AJ139" i="27"/>
  <c r="Z22" i="27"/>
  <c r="G193" i="27"/>
  <c r="Z118" i="27"/>
  <c r="Z47" i="27"/>
  <c r="AL4" i="27"/>
  <c r="AJ113" i="27"/>
  <c r="AW192" i="27"/>
  <c r="AB192" i="27" s="1"/>
  <c r="AW103" i="27"/>
  <c r="AB103" i="27" s="1"/>
  <c r="Z35" i="27"/>
  <c r="BD4" i="27"/>
  <c r="Z38" i="27"/>
  <c r="Z77" i="27"/>
  <c r="AJ175" i="27"/>
  <c r="AW30" i="27"/>
  <c r="AB30" i="27" s="1"/>
  <c r="AJ27" i="27"/>
  <c r="AW69" i="27"/>
  <c r="AB69" i="27" s="1"/>
  <c r="AW172" i="27"/>
  <c r="AB172" i="27" s="1"/>
  <c r="Z131" i="27"/>
  <c r="G166" i="27"/>
  <c r="Z183" i="27"/>
  <c r="AJ70" i="27"/>
  <c r="G120" i="27"/>
  <c r="AJ132" i="27"/>
  <c r="AJ69" i="27"/>
  <c r="AJ48" i="27"/>
  <c r="AJ112" i="27"/>
  <c r="AW133" i="27"/>
  <c r="AB133" i="27" s="1"/>
  <c r="Z181" i="27"/>
  <c r="AR4" i="27"/>
  <c r="AJ53" i="27"/>
  <c r="G128" i="27"/>
  <c r="AJ100" i="27"/>
  <c r="Z55" i="27"/>
  <c r="AW136" i="27"/>
  <c r="AB136" i="27" s="1"/>
  <c r="G114" i="27"/>
  <c r="AW43" i="27"/>
  <c r="AB43" i="27" s="1"/>
  <c r="G24" i="27"/>
  <c r="G68" i="27"/>
  <c r="AW176" i="27"/>
  <c r="AB176" i="27" s="1"/>
  <c r="G161" i="27"/>
  <c r="G136" i="27"/>
  <c r="AW156" i="27"/>
  <c r="AB156" i="27" s="1"/>
  <c r="G179" i="27"/>
  <c r="AW79" i="27"/>
  <c r="AB79" i="27" s="1"/>
  <c r="G62" i="27"/>
  <c r="BK4" i="27"/>
  <c r="Z148" i="27"/>
  <c r="Z144" i="27"/>
  <c r="AJ176" i="27"/>
  <c r="Z97" i="27"/>
  <c r="Z81" i="27"/>
  <c r="AW34" i="27"/>
  <c r="AB34" i="27" s="1"/>
  <c r="BJ4" i="27"/>
  <c r="AW105" i="27"/>
  <c r="AB105" i="27" s="1"/>
  <c r="Z79" i="27"/>
  <c r="G130" i="27"/>
  <c r="Z176" i="27"/>
  <c r="AJ37" i="27"/>
  <c r="G58" i="27"/>
  <c r="AJ90" i="27"/>
  <c r="AW101" i="27"/>
  <c r="AB101" i="27" s="1"/>
  <c r="G106" i="27"/>
  <c r="Z96" i="27"/>
  <c r="AJ174" i="27"/>
  <c r="G105" i="27"/>
  <c r="AJ79" i="27"/>
  <c r="Z167" i="27"/>
  <c r="AJ46" i="27"/>
  <c r="AJ157" i="27"/>
  <c r="G135" i="27"/>
  <c r="AU4" i="27"/>
  <c r="G54" i="27"/>
  <c r="AJ31" i="27"/>
  <c r="Z171" i="27"/>
  <c r="Z48" i="27"/>
  <c r="AW168" i="27"/>
  <c r="AB168" i="27" s="1"/>
  <c r="AJ153" i="27"/>
  <c r="Z28" i="27"/>
  <c r="AW64" i="27"/>
  <c r="AB64" i="27" s="1"/>
  <c r="AJ142" i="27"/>
  <c r="AJ35" i="27"/>
  <c r="G152" i="27"/>
  <c r="AW78" i="27"/>
  <c r="AB78" i="27" s="1"/>
  <c r="G111" i="27"/>
  <c r="Z169" i="27"/>
  <c r="G25" i="27"/>
  <c r="Z26" i="27"/>
  <c r="G99" i="27"/>
  <c r="AW58" i="27"/>
  <c r="AB58" i="27" s="1"/>
  <c r="AW115" i="27"/>
  <c r="AB115" i="27" s="1"/>
  <c r="Z175" i="27"/>
  <c r="Z112" i="27"/>
  <c r="AW104" i="27"/>
  <c r="AB104" i="27" s="1"/>
  <c r="Z101" i="27"/>
  <c r="G23" i="27"/>
  <c r="G89" i="27"/>
  <c r="Z72" i="27"/>
  <c r="Z95" i="27"/>
  <c r="AW167" i="27"/>
  <c r="AB167" i="27" s="1"/>
  <c r="G103" i="27"/>
  <c r="AW152" i="27"/>
  <c r="AB152" i="27" s="1"/>
  <c r="G29" i="27"/>
  <c r="AJ126" i="27"/>
  <c r="G71" i="27"/>
  <c r="G177" i="27"/>
  <c r="AW110" i="27"/>
  <c r="AB110" i="27" s="1"/>
  <c r="AJ163" i="27"/>
  <c r="Z57" i="27"/>
  <c r="Z32" i="27"/>
  <c r="AW88" i="27"/>
  <c r="AB88" i="27" s="1"/>
  <c r="AJ130" i="27"/>
  <c r="G125" i="27"/>
  <c r="BG4" i="27"/>
  <c r="AW188" i="27"/>
  <c r="AB188" i="27" s="1"/>
  <c r="AW21" i="27"/>
  <c r="AB21" i="27" s="1"/>
  <c r="G91" i="27"/>
  <c r="AW81" i="27"/>
  <c r="AB81" i="27" s="1"/>
  <c r="AJ55" i="27"/>
  <c r="Z94" i="27"/>
  <c r="AW99" i="27"/>
  <c r="AB99" i="27" s="1"/>
  <c r="Z162" i="27"/>
  <c r="Z129" i="27"/>
  <c r="G37" i="27"/>
  <c r="Z49" i="27"/>
  <c r="AJ128" i="27"/>
  <c r="AJ75" i="27"/>
  <c r="Z191" i="27"/>
  <c r="AJ109" i="27"/>
  <c r="AJ106" i="27"/>
  <c r="AJ32" i="27"/>
  <c r="G112" i="27"/>
  <c r="G131" i="27"/>
  <c r="AW107" i="27"/>
  <c r="AB107" i="27" s="1"/>
  <c r="Z53" i="27"/>
  <c r="AJ91" i="27"/>
  <c r="AJ159" i="27"/>
  <c r="AJ143" i="27"/>
  <c r="Z139" i="27"/>
  <c r="BE4" i="27"/>
  <c r="G174" i="27"/>
  <c r="AJ168" i="27"/>
  <c r="AW73" i="27"/>
  <c r="AB73" i="27" s="1"/>
  <c r="AW63" i="27"/>
  <c r="AB63" i="27" s="1"/>
  <c r="Z150" i="27"/>
  <c r="AO4" i="27"/>
  <c r="AX4" i="27"/>
  <c r="Z78" i="27"/>
  <c r="AJ149" i="27"/>
  <c r="BB4" i="27"/>
  <c r="Z160" i="27"/>
  <c r="AJ189" i="27"/>
  <c r="AG5" i="27"/>
  <c r="AW122" i="27"/>
  <c r="AB122" i="27" s="1"/>
  <c r="G181" i="27"/>
  <c r="G182" i="27"/>
  <c r="G175" i="27"/>
  <c r="G69" i="27"/>
  <c r="Z149" i="27"/>
  <c r="AJ140" i="27"/>
  <c r="AJ77" i="27"/>
  <c r="AJ93" i="27"/>
  <c r="BC4" i="27"/>
  <c r="AJ73" i="27"/>
  <c r="G134" i="27"/>
  <c r="Z85" i="27"/>
  <c r="Z157" i="27"/>
  <c r="Z125" i="27"/>
  <c r="AW33" i="27"/>
  <c r="AB33" i="27" s="1"/>
  <c r="AW22" i="27"/>
  <c r="AB22" i="27" s="1"/>
  <c r="AJ117" i="27"/>
  <c r="AJ141" i="27"/>
  <c r="Z163" i="27"/>
  <c r="AW59" i="27"/>
  <c r="AB59" i="27" s="1"/>
  <c r="AW155" i="27"/>
  <c r="AB155" i="27" s="1"/>
  <c r="AW23" i="27"/>
  <c r="AB23" i="27" s="1"/>
  <c r="G87" i="27"/>
  <c r="G32" i="27"/>
  <c r="G35" i="27"/>
  <c r="Z134" i="27"/>
  <c r="AW97" i="27"/>
  <c r="AB97" i="27" s="1"/>
  <c r="AW86" i="27"/>
  <c r="AB86" i="27" s="1"/>
  <c r="G51" i="27"/>
  <c r="AJ190" i="27"/>
  <c r="Z108" i="27"/>
  <c r="AW51" i="27"/>
  <c r="AB51" i="27" s="1"/>
  <c r="Z177" i="27"/>
  <c r="AN4" i="27"/>
  <c r="G155" i="27"/>
  <c r="AJ166" i="27"/>
  <c r="AJ85" i="27"/>
  <c r="Z174" i="27"/>
  <c r="Z184" i="27"/>
  <c r="Z106" i="27"/>
  <c r="AW117" i="27"/>
  <c r="AB117" i="27" s="1"/>
  <c r="G126" i="27"/>
  <c r="Z68" i="27"/>
  <c r="AW179" i="27"/>
  <c r="AB179" i="27" s="1"/>
  <c r="AW90" i="27"/>
  <c r="AB90" i="27" s="1"/>
  <c r="AJ56" i="27"/>
  <c r="AJ41" i="27"/>
  <c r="AW153" i="27"/>
  <c r="AB153" i="27" s="1"/>
  <c r="AW135" i="27"/>
  <c r="AB135" i="27" s="1"/>
  <c r="G148" i="27"/>
  <c r="AW170" i="27"/>
  <c r="AB170" i="27" s="1"/>
  <c r="G157" i="27"/>
  <c r="Z180" i="27"/>
  <c r="G88" i="27"/>
  <c r="AJ87" i="27"/>
  <c r="AJ105" i="27"/>
  <c r="Z43" i="27"/>
  <c r="Z65" i="27"/>
  <c r="AJ40" i="27"/>
  <c r="AJ131" i="27"/>
  <c r="AW36" i="27"/>
  <c r="AB36" i="27" s="1"/>
  <c r="Z146" i="27"/>
  <c r="AW49" i="27"/>
  <c r="AB49" i="27" s="1"/>
  <c r="AW144" i="27"/>
  <c r="AB144" i="27" s="1"/>
  <c r="Z119" i="27"/>
  <c r="G28" i="27"/>
  <c r="AW24" i="27"/>
  <c r="AB24" i="27" s="1"/>
  <c r="AW131" i="27"/>
  <c r="AB131" i="27" s="1"/>
  <c r="AJ86" i="27"/>
  <c r="Z36" i="27"/>
  <c r="Z154" i="27"/>
  <c r="AW185" i="27"/>
  <c r="AB185" i="27" s="1"/>
  <c r="AJ51" i="27"/>
  <c r="AJ125" i="27"/>
  <c r="G82" i="27"/>
  <c r="AW143" i="27"/>
  <c r="AB143" i="27" s="1"/>
  <c r="AJ156" i="27"/>
  <c r="Z71" i="27"/>
  <c r="AW84" i="27"/>
  <c r="AB84" i="27" s="1"/>
  <c r="G133" i="27"/>
  <c r="AJ98" i="27"/>
  <c r="AJ108" i="27"/>
  <c r="AJ183" i="27"/>
  <c r="Z21" i="27"/>
  <c r="AJ154" i="27"/>
  <c r="G75" i="27"/>
  <c r="AJ94" i="27"/>
  <c r="Z111" i="27"/>
  <c r="AW171" i="27"/>
  <c r="AB171" i="27" s="1"/>
  <c r="AW65" i="27"/>
  <c r="AB65" i="27" s="1"/>
  <c r="AW72" i="27"/>
  <c r="AB72" i="27" s="1"/>
  <c r="AW142" i="27"/>
  <c r="AB142" i="27" s="1"/>
  <c r="Z186" i="27"/>
  <c r="AW151" i="27"/>
  <c r="AB151" i="27" s="1"/>
  <c r="G109" i="27"/>
  <c r="AW57" i="27"/>
  <c r="AB57" i="27" s="1"/>
  <c r="G94" i="27"/>
  <c r="AW158" i="27"/>
  <c r="AB158" i="27" s="1"/>
  <c r="G104" i="27"/>
  <c r="AW165" i="27"/>
  <c r="AB165" i="27" s="1"/>
  <c r="Z124" i="27"/>
  <c r="AW29" i="27"/>
  <c r="AB29" i="27" s="1"/>
  <c r="AW123" i="27"/>
  <c r="AB123" i="27" s="1"/>
  <c r="G76" i="27"/>
  <c r="G183" i="27"/>
  <c r="AJ95" i="27"/>
  <c r="AJ43" i="27"/>
  <c r="AW56" i="27"/>
  <c r="AB56" i="27" s="1"/>
  <c r="G34" i="27"/>
  <c r="G27" i="27"/>
  <c r="AJ82" i="27"/>
  <c r="G92" i="27"/>
  <c r="Z23" i="27"/>
  <c r="AJ62" i="27"/>
  <c r="AW128" i="27"/>
  <c r="AB128" i="27" s="1"/>
  <c r="G46" i="27"/>
  <c r="Z90" i="27"/>
  <c r="AJ52" i="27"/>
  <c r="G110" i="27"/>
  <c r="AW173" i="27"/>
  <c r="AB173" i="27" s="1"/>
  <c r="Z58" i="27"/>
  <c r="G140" i="27"/>
  <c r="G63" i="27"/>
  <c r="AJ36" i="27"/>
  <c r="G115" i="27"/>
  <c r="Z128" i="27"/>
  <c r="G48" i="27"/>
  <c r="Z145" i="27"/>
  <c r="U6" i="27"/>
  <c r="G159" i="27"/>
  <c r="AJ58" i="27"/>
  <c r="G189" i="27"/>
  <c r="Z104" i="27"/>
  <c r="AJ65" i="27"/>
  <c r="AJ179" i="27"/>
  <c r="AJ59" i="27"/>
  <c r="G190" i="27"/>
  <c r="AJ104" i="27"/>
  <c r="Z67" i="27"/>
  <c r="Z20" i="27"/>
  <c r="G38" i="27"/>
  <c r="AW189" i="27"/>
  <c r="AB189" i="27" s="1"/>
  <c r="BA4" i="27"/>
  <c r="Z31" i="27"/>
  <c r="Z151" i="27"/>
  <c r="AW89" i="27"/>
  <c r="AB89" i="27" s="1"/>
  <c r="G42" i="27"/>
  <c r="Z109" i="27"/>
  <c r="AK4" i="27"/>
  <c r="G123" i="27"/>
  <c r="AW111" i="27"/>
  <c r="AB111" i="27" s="1"/>
  <c r="G65" i="27"/>
  <c r="AJ186" i="27"/>
  <c r="AW106" i="27"/>
  <c r="AB106" i="27" s="1"/>
  <c r="Z61" i="27"/>
  <c r="AW26" i="27"/>
  <c r="AB26" i="27" s="1"/>
  <c r="AJ101" i="27"/>
  <c r="AQ4" i="27"/>
  <c r="AJ49" i="27"/>
  <c r="AW130" i="27"/>
  <c r="AB130" i="27" s="1"/>
  <c r="AW52" i="27"/>
  <c r="AB52" i="27" s="1"/>
  <c r="AJ135" i="27"/>
  <c r="G53" i="27"/>
  <c r="G184" i="27"/>
  <c r="G30" i="27"/>
  <c r="AW140" i="27"/>
  <c r="AB140" i="27" s="1"/>
  <c r="Z170" i="27"/>
  <c r="Z126" i="27"/>
  <c r="AW137" i="27"/>
  <c r="AB137" i="27" s="1"/>
  <c r="Z121" i="27"/>
  <c r="BL4" i="27"/>
  <c r="AW172" i="35"/>
  <c r="AB172" i="35" s="1"/>
  <c r="Z102" i="35"/>
  <c r="AW115" i="35"/>
  <c r="AB115" i="35" s="1"/>
  <c r="Z107" i="35"/>
  <c r="AW149" i="35"/>
  <c r="AB149" i="35" s="1"/>
  <c r="AJ146" i="35"/>
  <c r="AJ67" i="35"/>
  <c r="AJ118" i="35"/>
  <c r="Z24" i="35"/>
  <c r="AW77" i="35"/>
  <c r="AB77" i="35" s="1"/>
  <c r="AW192" i="35"/>
  <c r="AB192" i="35" s="1"/>
  <c r="Z86" i="35"/>
  <c r="G75" i="35"/>
  <c r="Z161" i="35"/>
  <c r="G60" i="35"/>
  <c r="Z105" i="35"/>
  <c r="AW74" i="35"/>
  <c r="AB74" i="35" s="1"/>
  <c r="AJ37" i="35"/>
  <c r="AW80" i="35"/>
  <c r="AB80" i="35" s="1"/>
  <c r="Z114" i="35"/>
  <c r="Z58" i="35"/>
  <c r="Z108" i="35"/>
  <c r="G69" i="35"/>
  <c r="AJ44" i="35"/>
  <c r="G78" i="35"/>
  <c r="Z112" i="35"/>
  <c r="AW175" i="35"/>
  <c r="AB175" i="35" s="1"/>
  <c r="G144" i="35"/>
  <c r="AW84" i="35"/>
  <c r="AB84" i="35" s="1"/>
  <c r="Z38" i="35"/>
  <c r="G135" i="35"/>
  <c r="AJ173" i="35"/>
  <c r="AJ182" i="35"/>
  <c r="Z29" i="35"/>
  <c r="G194" i="35"/>
  <c r="G76" i="35"/>
  <c r="G50" i="35"/>
  <c r="Z110" i="35"/>
  <c r="G58" i="35"/>
  <c r="AW70" i="35"/>
  <c r="AB70" i="35" s="1"/>
  <c r="AW109" i="35"/>
  <c r="AB109" i="35" s="1"/>
  <c r="AJ97" i="35"/>
  <c r="AN4" i="35"/>
  <c r="G94" i="35"/>
  <c r="Z152" i="35"/>
  <c r="AJ50" i="35"/>
  <c r="AW184" i="35"/>
  <c r="AB184" i="35" s="1"/>
  <c r="G55" i="35"/>
  <c r="Z35" i="35"/>
  <c r="AJ77" i="35"/>
  <c r="Z70" i="35"/>
  <c r="Z67" i="35"/>
  <c r="Z66" i="35"/>
  <c r="G191" i="35"/>
  <c r="G182" i="35"/>
  <c r="G187" i="35"/>
  <c r="AJ171" i="35"/>
  <c r="AW181" i="35"/>
  <c r="AB181" i="35" s="1"/>
  <c r="Z190" i="35"/>
  <c r="G178" i="35"/>
  <c r="G103" i="35"/>
  <c r="G91" i="35"/>
  <c r="AW61" i="35"/>
  <c r="AB61" i="35" s="1"/>
  <c r="AM4" i="35"/>
  <c r="AW163" i="35"/>
  <c r="AB163" i="35" s="1"/>
  <c r="AW187" i="35"/>
  <c r="AB187" i="35" s="1"/>
  <c r="BL4" i="35"/>
  <c r="AW86" i="35"/>
  <c r="AB86" i="35" s="1"/>
  <c r="AJ70" i="35"/>
  <c r="AJ151" i="35"/>
  <c r="AJ80" i="35"/>
  <c r="Z124" i="35"/>
  <c r="AW151" i="35"/>
  <c r="AB151" i="35" s="1"/>
  <c r="Z20" i="35"/>
  <c r="AW150" i="35"/>
  <c r="AB150" i="35" s="1"/>
  <c r="Z189" i="35"/>
  <c r="AW191" i="35"/>
  <c r="AB191" i="35" s="1"/>
  <c r="AJ62" i="35"/>
  <c r="AJ63" i="35"/>
  <c r="G165" i="35"/>
  <c r="Z73" i="35"/>
  <c r="AJ192" i="35"/>
  <c r="Z146" i="35"/>
  <c r="G87" i="35"/>
  <c r="AW131" i="35"/>
  <c r="AB131" i="35" s="1"/>
  <c r="G54" i="35"/>
  <c r="G136" i="35"/>
  <c r="Z30" i="35"/>
  <c r="BB4" i="35"/>
  <c r="G70" i="35"/>
  <c r="AW182" i="35"/>
  <c r="AB182" i="35" s="1"/>
  <c r="AJ181" i="35"/>
  <c r="AW66" i="35"/>
  <c r="AB66" i="35" s="1"/>
  <c r="G52" i="35"/>
  <c r="AW171" i="35"/>
  <c r="AB171" i="35" s="1"/>
  <c r="AJ183" i="35"/>
  <c r="AJ127" i="35"/>
  <c r="G148" i="35"/>
  <c r="AS4" i="35"/>
  <c r="AW170" i="35"/>
  <c r="AB170" i="35" s="1"/>
  <c r="AW93" i="35"/>
  <c r="AB93" i="35" s="1"/>
  <c r="Z97" i="35"/>
  <c r="Z101" i="35"/>
  <c r="AJ184" i="35"/>
  <c r="G72" i="35"/>
  <c r="AW134" i="35"/>
  <c r="AB134" i="35" s="1"/>
  <c r="AW108" i="35"/>
  <c r="AB108" i="35" s="1"/>
  <c r="AW158" i="35"/>
  <c r="AB158" i="35" s="1"/>
  <c r="AJ128" i="35"/>
  <c r="AJ122" i="35"/>
  <c r="G160" i="35"/>
  <c r="G115" i="35"/>
  <c r="AW78" i="35"/>
  <c r="AB78" i="35" s="1"/>
  <c r="Z33" i="35"/>
  <c r="Z118" i="35"/>
  <c r="Z138" i="35"/>
  <c r="AW176" i="35"/>
  <c r="AB176" i="35" s="1"/>
  <c r="G68" i="35"/>
  <c r="Z36" i="35"/>
  <c r="G141" i="35"/>
  <c r="Z47" i="35"/>
  <c r="AW193" i="35"/>
  <c r="AB193" i="35" s="1"/>
  <c r="G155" i="35"/>
  <c r="AW132" i="35"/>
  <c r="AB132" i="35" s="1"/>
  <c r="Z147" i="35"/>
  <c r="AW153" i="35"/>
  <c r="AB153" i="35" s="1"/>
  <c r="AW111" i="35"/>
  <c r="AB111" i="35" s="1"/>
  <c r="AJ105" i="35"/>
  <c r="AJ167" i="35"/>
  <c r="G111" i="35"/>
  <c r="AJ141" i="35"/>
  <c r="AW162" i="35"/>
  <c r="AB162" i="35" s="1"/>
  <c r="AW4" i="35"/>
  <c r="G63" i="35"/>
  <c r="Z182" i="35"/>
  <c r="AW159" i="35"/>
  <c r="AB159" i="35" s="1"/>
  <c r="Z158" i="35"/>
  <c r="AJ131" i="35"/>
  <c r="G130" i="35"/>
  <c r="AJ94" i="35"/>
  <c r="G64" i="35"/>
  <c r="AW55" i="35"/>
  <c r="AB55" i="35" s="1"/>
  <c r="Z171" i="35"/>
  <c r="AJ51" i="35"/>
  <c r="AW164" i="35"/>
  <c r="AB164" i="35" s="1"/>
  <c r="AQ4" i="35"/>
  <c r="G85" i="35"/>
  <c r="Z157" i="35"/>
  <c r="AW83" i="35"/>
  <c r="AB83" i="35" s="1"/>
  <c r="Z59" i="35"/>
  <c r="G107" i="35"/>
  <c r="G65" i="35"/>
  <c r="Z176" i="35"/>
  <c r="Z34" i="35"/>
  <c r="G137" i="35"/>
  <c r="AW186" i="35"/>
  <c r="AB186" i="35" s="1"/>
  <c r="AJ45" i="35"/>
  <c r="BC4" i="35"/>
  <c r="AJ53" i="35"/>
  <c r="AW97" i="35"/>
  <c r="AB97" i="35" s="1"/>
  <c r="AJ180" i="35"/>
  <c r="Z88" i="35"/>
  <c r="G140" i="35"/>
  <c r="AJ110" i="35"/>
  <c r="Z111" i="35"/>
  <c r="G174" i="35"/>
  <c r="AJ193" i="35"/>
  <c r="AW123" i="35"/>
  <c r="AB123" i="35" s="1"/>
  <c r="AW128" i="35"/>
  <c r="AB128" i="35" s="1"/>
  <c r="Z51" i="35"/>
  <c r="G129" i="35"/>
  <c r="G166" i="35"/>
  <c r="AJ96" i="35"/>
  <c r="AW47" i="35"/>
  <c r="AB47" i="35" s="1"/>
  <c r="AW42" i="35"/>
  <c r="AB42" i="35" s="1"/>
  <c r="AW28" i="35"/>
  <c r="AB28" i="35" s="1"/>
  <c r="AW39" i="35"/>
  <c r="AB39" i="35" s="1"/>
  <c r="G21" i="35"/>
  <c r="G32" i="35"/>
  <c r="G31" i="35"/>
  <c r="G42" i="35"/>
  <c r="G28" i="35"/>
  <c r="AW32" i="35"/>
  <c r="AB32" i="35" s="1"/>
  <c r="G48" i="35"/>
  <c r="AJ43" i="35"/>
  <c r="G147" i="35"/>
  <c r="AW82" i="35"/>
  <c r="AB82" i="35" s="1"/>
  <c r="AJ176" i="35"/>
  <c r="AW64" i="35"/>
  <c r="AB64" i="35" s="1"/>
  <c r="AJ123" i="35"/>
  <c r="Z123" i="35"/>
  <c r="Z52" i="35"/>
  <c r="G120" i="35"/>
  <c r="AW180" i="35"/>
  <c r="AB180" i="35" s="1"/>
  <c r="Z53" i="35"/>
  <c r="AW94" i="35"/>
  <c r="AB94" i="35" s="1"/>
  <c r="G157" i="35"/>
  <c r="Z71" i="35"/>
  <c r="Z129" i="35"/>
  <c r="G97" i="35"/>
  <c r="BG4" i="35"/>
  <c r="Z165" i="35"/>
  <c r="Z21" i="35"/>
  <c r="Z191" i="35"/>
  <c r="G92" i="35"/>
  <c r="Z187" i="35"/>
  <c r="Z61" i="35"/>
  <c r="AJ147" i="35"/>
  <c r="AJ72" i="35"/>
  <c r="AJ54" i="35"/>
  <c r="Z170" i="35"/>
  <c r="AJ76" i="35"/>
  <c r="Z119" i="35"/>
  <c r="Z169" i="35"/>
  <c r="AJ30" i="35"/>
  <c r="AJ57" i="35"/>
  <c r="AW190" i="35"/>
  <c r="AB190" i="35" s="1"/>
  <c r="G156" i="35"/>
  <c r="AW136" i="35"/>
  <c r="AB136" i="35" s="1"/>
  <c r="AW60" i="35"/>
  <c r="AB60" i="35" s="1"/>
  <c r="AJ102" i="35"/>
  <c r="AW56" i="35"/>
  <c r="AB56" i="35" s="1"/>
  <c r="AW53" i="35"/>
  <c r="AB53" i="35" s="1"/>
  <c r="G118" i="35"/>
  <c r="BE4" i="35"/>
  <c r="AW92" i="35"/>
  <c r="AB92" i="35" s="1"/>
  <c r="AJ113" i="35"/>
  <c r="Z25" i="35"/>
  <c r="Z145" i="35"/>
  <c r="G184" i="35"/>
  <c r="Z72" i="35"/>
  <c r="AW183" i="35"/>
  <c r="AB183" i="35" s="1"/>
  <c r="Z143" i="35"/>
  <c r="Z28" i="35"/>
  <c r="Z37" i="35"/>
  <c r="AW51" i="35"/>
  <c r="AB51" i="35" s="1"/>
  <c r="G102" i="35"/>
  <c r="Z183" i="35"/>
  <c r="AJ191" i="35"/>
  <c r="AJ162" i="35"/>
  <c r="Z137" i="35"/>
  <c r="G105" i="35"/>
  <c r="AW160" i="35"/>
  <c r="AB160" i="35" s="1"/>
  <c r="Z26" i="35"/>
  <c r="Z113" i="35"/>
  <c r="AT4" i="35"/>
  <c r="AO4" i="35"/>
  <c r="AW63" i="35"/>
  <c r="AB63" i="35" s="1"/>
  <c r="Z167" i="35"/>
  <c r="Z185" i="35"/>
  <c r="AJ138" i="35"/>
  <c r="Z122" i="35"/>
  <c r="AW154" i="35"/>
  <c r="AB154" i="35" s="1"/>
  <c r="AJ125" i="35"/>
  <c r="AJ165" i="35"/>
  <c r="Z99" i="35"/>
  <c r="AW117" i="35"/>
  <c r="AB117" i="35" s="1"/>
  <c r="Z42" i="35"/>
  <c r="AJ75" i="35"/>
  <c r="AW54" i="35"/>
  <c r="AB54" i="35" s="1"/>
  <c r="AW59" i="35"/>
  <c r="AB59" i="35" s="1"/>
  <c r="AW129" i="35"/>
  <c r="AB129" i="35" s="1"/>
  <c r="Z109" i="35"/>
  <c r="G151" i="35"/>
  <c r="G124" i="35"/>
  <c r="AJ91" i="35"/>
  <c r="G149" i="35"/>
  <c r="G117" i="35"/>
  <c r="AJ59" i="35"/>
  <c r="G95" i="35"/>
  <c r="AJ149" i="35"/>
  <c r="AW99" i="35"/>
  <c r="AB99" i="35" s="1"/>
  <c r="AW95" i="35"/>
  <c r="AB95" i="35" s="1"/>
  <c r="AJ66" i="35"/>
  <c r="AW65" i="35"/>
  <c r="AB65" i="35" s="1"/>
  <c r="AJ163" i="35"/>
  <c r="Z117" i="35"/>
  <c r="AW185" i="35"/>
  <c r="AB185" i="35" s="1"/>
  <c r="Z116" i="35"/>
  <c r="G101" i="35"/>
  <c r="AJ71" i="35"/>
  <c r="G62" i="35"/>
  <c r="AW72" i="35"/>
  <c r="AB72" i="35" s="1"/>
  <c r="AJ38" i="35"/>
  <c r="G82" i="35"/>
  <c r="AJ56" i="35"/>
  <c r="Z65" i="35"/>
  <c r="AJ82" i="35"/>
  <c r="G122" i="35"/>
  <c r="G109" i="35"/>
  <c r="G176" i="35"/>
  <c r="AJ154" i="35"/>
  <c r="AW179" i="35"/>
  <c r="AB179" i="35" s="1"/>
  <c r="AW177" i="35"/>
  <c r="AB177" i="35" s="1"/>
  <c r="G164" i="35"/>
  <c r="AJ41" i="35"/>
  <c r="G186" i="35"/>
  <c r="G67" i="35"/>
  <c r="G59" i="35"/>
  <c r="Z149" i="35"/>
  <c r="G114" i="35"/>
  <c r="AW174" i="35"/>
  <c r="AB174" i="35" s="1"/>
  <c r="Z104" i="35"/>
  <c r="Z162" i="35"/>
  <c r="AJ78" i="35"/>
  <c r="AW79" i="35"/>
  <c r="AB79" i="35" s="1"/>
  <c r="AJ114" i="35"/>
  <c r="AJ170" i="35"/>
  <c r="Z150" i="35"/>
  <c r="Z100" i="35"/>
  <c r="Z177" i="35"/>
  <c r="AJ90" i="35"/>
  <c r="Z45" i="35"/>
  <c r="Z188" i="35"/>
  <c r="AJ159" i="35"/>
  <c r="AW73" i="35"/>
  <c r="AB73" i="35" s="1"/>
  <c r="AR4" i="35"/>
  <c r="Z141" i="35"/>
  <c r="Z194" i="35"/>
  <c r="Z195" i="35" s="1"/>
  <c r="AW168" i="35"/>
  <c r="AB168" i="35" s="1"/>
  <c r="AW194" i="35"/>
  <c r="AB194" i="35" s="1"/>
  <c r="G185" i="35"/>
  <c r="Z193" i="35"/>
  <c r="Z178" i="35"/>
  <c r="AJ46" i="35"/>
  <c r="AJ160" i="35"/>
  <c r="G57" i="35"/>
  <c r="Z22" i="35"/>
  <c r="Z44" i="35"/>
  <c r="AJ132" i="35"/>
  <c r="G74" i="35"/>
  <c r="AJ100" i="35"/>
  <c r="AJ117" i="35"/>
  <c r="G66" i="35"/>
  <c r="AJ188" i="35"/>
  <c r="AW120" i="35"/>
  <c r="AB120" i="35" s="1"/>
  <c r="AW127" i="35"/>
  <c r="AB127" i="35" s="1"/>
  <c r="Z46" i="35"/>
  <c r="AW130" i="35"/>
  <c r="AB130" i="35" s="1"/>
  <c r="AJ106" i="35"/>
  <c r="AJ22" i="35"/>
  <c r="Z60" i="35"/>
  <c r="AJ64" i="35"/>
  <c r="G121" i="35"/>
  <c r="G188" i="35"/>
  <c r="G175" i="35"/>
  <c r="AW142" i="35"/>
  <c r="AB142" i="35" s="1"/>
  <c r="AJ98" i="35"/>
  <c r="G83" i="35"/>
  <c r="AJ187" i="35"/>
  <c r="AW161" i="35"/>
  <c r="AB161" i="35" s="1"/>
  <c r="AW57" i="35"/>
  <c r="AB57" i="35" s="1"/>
  <c r="AW165" i="35"/>
  <c r="AB165" i="35" s="1"/>
  <c r="AJ155" i="35"/>
  <c r="AY4" i="35"/>
  <c r="AW38" i="35"/>
  <c r="AB38" i="35" s="1"/>
  <c r="AW29" i="35"/>
  <c r="AB29" i="35" s="1"/>
  <c r="AW36" i="35"/>
  <c r="AB36" i="35" s="1"/>
  <c r="AJ23" i="35"/>
  <c r="AW25" i="35"/>
  <c r="AB25" i="35" s="1"/>
  <c r="AW30" i="35"/>
  <c r="AB30" i="35" s="1"/>
  <c r="AW33" i="35"/>
  <c r="AB33" i="35" s="1"/>
  <c r="AW43" i="35"/>
  <c r="AB43" i="35" s="1"/>
  <c r="AW31" i="35"/>
  <c r="AB31" i="35" s="1"/>
  <c r="G29" i="35"/>
  <c r="AW49" i="35"/>
  <c r="AB49" i="35" s="1"/>
  <c r="G26" i="35"/>
  <c r="G41" i="35"/>
  <c r="G27" i="35"/>
  <c r="G38" i="35"/>
  <c r="G39" i="35"/>
  <c r="Z148" i="35"/>
  <c r="AW113" i="35"/>
  <c r="AB113" i="35" s="1"/>
  <c r="AW101" i="35"/>
  <c r="AB101" i="35" s="1"/>
  <c r="Z106" i="35"/>
  <c r="AJ189" i="35"/>
  <c r="Z139" i="35"/>
  <c r="AW124" i="35"/>
  <c r="AB124" i="35" s="1"/>
  <c r="AJ58" i="35"/>
  <c r="Z39" i="35"/>
  <c r="AJ52" i="35"/>
  <c r="G73" i="35"/>
  <c r="AJ120" i="35"/>
  <c r="AW103" i="35"/>
  <c r="AB103" i="35" s="1"/>
  <c r="AW62" i="35"/>
  <c r="AB62" i="35" s="1"/>
  <c r="Z115" i="35"/>
  <c r="Z132" i="35"/>
  <c r="AJ185" i="35"/>
  <c r="Z166" i="35"/>
  <c r="AW145" i="35"/>
  <c r="AB145" i="35" s="1"/>
  <c r="AJ139" i="35"/>
  <c r="G71" i="35"/>
  <c r="AJ134" i="35"/>
  <c r="Z40" i="35"/>
  <c r="AW75" i="35"/>
  <c r="AB75" i="35" s="1"/>
  <c r="G193" i="35"/>
  <c r="G100" i="35"/>
  <c r="Z163" i="35"/>
  <c r="AW116" i="35"/>
  <c r="AB116" i="35" s="1"/>
  <c r="AU4" i="35"/>
  <c r="Z96" i="35"/>
  <c r="Z63" i="35"/>
  <c r="Z94" i="35"/>
  <c r="Z83" i="35"/>
  <c r="Z85" i="35"/>
  <c r="Z174" i="35"/>
  <c r="AW90" i="35"/>
  <c r="AB90" i="35" s="1"/>
  <c r="AJ40" i="35"/>
  <c r="G79" i="35"/>
  <c r="AW96" i="35"/>
  <c r="AB96" i="35" s="1"/>
  <c r="Z131" i="35"/>
  <c r="AW69" i="35"/>
  <c r="AB69" i="35" s="1"/>
  <c r="G106" i="35"/>
  <c r="Z77" i="35"/>
  <c r="G88" i="35"/>
  <c r="AW107" i="35"/>
  <c r="AB107" i="35" s="1"/>
  <c r="G108" i="35"/>
  <c r="AJ20" i="35"/>
  <c r="AJ39" i="35"/>
  <c r="G150" i="35"/>
  <c r="AJ166" i="35"/>
  <c r="Z76" i="35"/>
  <c r="AW89" i="35"/>
  <c r="AB89" i="35" s="1"/>
  <c r="Z192" i="35"/>
  <c r="AJ86" i="35"/>
  <c r="G98" i="35"/>
  <c r="Z84" i="35"/>
  <c r="AJ164" i="35"/>
  <c r="BO4" i="35"/>
  <c r="Z154" i="35"/>
  <c r="AJ48" i="35"/>
  <c r="G110" i="35"/>
  <c r="AW102" i="35"/>
  <c r="AB102" i="35" s="1"/>
  <c r="Z49" i="35"/>
  <c r="AJ104" i="35"/>
  <c r="AJ85" i="35"/>
  <c r="Z181" i="35"/>
  <c r="G77" i="35"/>
  <c r="G169" i="35"/>
  <c r="AJ47" i="35"/>
  <c r="G168" i="35"/>
  <c r="AJ137" i="35"/>
  <c r="AJ142" i="35"/>
  <c r="Z140" i="35"/>
  <c r="AJ150" i="35"/>
  <c r="G161" i="35"/>
  <c r="G167" i="35"/>
  <c r="AJ21" i="35"/>
  <c r="AW122" i="35"/>
  <c r="AB122" i="35" s="1"/>
  <c r="Z180" i="35"/>
  <c r="G125" i="35"/>
  <c r="G190" i="35"/>
  <c r="AW44" i="35"/>
  <c r="AB44" i="35" s="1"/>
  <c r="G23" i="35"/>
  <c r="AW26" i="35"/>
  <c r="AB26" i="35" s="1"/>
  <c r="G24" i="35"/>
  <c r="G34" i="35"/>
  <c r="G46" i="35"/>
  <c r="G33" i="35"/>
  <c r="G37" i="35"/>
  <c r="G30" i="35"/>
  <c r="Z155" i="35"/>
  <c r="Z151" i="35"/>
  <c r="AJ145" i="35"/>
  <c r="Z90" i="35"/>
  <c r="AJ74" i="35"/>
  <c r="AJ194" i="35"/>
  <c r="G112" i="35"/>
  <c r="AJ175" i="35"/>
  <c r="AP4" i="35"/>
  <c r="AW139" i="35"/>
  <c r="AB139" i="35" s="1"/>
  <c r="G128" i="35"/>
  <c r="AJ112" i="35"/>
  <c r="AJ143" i="35"/>
  <c r="G132" i="35"/>
  <c r="AW141" i="35"/>
  <c r="AB141" i="35" s="1"/>
  <c r="AW178" i="35"/>
  <c r="AB178" i="35" s="1"/>
  <c r="Z54" i="35"/>
  <c r="Z80" i="35"/>
  <c r="AW144" i="35"/>
  <c r="AB144" i="35" s="1"/>
  <c r="G181" i="35"/>
  <c r="Z78" i="35"/>
  <c r="AJ83" i="35"/>
  <c r="G172" i="35"/>
  <c r="AJ36" i="35"/>
  <c r="G131" i="35"/>
  <c r="AJ84" i="35"/>
  <c r="Z92" i="35"/>
  <c r="AW88" i="35"/>
  <c r="AB88" i="35" s="1"/>
  <c r="AJ179" i="35"/>
  <c r="AJ95" i="35"/>
  <c r="AJ33" i="35"/>
  <c r="G123" i="35"/>
  <c r="BK4" i="35"/>
  <c r="AW157" i="35"/>
  <c r="AB157" i="35" s="1"/>
  <c r="AJ121" i="35"/>
  <c r="AJ99" i="35"/>
  <c r="Z23" i="35"/>
  <c r="AJ126" i="35"/>
  <c r="AJ116" i="35"/>
  <c r="Z125" i="35"/>
  <c r="BN4" i="35"/>
  <c r="AJ26" i="35"/>
  <c r="AL4" i="35"/>
  <c r="AJ119" i="35"/>
  <c r="AW76" i="35"/>
  <c r="AB76" i="35" s="1"/>
  <c r="Z91" i="35"/>
  <c r="Z159" i="35"/>
  <c r="AW119" i="35"/>
  <c r="AB119" i="35" s="1"/>
  <c r="G154" i="35"/>
  <c r="AJ69" i="35"/>
  <c r="BJ4" i="35"/>
  <c r="AJ135" i="35"/>
  <c r="G99" i="35"/>
  <c r="AJ55" i="35"/>
  <c r="Z68" i="35"/>
  <c r="Z126" i="35"/>
  <c r="AJ92" i="35"/>
  <c r="AW189" i="35"/>
  <c r="AB189" i="35" s="1"/>
  <c r="G96" i="35"/>
  <c r="AJ186" i="35"/>
  <c r="AJ49" i="35"/>
  <c r="G179" i="35"/>
  <c r="G145" i="35"/>
  <c r="AJ73" i="35"/>
  <c r="Z31" i="35"/>
  <c r="Z50" i="35"/>
  <c r="AW138" i="35"/>
  <c r="AB138" i="35" s="1"/>
  <c r="AJ32" i="35"/>
  <c r="AZ4" i="35"/>
  <c r="AW143" i="35"/>
  <c r="AB143" i="35" s="1"/>
  <c r="AK4" i="35"/>
  <c r="BA4" i="35"/>
  <c r="Z160" i="35"/>
  <c r="G192" i="35"/>
  <c r="Z127" i="35"/>
  <c r="Z74" i="35"/>
  <c r="AJ79" i="35"/>
  <c r="AJ115" i="35"/>
  <c r="AV4" i="35"/>
  <c r="Z179" i="35"/>
  <c r="AF6" i="35"/>
  <c r="G163" i="35"/>
  <c r="AW140" i="35"/>
  <c r="AB140" i="35" s="1"/>
  <c r="G61" i="35"/>
  <c r="AW22" i="35"/>
  <c r="AB22" i="35" s="1"/>
  <c r="AW35" i="35"/>
  <c r="AB35" i="35" s="1"/>
  <c r="G22" i="35"/>
  <c r="AW45" i="35"/>
  <c r="AB45" i="35" s="1"/>
  <c r="G47" i="35"/>
  <c r="G35" i="35"/>
  <c r="AJ153" i="35"/>
  <c r="AJ28" i="35"/>
  <c r="AG5" i="35"/>
  <c r="AW137" i="35"/>
  <c r="AB137" i="35" s="1"/>
  <c r="AJ103" i="35"/>
  <c r="AJ133" i="35"/>
  <c r="G81" i="35"/>
  <c r="Z186" i="35"/>
  <c r="AW91" i="35"/>
  <c r="AB91" i="35" s="1"/>
  <c r="AW98" i="35"/>
  <c r="AB98" i="35" s="1"/>
  <c r="G162" i="35"/>
  <c r="AW173" i="35"/>
  <c r="AB173" i="35" s="1"/>
  <c r="G116" i="35"/>
  <c r="Z121" i="35"/>
  <c r="AJ27" i="35"/>
  <c r="Z82" i="35"/>
  <c r="AW118" i="35"/>
  <c r="AB118" i="35" s="1"/>
  <c r="AJ178" i="35"/>
  <c r="Z130" i="35"/>
  <c r="G93" i="35"/>
  <c r="G158" i="35"/>
  <c r="AJ93" i="35"/>
  <c r="G180" i="35"/>
  <c r="G142" i="35"/>
  <c r="Z136" i="35"/>
  <c r="AW125" i="35"/>
  <c r="AB125" i="35" s="1"/>
  <c r="Z164" i="35"/>
  <c r="G90" i="35"/>
  <c r="AJ24" i="35"/>
  <c r="Z41" i="35"/>
  <c r="G89" i="35"/>
  <c r="AJ109" i="35"/>
  <c r="AJ136" i="35"/>
  <c r="AW121" i="35"/>
  <c r="AB121" i="35" s="1"/>
  <c r="AJ190" i="35"/>
  <c r="AJ35" i="35"/>
  <c r="AW87" i="35"/>
  <c r="AB87" i="35" s="1"/>
  <c r="AJ101" i="35"/>
  <c r="AW37" i="35"/>
  <c r="AB37" i="35" s="1"/>
  <c r="AW21" i="35"/>
  <c r="AB21" i="35" s="1"/>
  <c r="G49" i="35"/>
  <c r="G43" i="35"/>
  <c r="Z134" i="35"/>
  <c r="Z120" i="35"/>
  <c r="Z103" i="35"/>
  <c r="G189" i="35"/>
  <c r="Z32" i="35"/>
  <c r="Z48" i="35"/>
  <c r="AJ89" i="35"/>
  <c r="AJ158" i="35"/>
  <c r="G84" i="35"/>
  <c r="Z43" i="35"/>
  <c r="AJ87" i="35"/>
  <c r="G113" i="35"/>
  <c r="G153" i="35"/>
  <c r="G51" i="35"/>
  <c r="Z27" i="35"/>
  <c r="AJ31" i="35"/>
  <c r="AW166" i="35"/>
  <c r="AB166" i="35" s="1"/>
  <c r="U6" i="35"/>
  <c r="G173" i="35"/>
  <c r="G177" i="35"/>
  <c r="AJ161" i="35"/>
  <c r="AW126" i="35"/>
  <c r="AB126" i="35" s="1"/>
  <c r="AW110" i="35"/>
  <c r="AB110" i="35" s="1"/>
  <c r="Z133" i="35"/>
  <c r="AW52" i="35"/>
  <c r="AB52" i="35" s="1"/>
  <c r="AJ108" i="35"/>
  <c r="Z128" i="35"/>
  <c r="AJ42" i="35"/>
  <c r="AW68" i="35"/>
  <c r="AB68" i="35" s="1"/>
  <c r="Z168" i="35"/>
  <c r="G127" i="35"/>
  <c r="Z89" i="35"/>
  <c r="G139" i="35"/>
  <c r="Z172" i="35"/>
  <c r="AJ144" i="35"/>
  <c r="AW167" i="35"/>
  <c r="AB167" i="35" s="1"/>
  <c r="G126" i="35"/>
  <c r="Z135" i="35"/>
  <c r="Z175" i="35"/>
  <c r="AW169" i="35"/>
  <c r="AB169" i="35" s="1"/>
  <c r="AW106" i="35"/>
  <c r="AB106" i="35" s="1"/>
  <c r="AW48" i="35"/>
  <c r="AB48" i="35" s="1"/>
  <c r="G25" i="35"/>
  <c r="AW24" i="35"/>
  <c r="AB24" i="35" s="1"/>
  <c r="G44" i="35"/>
  <c r="G86" i="35"/>
  <c r="BM4" i="35"/>
  <c r="AW188" i="35"/>
  <c r="AB188" i="35" s="1"/>
  <c r="Z62" i="35"/>
  <c r="AW133" i="35"/>
  <c r="AB133" i="35" s="1"/>
  <c r="AW85" i="35"/>
  <c r="AB85" i="35" s="1"/>
  <c r="G104" i="35"/>
  <c r="AJ124" i="35"/>
  <c r="Z153" i="35"/>
  <c r="G143" i="35"/>
  <c r="AJ61" i="35"/>
  <c r="AW148" i="35"/>
  <c r="AB148" i="35" s="1"/>
  <c r="G133" i="35"/>
  <c r="AW100" i="35"/>
  <c r="AB100" i="35" s="1"/>
  <c r="AW104" i="35"/>
  <c r="AB104" i="35" s="1"/>
  <c r="AW135" i="35"/>
  <c r="AB135" i="35" s="1"/>
  <c r="G171" i="35"/>
  <c r="AJ140" i="35"/>
  <c r="Z98" i="35"/>
  <c r="AW34" i="35"/>
  <c r="AB34" i="35" s="1"/>
  <c r="AW23" i="35"/>
  <c r="AB23" i="35" s="1"/>
  <c r="BF4" i="35"/>
  <c r="G152" i="35"/>
  <c r="AJ177" i="35"/>
  <c r="AW58" i="35"/>
  <c r="AB58" i="35" s="1"/>
  <c r="BH4" i="35"/>
  <c r="G80" i="35"/>
  <c r="Z81" i="35"/>
  <c r="AW112" i="35"/>
  <c r="AB112" i="35" s="1"/>
  <c r="AJ34" i="35"/>
  <c r="Z79" i="35"/>
  <c r="AJ157" i="35"/>
  <c r="Z156" i="35"/>
  <c r="Z56" i="35"/>
  <c r="Z144" i="35"/>
  <c r="Z55" i="35"/>
  <c r="AJ130" i="35"/>
  <c r="AJ88" i="35"/>
  <c r="G134" i="35"/>
  <c r="AW81" i="35"/>
  <c r="AB81" i="35" s="1"/>
  <c r="BI4" i="35"/>
  <c r="AJ60" i="35"/>
  <c r="Z184" i="35"/>
  <c r="AW147" i="35"/>
  <c r="AB147" i="35" s="1"/>
  <c r="AW40" i="35"/>
  <c r="AB40" i="35" s="1"/>
  <c r="G40" i="35"/>
  <c r="G119" i="35"/>
  <c r="AJ172" i="35"/>
  <c r="AW146" i="35"/>
  <c r="AB146" i="35" s="1"/>
  <c r="AJ129" i="35"/>
  <c r="G56" i="35"/>
  <c r="AW71" i="35"/>
  <c r="AB71" i="35" s="1"/>
  <c r="AJ152" i="35"/>
  <c r="AJ65" i="35"/>
  <c r="Z142" i="35"/>
  <c r="Z95" i="35"/>
  <c r="AW156" i="35"/>
  <c r="AB156" i="35" s="1"/>
  <c r="AW46" i="35"/>
  <c r="AB46" i="35" s="1"/>
  <c r="AW114" i="35"/>
  <c r="AB114" i="35" s="1"/>
  <c r="BD4" i="35"/>
  <c r="Z93" i="35"/>
  <c r="AJ148" i="35"/>
  <c r="G183" i="35"/>
  <c r="Z75" i="35"/>
  <c r="Z57" i="35"/>
  <c r="AW152" i="35"/>
  <c r="AB152" i="35" s="1"/>
  <c r="AW27" i="35"/>
  <c r="AB27" i="35" s="1"/>
  <c r="G159" i="35"/>
  <c r="Z64" i="35"/>
  <c r="AJ168" i="35"/>
  <c r="G146" i="35"/>
  <c r="AJ107" i="35"/>
  <c r="AX4" i="35"/>
  <c r="Z87" i="35"/>
  <c r="AJ156" i="35"/>
  <c r="AJ174" i="35"/>
  <c r="AJ25" i="35"/>
  <c r="AW105" i="35"/>
  <c r="AB105" i="35" s="1"/>
  <c r="G138" i="35"/>
  <c r="G45" i="35"/>
  <c r="AJ68" i="35"/>
  <c r="AW67" i="35"/>
  <c r="AB67" i="35" s="1"/>
  <c r="Z69" i="35"/>
  <c r="AW155" i="35"/>
  <c r="AB155" i="35" s="1"/>
  <c r="AW41" i="35"/>
  <c r="AB41" i="35" s="1"/>
  <c r="G170" i="35"/>
  <c r="Z173" i="35"/>
  <c r="AJ29" i="35"/>
  <c r="AJ111" i="35"/>
  <c r="G53" i="35"/>
  <c r="AW50" i="35"/>
  <c r="AB50" i="35" s="1"/>
  <c r="AJ169" i="35"/>
  <c r="AJ81" i="35"/>
  <c r="G36" i="35"/>
  <c r="AW136" i="34"/>
  <c r="AB136" i="34" s="1"/>
  <c r="AW112" i="34"/>
  <c r="AB112" i="34" s="1"/>
  <c r="G180" i="34"/>
  <c r="G172" i="34"/>
  <c r="G68" i="34"/>
  <c r="AJ24" i="34"/>
  <c r="AJ148" i="34"/>
  <c r="Z74" i="34"/>
  <c r="AJ122" i="34"/>
  <c r="G178" i="34"/>
  <c r="AJ155" i="34"/>
  <c r="G166" i="34"/>
  <c r="AW107" i="34"/>
  <c r="AB107" i="34" s="1"/>
  <c r="AW42" i="34"/>
  <c r="AB42" i="34" s="1"/>
  <c r="AW67" i="34"/>
  <c r="AB67" i="34" s="1"/>
  <c r="AJ139" i="34"/>
  <c r="Z73" i="34"/>
  <c r="G125" i="34"/>
  <c r="G34" i="34"/>
  <c r="Z145" i="34"/>
  <c r="AV4" i="34"/>
  <c r="Z166" i="34"/>
  <c r="AJ157" i="34"/>
  <c r="G160" i="34"/>
  <c r="G192" i="34"/>
  <c r="G130" i="34"/>
  <c r="G62" i="34"/>
  <c r="Z42" i="34"/>
  <c r="AJ136" i="34"/>
  <c r="AW34" i="34"/>
  <c r="AB34" i="34" s="1"/>
  <c r="AW32" i="34"/>
  <c r="AB32" i="34" s="1"/>
  <c r="G127" i="34"/>
  <c r="G65" i="34"/>
  <c r="Z127" i="34"/>
  <c r="AJ117" i="34"/>
  <c r="G57" i="34"/>
  <c r="Z126" i="34"/>
  <c r="G61" i="34"/>
  <c r="Z85" i="34"/>
  <c r="Z135" i="34"/>
  <c r="AW115" i="34"/>
  <c r="AB115" i="34" s="1"/>
  <c r="AJ180" i="34"/>
  <c r="AJ187" i="34"/>
  <c r="AJ158" i="34"/>
  <c r="AW192" i="34"/>
  <c r="AB192" i="34" s="1"/>
  <c r="AJ172" i="34"/>
  <c r="G54" i="34"/>
  <c r="AJ166" i="34"/>
  <c r="Z97" i="34"/>
  <c r="AW41" i="34"/>
  <c r="AB41" i="34" s="1"/>
  <c r="Z112" i="34"/>
  <c r="AJ120" i="34"/>
  <c r="AW27" i="34"/>
  <c r="AB27" i="34" s="1"/>
  <c r="AJ79" i="34"/>
  <c r="Z157" i="34"/>
  <c r="AJ73" i="34"/>
  <c r="G45" i="34"/>
  <c r="G60" i="34"/>
  <c r="G38" i="34"/>
  <c r="AW94" i="34"/>
  <c r="AB94" i="34" s="1"/>
  <c r="AW73" i="34"/>
  <c r="AB73" i="34" s="1"/>
  <c r="G69" i="34"/>
  <c r="G77" i="34"/>
  <c r="AW157" i="34"/>
  <c r="AB157" i="34" s="1"/>
  <c r="Z173" i="34"/>
  <c r="Z131" i="34"/>
  <c r="AJ106" i="34"/>
  <c r="AW150" i="34"/>
  <c r="AB150" i="34" s="1"/>
  <c r="G83" i="34"/>
  <c r="Z24" i="34"/>
  <c r="Z90" i="34"/>
  <c r="AW131" i="34"/>
  <c r="AB131" i="34" s="1"/>
  <c r="Z98" i="34"/>
  <c r="G183" i="34"/>
  <c r="Z111" i="34"/>
  <c r="AW109" i="34"/>
  <c r="AB109" i="34" s="1"/>
  <c r="AW162" i="34"/>
  <c r="AB162" i="34" s="1"/>
  <c r="AJ164" i="34"/>
  <c r="AW114" i="34"/>
  <c r="AB114" i="34" s="1"/>
  <c r="AJ193" i="34"/>
  <c r="Z57" i="34"/>
  <c r="G157" i="34"/>
  <c r="G132" i="34"/>
  <c r="AJ135" i="34"/>
  <c r="G27" i="34"/>
  <c r="G152" i="34"/>
  <c r="AW59" i="34"/>
  <c r="AB59" i="34" s="1"/>
  <c r="AJ93" i="34"/>
  <c r="AW140" i="34"/>
  <c r="AB140" i="34" s="1"/>
  <c r="Z151" i="34"/>
  <c r="AW133" i="34"/>
  <c r="AB133" i="34" s="1"/>
  <c r="Z50" i="34"/>
  <c r="AJ89" i="34"/>
  <c r="AW98" i="34"/>
  <c r="AB98" i="34" s="1"/>
  <c r="BG4" i="34"/>
  <c r="AW77" i="34"/>
  <c r="AB77" i="34" s="1"/>
  <c r="G31" i="34"/>
  <c r="Z146" i="34"/>
  <c r="Z92" i="34"/>
  <c r="AJ52" i="34"/>
  <c r="AW81" i="34"/>
  <c r="AB81" i="34" s="1"/>
  <c r="AM4" i="34"/>
  <c r="AW31" i="34"/>
  <c r="AB31" i="34" s="1"/>
  <c r="AW189" i="34"/>
  <c r="AB189" i="34" s="1"/>
  <c r="Z48" i="34"/>
  <c r="AJ178" i="34"/>
  <c r="AW85" i="34"/>
  <c r="AB85" i="34" s="1"/>
  <c r="AJ151" i="34"/>
  <c r="AJ66" i="34"/>
  <c r="G136" i="34"/>
  <c r="G194" i="34"/>
  <c r="Z122" i="34"/>
  <c r="AW178" i="34"/>
  <c r="AB178" i="34" s="1"/>
  <c r="AJ57" i="34"/>
  <c r="AW37" i="34"/>
  <c r="AB37" i="34" s="1"/>
  <c r="AJ108" i="34"/>
  <c r="Z176" i="34"/>
  <c r="AJ26" i="34"/>
  <c r="Z87" i="34"/>
  <c r="Z164" i="34"/>
  <c r="AJ154" i="34"/>
  <c r="AW57" i="34"/>
  <c r="AB57" i="34" s="1"/>
  <c r="AW46" i="34"/>
  <c r="AB46" i="34" s="1"/>
  <c r="AJ27" i="34"/>
  <c r="BF4" i="34"/>
  <c r="Z128" i="34"/>
  <c r="AW143" i="34"/>
  <c r="AB143" i="34" s="1"/>
  <c r="AW177" i="34"/>
  <c r="AB177" i="34" s="1"/>
  <c r="Z72" i="34"/>
  <c r="AJ56" i="34"/>
  <c r="AW105" i="34"/>
  <c r="AB105" i="34" s="1"/>
  <c r="AJ54" i="34"/>
  <c r="AW87" i="34"/>
  <c r="AB87" i="34" s="1"/>
  <c r="AJ62" i="34"/>
  <c r="AJ126" i="34"/>
  <c r="AW165" i="34"/>
  <c r="AB165" i="34" s="1"/>
  <c r="G170" i="34"/>
  <c r="G116" i="34"/>
  <c r="Z102" i="34"/>
  <c r="AW40" i="34"/>
  <c r="AB40" i="34" s="1"/>
  <c r="AW119" i="34"/>
  <c r="AB119" i="34" s="1"/>
  <c r="G113" i="34"/>
  <c r="AW168" i="34"/>
  <c r="AB168" i="34" s="1"/>
  <c r="G134" i="34"/>
  <c r="AW163" i="34"/>
  <c r="AB163" i="34" s="1"/>
  <c r="AU4" i="34"/>
  <c r="G122" i="34"/>
  <c r="AJ134" i="34"/>
  <c r="AJ146" i="34"/>
  <c r="G63" i="34"/>
  <c r="AJ67" i="34"/>
  <c r="AJ153" i="34"/>
  <c r="G87" i="34"/>
  <c r="Z175" i="34"/>
  <c r="AJ74" i="34"/>
  <c r="G74" i="34"/>
  <c r="AW83" i="34"/>
  <c r="AB83" i="34" s="1"/>
  <c r="AW132" i="34"/>
  <c r="AB132" i="34" s="1"/>
  <c r="G109" i="34"/>
  <c r="Z141" i="34"/>
  <c r="Z78" i="34"/>
  <c r="AW174" i="34"/>
  <c r="AB174" i="34" s="1"/>
  <c r="AJ21" i="34"/>
  <c r="Z37" i="34"/>
  <c r="G155" i="34"/>
  <c r="AJ121" i="34"/>
  <c r="AJ107" i="34"/>
  <c r="AJ167" i="34"/>
  <c r="AJ114" i="34"/>
  <c r="AW103" i="34"/>
  <c r="AB103" i="34" s="1"/>
  <c r="Z108" i="34"/>
  <c r="Z158" i="34"/>
  <c r="Z29" i="34"/>
  <c r="AJ177" i="34"/>
  <c r="Z182" i="34"/>
  <c r="AW64" i="34"/>
  <c r="AB64" i="34" s="1"/>
  <c r="AW53" i="34"/>
  <c r="AB53" i="34" s="1"/>
  <c r="Z83" i="34"/>
  <c r="G80" i="34"/>
  <c r="AW169" i="34"/>
  <c r="AB169" i="34" s="1"/>
  <c r="AJ156" i="34"/>
  <c r="AJ132" i="34"/>
  <c r="AW68" i="34"/>
  <c r="AB68" i="34" s="1"/>
  <c r="AJ194" i="34"/>
  <c r="Z93" i="34"/>
  <c r="G43" i="34"/>
  <c r="AJ118" i="34"/>
  <c r="AW108" i="34"/>
  <c r="AB108" i="34" s="1"/>
  <c r="Z177" i="34"/>
  <c r="AJ36" i="34"/>
  <c r="G128" i="34"/>
  <c r="AW102" i="34"/>
  <c r="AB102" i="34" s="1"/>
  <c r="G161" i="34"/>
  <c r="AW120" i="34"/>
  <c r="AB120" i="34" s="1"/>
  <c r="Z133" i="34"/>
  <c r="AW60" i="34"/>
  <c r="AB60" i="34" s="1"/>
  <c r="G146" i="34"/>
  <c r="Z129" i="34"/>
  <c r="AW170" i="34"/>
  <c r="AB170" i="34" s="1"/>
  <c r="Z20" i="34"/>
  <c r="G67" i="34"/>
  <c r="G97" i="34"/>
  <c r="AJ112" i="34"/>
  <c r="G91" i="34"/>
  <c r="AJ30" i="34"/>
  <c r="Z34" i="34"/>
  <c r="AW171" i="34"/>
  <c r="AB171" i="34" s="1"/>
  <c r="Z32" i="34"/>
  <c r="AJ48" i="34"/>
  <c r="Z134" i="34"/>
  <c r="Z77" i="34"/>
  <c r="Z172" i="34"/>
  <c r="Z116" i="34"/>
  <c r="Z75" i="34"/>
  <c r="AW123" i="34"/>
  <c r="AB123" i="34" s="1"/>
  <c r="Z152" i="34"/>
  <c r="Z167" i="34"/>
  <c r="Z140" i="34"/>
  <c r="AJ22" i="34"/>
  <c r="Z155" i="34"/>
  <c r="AW104" i="34"/>
  <c r="AB104" i="34" s="1"/>
  <c r="AJ137" i="34"/>
  <c r="Z138" i="34"/>
  <c r="Z180" i="34"/>
  <c r="Z121" i="34"/>
  <c r="AJ88" i="34"/>
  <c r="Z110" i="34"/>
  <c r="G78" i="34"/>
  <c r="G182" i="34"/>
  <c r="BA4" i="34"/>
  <c r="G84" i="34"/>
  <c r="G111" i="34"/>
  <c r="AW176" i="34"/>
  <c r="AB176" i="34" s="1"/>
  <c r="AW182" i="34"/>
  <c r="AB182" i="34" s="1"/>
  <c r="Z162" i="34"/>
  <c r="G90" i="34"/>
  <c r="G53" i="34"/>
  <c r="Z35" i="34"/>
  <c r="BI4" i="34"/>
  <c r="G154" i="34"/>
  <c r="AJ175" i="34"/>
  <c r="G56" i="34"/>
  <c r="Z51" i="34"/>
  <c r="AW124" i="34"/>
  <c r="AB124" i="34" s="1"/>
  <c r="G71" i="34"/>
  <c r="AJ119" i="34"/>
  <c r="AW149" i="34"/>
  <c r="AB149" i="34" s="1"/>
  <c r="Z63" i="34"/>
  <c r="Z91" i="34"/>
  <c r="G50" i="34"/>
  <c r="AJ71" i="34"/>
  <c r="G33" i="34"/>
  <c r="AJ86" i="34"/>
  <c r="AJ34" i="34"/>
  <c r="Z171" i="34"/>
  <c r="AJ152" i="34"/>
  <c r="AW118" i="34"/>
  <c r="AB118" i="34" s="1"/>
  <c r="AJ61" i="34"/>
  <c r="G112" i="34"/>
  <c r="Z189" i="34"/>
  <c r="AJ192" i="34"/>
  <c r="Z179" i="34"/>
  <c r="G25" i="34"/>
  <c r="Z181" i="34"/>
  <c r="AW129" i="34"/>
  <c r="AB129" i="34" s="1"/>
  <c r="AW23" i="34"/>
  <c r="AB23" i="34" s="1"/>
  <c r="AJ176" i="34"/>
  <c r="Z139" i="34"/>
  <c r="AW183" i="34"/>
  <c r="AB183" i="34" s="1"/>
  <c r="AJ115" i="34"/>
  <c r="Z30" i="34"/>
  <c r="Z148" i="34"/>
  <c r="G105" i="34"/>
  <c r="AJ63" i="34"/>
  <c r="G72" i="34"/>
  <c r="AW44" i="34"/>
  <c r="AB44" i="34" s="1"/>
  <c r="AW130" i="34"/>
  <c r="AB130" i="34" s="1"/>
  <c r="Z188" i="34"/>
  <c r="AW193" i="34"/>
  <c r="AB193" i="34" s="1"/>
  <c r="AJ80" i="34"/>
  <c r="Z47" i="34"/>
  <c r="AW25" i="34"/>
  <c r="AB25" i="34" s="1"/>
  <c r="AG5" i="34"/>
  <c r="AW96" i="34"/>
  <c r="AB96" i="34" s="1"/>
  <c r="G81" i="34"/>
  <c r="Z88" i="34"/>
  <c r="G176" i="34"/>
  <c r="Z39" i="34"/>
  <c r="AJ191" i="34"/>
  <c r="Z86" i="34"/>
  <c r="G47" i="34"/>
  <c r="AW173" i="34"/>
  <c r="AB173" i="34" s="1"/>
  <c r="Z113" i="34"/>
  <c r="AJ31" i="34"/>
  <c r="G181" i="34"/>
  <c r="AJ168" i="34"/>
  <c r="Z143" i="34"/>
  <c r="G42" i="34"/>
  <c r="BN4" i="34"/>
  <c r="G70" i="34"/>
  <c r="AW75" i="34"/>
  <c r="AB75" i="34" s="1"/>
  <c r="Z27" i="34"/>
  <c r="G110" i="34"/>
  <c r="AW110" i="34"/>
  <c r="AB110" i="34" s="1"/>
  <c r="G58" i="34"/>
  <c r="AN4" i="34"/>
  <c r="G151" i="34"/>
  <c r="AJ87" i="34"/>
  <c r="G86" i="34"/>
  <c r="AJ174" i="34"/>
  <c r="G188" i="34"/>
  <c r="AJ68" i="34"/>
  <c r="Z142" i="34"/>
  <c r="Z187" i="34"/>
  <c r="AJ91" i="34"/>
  <c r="Z125" i="34"/>
  <c r="AJ116" i="34"/>
  <c r="AW194" i="34"/>
  <c r="AB194" i="34" s="1"/>
  <c r="AW51" i="34"/>
  <c r="AB51" i="34" s="1"/>
  <c r="Z31" i="34"/>
  <c r="Z136" i="34"/>
  <c r="AW152" i="34"/>
  <c r="AB152" i="34" s="1"/>
  <c r="G169" i="34"/>
  <c r="AJ45" i="34"/>
  <c r="AW172" i="34"/>
  <c r="AB172" i="34" s="1"/>
  <c r="AJ103" i="34"/>
  <c r="G142" i="34"/>
  <c r="AJ147" i="34"/>
  <c r="G39" i="34"/>
  <c r="AJ32" i="34"/>
  <c r="AW22" i="34"/>
  <c r="AB22" i="34" s="1"/>
  <c r="Z94" i="34"/>
  <c r="AJ123" i="34"/>
  <c r="Z49" i="34"/>
  <c r="G37" i="34"/>
  <c r="Z150" i="34"/>
  <c r="G191" i="34"/>
  <c r="Z109" i="34"/>
  <c r="AW55" i="34"/>
  <c r="AB55" i="34" s="1"/>
  <c r="AW151" i="34"/>
  <c r="AB151" i="34" s="1"/>
  <c r="AJ59" i="34"/>
  <c r="G23" i="34"/>
  <c r="Z66" i="34"/>
  <c r="BH4" i="34"/>
  <c r="AW190" i="34"/>
  <c r="AB190" i="34" s="1"/>
  <c r="G150" i="34"/>
  <c r="AW33" i="34"/>
  <c r="AB33" i="34" s="1"/>
  <c r="AJ161" i="34"/>
  <c r="AJ159" i="34"/>
  <c r="Z193" i="34"/>
  <c r="AW113" i="34"/>
  <c r="AB113" i="34" s="1"/>
  <c r="U6" i="34"/>
  <c r="Z100" i="34"/>
  <c r="AJ171" i="34"/>
  <c r="Z65" i="34"/>
  <c r="AW61" i="34"/>
  <c r="AB61" i="34" s="1"/>
  <c r="AJ42" i="34"/>
  <c r="AW139" i="34"/>
  <c r="AB139" i="34" s="1"/>
  <c r="AJ92" i="34"/>
  <c r="G95" i="34"/>
  <c r="AJ33" i="34"/>
  <c r="G171" i="34"/>
  <c r="AW49" i="34"/>
  <c r="AB49" i="34" s="1"/>
  <c r="AW191" i="34"/>
  <c r="AB191" i="34" s="1"/>
  <c r="AJ38" i="34"/>
  <c r="Z165" i="34"/>
  <c r="AW116" i="34"/>
  <c r="AB116" i="34" s="1"/>
  <c r="Z169" i="34"/>
  <c r="G167" i="34"/>
  <c r="AW63" i="34"/>
  <c r="AB63" i="34" s="1"/>
  <c r="AJ141" i="34"/>
  <c r="AJ163" i="34"/>
  <c r="AW79" i="34"/>
  <c r="AB79" i="34" s="1"/>
  <c r="AW138" i="34"/>
  <c r="AB138" i="34" s="1"/>
  <c r="Z120" i="34"/>
  <c r="Z53" i="34"/>
  <c r="AW111" i="34"/>
  <c r="AB111" i="34" s="1"/>
  <c r="G24" i="34"/>
  <c r="G129" i="34"/>
  <c r="G114" i="34"/>
  <c r="AW127" i="34"/>
  <c r="AB127" i="34" s="1"/>
  <c r="G29" i="34"/>
  <c r="AJ125" i="34"/>
  <c r="Z159" i="34"/>
  <c r="G46" i="34"/>
  <c r="AJ111" i="34"/>
  <c r="Z101" i="34"/>
  <c r="AW65" i="34"/>
  <c r="AB65" i="34" s="1"/>
  <c r="AW74" i="34"/>
  <c r="AB74" i="34" s="1"/>
  <c r="AW99" i="34"/>
  <c r="AB99" i="34" s="1"/>
  <c r="AJ35" i="34"/>
  <c r="G148" i="34"/>
  <c r="AQ4" i="34"/>
  <c r="BE4" i="34"/>
  <c r="AJ182" i="34"/>
  <c r="G121" i="34"/>
  <c r="Z124" i="34"/>
  <c r="AJ94" i="34"/>
  <c r="Z163" i="34"/>
  <c r="G165" i="34"/>
  <c r="G153" i="34"/>
  <c r="AW95" i="34"/>
  <c r="AB95" i="34" s="1"/>
  <c r="Z95" i="34"/>
  <c r="Z96" i="34"/>
  <c r="G184" i="34"/>
  <c r="AW70" i="34"/>
  <c r="AB70" i="34" s="1"/>
  <c r="AW50" i="34"/>
  <c r="AB50" i="34" s="1"/>
  <c r="AJ138" i="34"/>
  <c r="Z147" i="34"/>
  <c r="Z33" i="34"/>
  <c r="Z99" i="34"/>
  <c r="Z130" i="34"/>
  <c r="AJ20" i="34"/>
  <c r="Z184" i="34"/>
  <c r="G173" i="34"/>
  <c r="Z161" i="34"/>
  <c r="G158" i="34"/>
  <c r="AW90" i="34"/>
  <c r="AB90" i="34" s="1"/>
  <c r="AW48" i="34"/>
  <c r="AB48" i="34" s="1"/>
  <c r="AW92" i="34"/>
  <c r="AB92" i="34" s="1"/>
  <c r="Z115" i="34"/>
  <c r="AT4" i="34"/>
  <c r="G64" i="34"/>
  <c r="Z45" i="34"/>
  <c r="AJ44" i="34"/>
  <c r="AW180" i="34"/>
  <c r="AB180" i="34" s="1"/>
  <c r="G174" i="34"/>
  <c r="G21" i="34"/>
  <c r="G163" i="34"/>
  <c r="AW121" i="34"/>
  <c r="AB121" i="34" s="1"/>
  <c r="G185" i="34"/>
  <c r="AW28" i="34"/>
  <c r="AB28" i="34" s="1"/>
  <c r="AW26" i="34"/>
  <c r="AB26" i="34" s="1"/>
  <c r="Z55" i="34"/>
  <c r="AW89" i="34"/>
  <c r="AB89" i="34" s="1"/>
  <c r="AJ144" i="34"/>
  <c r="AW137" i="34"/>
  <c r="AB137" i="34" s="1"/>
  <c r="G137" i="34"/>
  <c r="AW62" i="34"/>
  <c r="AB62" i="34" s="1"/>
  <c r="Z144" i="34"/>
  <c r="AW30" i="34"/>
  <c r="AB30" i="34" s="1"/>
  <c r="AW164" i="34"/>
  <c r="AB164" i="34" s="1"/>
  <c r="AJ82" i="34"/>
  <c r="BM4" i="34"/>
  <c r="G106" i="34"/>
  <c r="G52" i="34"/>
  <c r="AW122" i="34"/>
  <c r="AB122" i="34" s="1"/>
  <c r="G140" i="34"/>
  <c r="Z76" i="34"/>
  <c r="AW155" i="34"/>
  <c r="AB155" i="34" s="1"/>
  <c r="AW146" i="34"/>
  <c r="AB146" i="34" s="1"/>
  <c r="AJ184" i="34"/>
  <c r="AJ99" i="34"/>
  <c r="AJ105" i="34"/>
  <c r="Z23" i="34"/>
  <c r="G124" i="34"/>
  <c r="G135" i="34"/>
  <c r="G75" i="34"/>
  <c r="AW128" i="34"/>
  <c r="AB128" i="34" s="1"/>
  <c r="G162" i="34"/>
  <c r="Z59" i="34"/>
  <c r="AW47" i="34"/>
  <c r="AB47" i="34" s="1"/>
  <c r="G186" i="34"/>
  <c r="AW78" i="34"/>
  <c r="AB78" i="34" s="1"/>
  <c r="G168" i="34"/>
  <c r="G108" i="34"/>
  <c r="G187" i="34"/>
  <c r="AJ85" i="34"/>
  <c r="AW159" i="34"/>
  <c r="AB159" i="34" s="1"/>
  <c r="G139" i="34"/>
  <c r="G59" i="34"/>
  <c r="G123" i="34"/>
  <c r="AJ49" i="34"/>
  <c r="G82" i="34"/>
  <c r="G103" i="34"/>
  <c r="G51" i="34"/>
  <c r="AJ189" i="34"/>
  <c r="Z36" i="34"/>
  <c r="G117" i="34"/>
  <c r="Z56" i="34"/>
  <c r="G41" i="34"/>
  <c r="Z80" i="34"/>
  <c r="Z67" i="34"/>
  <c r="AW126" i="34"/>
  <c r="AB126" i="34" s="1"/>
  <c r="AK4" i="34"/>
  <c r="AJ96" i="34"/>
  <c r="AW36" i="34"/>
  <c r="AB36" i="34" s="1"/>
  <c r="AW97" i="34"/>
  <c r="AB97" i="34" s="1"/>
  <c r="Z89" i="34"/>
  <c r="G99" i="34"/>
  <c r="Z107" i="34"/>
  <c r="AJ149" i="34"/>
  <c r="Z153" i="34"/>
  <c r="Z44" i="34"/>
  <c r="AW154" i="34"/>
  <c r="AB154" i="34" s="1"/>
  <c r="Z40" i="34"/>
  <c r="AW185" i="34"/>
  <c r="AB185" i="34" s="1"/>
  <c r="AW91" i="34"/>
  <c r="AB91" i="34" s="1"/>
  <c r="Z118" i="34"/>
  <c r="AW167" i="34"/>
  <c r="AB167" i="34" s="1"/>
  <c r="Z61" i="34"/>
  <c r="BC4" i="34"/>
  <c r="Z191" i="34"/>
  <c r="AW117" i="34"/>
  <c r="AB117" i="34" s="1"/>
  <c r="AJ102" i="34"/>
  <c r="Z132" i="34"/>
  <c r="G22" i="34"/>
  <c r="AF6" i="34"/>
  <c r="AW144" i="34"/>
  <c r="AB144" i="34" s="1"/>
  <c r="AW93" i="34"/>
  <c r="AB93" i="34" s="1"/>
  <c r="AJ51" i="34"/>
  <c r="AJ173" i="34"/>
  <c r="Z178" i="34"/>
  <c r="G36" i="34"/>
  <c r="BL4" i="34"/>
  <c r="Z81" i="34"/>
  <c r="G120" i="34"/>
  <c r="AJ39" i="34"/>
  <c r="AW100" i="34"/>
  <c r="AB100" i="34" s="1"/>
  <c r="AW181" i="34"/>
  <c r="AB181" i="34" s="1"/>
  <c r="AW54" i="34"/>
  <c r="AB54" i="34" s="1"/>
  <c r="AJ50" i="34"/>
  <c r="AJ69" i="34"/>
  <c r="BB4" i="34"/>
  <c r="Z82" i="34"/>
  <c r="AJ150" i="34"/>
  <c r="Z186" i="34"/>
  <c r="AJ185" i="34"/>
  <c r="Z105" i="34"/>
  <c r="Z41" i="34"/>
  <c r="Z183" i="34"/>
  <c r="AJ127" i="34"/>
  <c r="Z70" i="34"/>
  <c r="G66" i="34"/>
  <c r="AW175" i="34"/>
  <c r="AB175" i="34" s="1"/>
  <c r="G156" i="34"/>
  <c r="AJ23" i="34"/>
  <c r="AJ165" i="34"/>
  <c r="AW148" i="34"/>
  <c r="AB148" i="34" s="1"/>
  <c r="Z154" i="34"/>
  <c r="AJ75" i="34"/>
  <c r="AW39" i="34"/>
  <c r="AB39" i="34" s="1"/>
  <c r="AY4" i="34"/>
  <c r="Z194" i="34"/>
  <c r="Z195" i="34" s="1"/>
  <c r="G48" i="34"/>
  <c r="G73" i="34"/>
  <c r="G88" i="34"/>
  <c r="G189" i="34"/>
  <c r="Z137" i="34"/>
  <c r="G190" i="34"/>
  <c r="AJ130" i="34"/>
  <c r="BK4" i="34"/>
  <c r="AW88" i="34"/>
  <c r="AB88" i="34" s="1"/>
  <c r="AW86" i="34"/>
  <c r="AB86" i="34" s="1"/>
  <c r="AW43" i="34"/>
  <c r="AB43" i="34" s="1"/>
  <c r="AX4" i="34"/>
  <c r="G79" i="34"/>
  <c r="Z25" i="34"/>
  <c r="AS4" i="34"/>
  <c r="AW45" i="34"/>
  <c r="AB45" i="34" s="1"/>
  <c r="AR4" i="34"/>
  <c r="Z46" i="34"/>
  <c r="AJ58" i="34"/>
  <c r="AJ84" i="34"/>
  <c r="G144" i="34"/>
  <c r="AJ190" i="34"/>
  <c r="Z123" i="34"/>
  <c r="AJ70" i="34"/>
  <c r="G101" i="34"/>
  <c r="Z69" i="34"/>
  <c r="AJ100" i="34"/>
  <c r="AW158" i="34"/>
  <c r="AB158" i="34" s="1"/>
  <c r="G131" i="34"/>
  <c r="G145" i="34"/>
  <c r="AW4" i="34"/>
  <c r="BD4" i="34"/>
  <c r="Z79" i="34"/>
  <c r="AJ113" i="34"/>
  <c r="AP4" i="34"/>
  <c r="AW80" i="34"/>
  <c r="AB80" i="34" s="1"/>
  <c r="Z43" i="34"/>
  <c r="G143" i="34"/>
  <c r="AW101" i="34"/>
  <c r="AB101" i="34" s="1"/>
  <c r="AJ129" i="34"/>
  <c r="AJ143" i="34"/>
  <c r="Z60" i="34"/>
  <c r="AJ25" i="34"/>
  <c r="AJ128" i="34"/>
  <c r="AJ40" i="34"/>
  <c r="AW66" i="34"/>
  <c r="AB66" i="34" s="1"/>
  <c r="AW58" i="34"/>
  <c r="AB58" i="34" s="1"/>
  <c r="AJ95" i="34"/>
  <c r="AJ183" i="34"/>
  <c r="Z149" i="34"/>
  <c r="Z160" i="34"/>
  <c r="BO4" i="34"/>
  <c r="Z71" i="34"/>
  <c r="Z192" i="34"/>
  <c r="Z119" i="34"/>
  <c r="AJ160" i="34"/>
  <c r="Z104" i="34"/>
  <c r="G32" i="34"/>
  <c r="Z21" i="34"/>
  <c r="AJ97" i="34"/>
  <c r="AW141" i="34"/>
  <c r="AB141" i="34" s="1"/>
  <c r="AJ77" i="34"/>
  <c r="AW184" i="34"/>
  <c r="AB184" i="34" s="1"/>
  <c r="AW156" i="34"/>
  <c r="AB156" i="34" s="1"/>
  <c r="AJ90" i="34"/>
  <c r="AJ43" i="34"/>
  <c r="G100" i="34"/>
  <c r="Z38" i="34"/>
  <c r="AJ101" i="34"/>
  <c r="AJ78" i="34"/>
  <c r="Z114" i="34"/>
  <c r="Z174" i="34"/>
  <c r="AW84" i="34"/>
  <c r="AB84" i="34" s="1"/>
  <c r="AW38" i="34"/>
  <c r="AB38" i="34" s="1"/>
  <c r="G76" i="34"/>
  <c r="AJ169" i="34"/>
  <c r="AW52" i="34"/>
  <c r="AB52" i="34" s="1"/>
  <c r="G179" i="34"/>
  <c r="AW147" i="34"/>
  <c r="AB147" i="34" s="1"/>
  <c r="AZ4" i="34"/>
  <c r="Z185" i="34"/>
  <c r="AW166" i="34"/>
  <c r="AB166" i="34" s="1"/>
  <c r="AJ162" i="34"/>
  <c r="AJ140" i="34"/>
  <c r="G175" i="34"/>
  <c r="Z84" i="34"/>
  <c r="G49" i="34"/>
  <c r="AJ64" i="34"/>
  <c r="Z28" i="34"/>
  <c r="AJ28" i="34"/>
  <c r="AW76" i="34"/>
  <c r="AB76" i="34" s="1"/>
  <c r="Z62" i="34"/>
  <c r="G85" i="34"/>
  <c r="AJ186" i="34"/>
  <c r="AW160" i="34"/>
  <c r="AB160" i="34" s="1"/>
  <c r="Z52" i="34"/>
  <c r="AJ124" i="34"/>
  <c r="AJ53" i="34"/>
  <c r="G177" i="34"/>
  <c r="AJ170" i="34"/>
  <c r="G107" i="34"/>
  <c r="AJ179" i="34"/>
  <c r="Z106" i="34"/>
  <c r="BJ4" i="34"/>
  <c r="Z26" i="34"/>
  <c r="AW82" i="34"/>
  <c r="AB82" i="34" s="1"/>
  <c r="G159" i="34"/>
  <c r="AW35" i="34"/>
  <c r="AB35" i="34" s="1"/>
  <c r="Z58" i="34"/>
  <c r="AW134" i="34"/>
  <c r="AB134" i="34" s="1"/>
  <c r="AJ81" i="34"/>
  <c r="G40" i="34"/>
  <c r="Z168" i="34"/>
  <c r="AJ110" i="34"/>
  <c r="G93" i="34"/>
  <c r="AJ47" i="34"/>
  <c r="G141" i="34"/>
  <c r="G92" i="34"/>
  <c r="AJ55" i="34"/>
  <c r="AW135" i="34"/>
  <c r="AB135" i="34" s="1"/>
  <c r="AJ76" i="34"/>
  <c r="AL4" i="34"/>
  <c r="AJ131" i="34"/>
  <c r="G164" i="34"/>
  <c r="AJ72" i="34"/>
  <c r="AJ65" i="34"/>
  <c r="AW21" i="34"/>
  <c r="AB21" i="34" s="1"/>
  <c r="AW72" i="34"/>
  <c r="AB72" i="34" s="1"/>
  <c r="AJ181" i="34"/>
  <c r="G30" i="34"/>
  <c r="Z156" i="34"/>
  <c r="Z54" i="34"/>
  <c r="AW142" i="34"/>
  <c r="AB142" i="34" s="1"/>
  <c r="G94" i="34"/>
  <c r="G147" i="34"/>
  <c r="G26" i="34"/>
  <c r="AW145" i="34"/>
  <c r="AB145" i="34" s="1"/>
  <c r="AW186" i="34"/>
  <c r="AB186" i="34" s="1"/>
  <c r="AJ29" i="34"/>
  <c r="G149" i="34"/>
  <c r="AJ133" i="34"/>
  <c r="G133" i="34"/>
  <c r="AJ60" i="34"/>
  <c r="G44" i="34"/>
  <c r="G104" i="34"/>
  <c r="AW56" i="34"/>
  <c r="AB56" i="34" s="1"/>
  <c r="G193" i="34"/>
  <c r="AW161" i="34"/>
  <c r="AB161" i="34" s="1"/>
  <c r="AJ109" i="34"/>
  <c r="AJ37" i="34"/>
  <c r="AJ98" i="34"/>
  <c r="AW188" i="34"/>
  <c r="AB188" i="34" s="1"/>
  <c r="AJ145" i="34"/>
  <c r="AW153" i="34"/>
  <c r="AB153" i="34" s="1"/>
  <c r="AJ104" i="34"/>
  <c r="G126" i="34"/>
  <c r="AW106" i="34"/>
  <c r="AB106" i="34" s="1"/>
  <c r="AJ83" i="34"/>
  <c r="G35" i="34"/>
  <c r="AJ46" i="34"/>
  <c r="AW71" i="34"/>
  <c r="AB71" i="34" s="1"/>
  <c r="AW187" i="34"/>
  <c r="AB187" i="34" s="1"/>
  <c r="AW29" i="34"/>
  <c r="AB29" i="34" s="1"/>
  <c r="Z117" i="34"/>
  <c r="AO4" i="34"/>
  <c r="G96" i="34"/>
  <c r="Z64" i="34"/>
  <c r="AW125" i="34"/>
  <c r="AB125" i="34" s="1"/>
  <c r="G55" i="34"/>
  <c r="G89" i="34"/>
  <c r="Z103" i="34"/>
  <c r="G102" i="34"/>
  <c r="Z68" i="34"/>
  <c r="G138" i="34"/>
  <c r="AJ188" i="34"/>
  <c r="Z170" i="34"/>
  <c r="AJ142" i="34"/>
  <c r="AW24" i="34"/>
  <c r="AB24" i="34" s="1"/>
  <c r="G119" i="34"/>
  <c r="AJ41" i="34"/>
  <c r="G115" i="34"/>
  <c r="AW69" i="34"/>
  <c r="AB69" i="34" s="1"/>
  <c r="Z22" i="34"/>
  <c r="G118" i="34"/>
  <c r="G98" i="34"/>
  <c r="AW179" i="34"/>
  <c r="AB179" i="34" s="1"/>
  <c r="Z190" i="34"/>
  <c r="G28" i="34"/>
  <c r="X170" i="34"/>
  <c r="T170" i="34" s="1"/>
  <c r="X155" i="34"/>
  <c r="T155" i="34" s="1"/>
  <c r="X55" i="34"/>
  <c r="T55" i="34" s="1"/>
  <c r="X130" i="34"/>
  <c r="T130" i="34" s="1"/>
  <c r="X124" i="34"/>
  <c r="T124" i="34" s="1"/>
  <c r="X172" i="34"/>
  <c r="T172" i="34" s="1"/>
  <c r="X100" i="34"/>
  <c r="T100" i="34" s="1"/>
  <c r="X141" i="34"/>
  <c r="T141" i="34" s="1"/>
  <c r="X94" i="34"/>
  <c r="T94" i="34" s="1"/>
  <c r="X146" i="34"/>
  <c r="T146" i="34" s="1"/>
  <c r="X81" i="34"/>
  <c r="T81" i="34" s="1"/>
  <c r="X120" i="34"/>
  <c r="T120" i="34" s="1"/>
  <c r="X92" i="34"/>
  <c r="T92" i="34" s="1"/>
  <c r="X157" i="34"/>
  <c r="T157" i="34" s="1"/>
  <c r="X137" i="34"/>
  <c r="T137" i="34" s="1"/>
  <c r="X116" i="34"/>
  <c r="T116" i="34" s="1"/>
  <c r="X138" i="34"/>
  <c r="T138" i="34" s="1"/>
  <c r="X30" i="34"/>
  <c r="T30" i="34" s="1"/>
  <c r="X98" i="34"/>
  <c r="T98" i="34" s="1"/>
  <c r="X114" i="34"/>
  <c r="T114" i="34" s="1"/>
  <c r="X28" i="34"/>
  <c r="T28" i="34" s="1"/>
  <c r="X147" i="34"/>
  <c r="T147" i="34" s="1"/>
  <c r="X162" i="34"/>
  <c r="T162" i="34" s="1"/>
  <c r="X43" i="34"/>
  <c r="T43" i="34" s="1"/>
  <c r="X69" i="34"/>
  <c r="T69" i="34" s="1"/>
  <c r="X44" i="34"/>
  <c r="T44" i="34" s="1"/>
  <c r="X40" i="34"/>
  <c r="T40" i="34" s="1"/>
  <c r="X131" i="34"/>
  <c r="T131" i="34" s="1"/>
  <c r="X163" i="34"/>
  <c r="T163" i="34" s="1"/>
  <c r="X113" i="34"/>
  <c r="T113" i="34" s="1"/>
  <c r="X126" i="34"/>
  <c r="T126" i="34" s="1"/>
  <c r="X129" i="34"/>
  <c r="T129" i="34" s="1"/>
  <c r="X77" i="34"/>
  <c r="T77" i="34" s="1"/>
  <c r="X29" i="34"/>
  <c r="T29" i="34" s="1"/>
  <c r="X111" i="34"/>
  <c r="T111" i="34" s="1"/>
  <c r="X134" i="34"/>
  <c r="T134" i="34" s="1"/>
  <c r="X151" i="34"/>
  <c r="T151" i="34" s="1"/>
  <c r="X97" i="34"/>
  <c r="T97" i="34" s="1"/>
  <c r="X24" i="34"/>
  <c r="T24" i="34" s="1"/>
  <c r="X80" i="34"/>
  <c r="T80" i="34" s="1"/>
  <c r="X168" i="34"/>
  <c r="T168" i="34" s="1"/>
  <c r="X181" i="34"/>
  <c r="T181" i="34" s="1"/>
  <c r="X23" i="34"/>
  <c r="T23" i="34" s="1"/>
  <c r="X122" i="34"/>
  <c r="T122" i="34" s="1"/>
  <c r="X56" i="34"/>
  <c r="T56" i="34" s="1"/>
  <c r="X173" i="34"/>
  <c r="T173" i="34" s="1"/>
  <c r="X65" i="34"/>
  <c r="T65" i="34" s="1"/>
  <c r="X54" i="34"/>
  <c r="T54" i="34" s="1"/>
  <c r="X35" i="34"/>
  <c r="T35" i="34" s="1"/>
  <c r="X76" i="34"/>
  <c r="T76" i="34" s="1"/>
  <c r="X107" i="34"/>
  <c r="T107" i="34" s="1"/>
  <c r="X178" i="34"/>
  <c r="T178" i="34" s="1"/>
  <c r="X20" i="34"/>
  <c r="T20" i="34" s="1"/>
  <c r="X160" i="34"/>
  <c r="T160" i="34" s="1"/>
  <c r="X64" i="34"/>
  <c r="T64" i="34" s="1"/>
  <c r="X174" i="34"/>
  <c r="T174" i="34" s="1"/>
  <c r="X42" i="34"/>
  <c r="T42" i="34" s="1"/>
  <c r="X167" i="34"/>
  <c r="T167" i="34" s="1"/>
  <c r="X21" i="34"/>
  <c r="T21" i="34" s="1"/>
  <c r="X135" i="34"/>
  <c r="T135" i="34" s="1"/>
  <c r="X45" i="34"/>
  <c r="T45" i="34" s="1"/>
  <c r="X105" i="34"/>
  <c r="T105" i="34" s="1"/>
  <c r="U18" i="34"/>
  <c r="U19" i="34" s="1"/>
  <c r="X150" i="34"/>
  <c r="T150" i="34" s="1"/>
  <c r="X140" i="34"/>
  <c r="T140" i="34" s="1"/>
  <c r="X136" i="34"/>
  <c r="T136" i="34" s="1"/>
  <c r="X184" i="34"/>
  <c r="T184" i="34" s="1"/>
  <c r="X125" i="34"/>
  <c r="T125" i="34" s="1"/>
  <c r="X48" i="34"/>
  <c r="T48" i="34" s="1"/>
  <c r="X53" i="34"/>
  <c r="T53" i="34" s="1"/>
  <c r="X26" i="34"/>
  <c r="T26" i="34" s="1"/>
  <c r="X73" i="34"/>
  <c r="T73" i="34" s="1"/>
  <c r="X96" i="34"/>
  <c r="T96" i="34" s="1"/>
  <c r="X183" i="34"/>
  <c r="T183" i="34" s="1"/>
  <c r="X72" i="34"/>
  <c r="T72" i="34" s="1"/>
  <c r="X108" i="34"/>
  <c r="T108" i="34" s="1"/>
  <c r="X74" i="34"/>
  <c r="T74" i="34" s="1"/>
  <c r="X88" i="34"/>
  <c r="T88" i="34" s="1"/>
  <c r="X95" i="34"/>
  <c r="T95" i="34" s="1"/>
  <c r="X169" i="34"/>
  <c r="T169" i="34" s="1"/>
  <c r="X47" i="34"/>
  <c r="T47" i="34" s="1"/>
  <c r="X84" i="34"/>
  <c r="T84" i="34" s="1"/>
  <c r="X119" i="34"/>
  <c r="T119" i="34" s="1"/>
  <c r="X193" i="34"/>
  <c r="T193" i="34" s="1"/>
  <c r="X180" i="34"/>
  <c r="T180" i="34" s="1"/>
  <c r="X46" i="34"/>
  <c r="T46" i="34" s="1"/>
  <c r="X50" i="34"/>
  <c r="T50" i="34" s="1"/>
  <c r="X58" i="34"/>
  <c r="T58" i="34" s="1"/>
  <c r="X27" i="34"/>
  <c r="T27" i="34" s="1"/>
  <c r="X194" i="34"/>
  <c r="T194" i="34" s="1"/>
  <c r="X145" i="34"/>
  <c r="T145" i="34" s="1"/>
  <c r="X102" i="34"/>
  <c r="T102" i="34" s="1"/>
  <c r="X79" i="34"/>
  <c r="T79" i="34" s="1"/>
  <c r="X83" i="34"/>
  <c r="T83" i="34" s="1"/>
  <c r="X149" i="34"/>
  <c r="T149" i="34" s="1"/>
  <c r="X133" i="34"/>
  <c r="T133" i="34" s="1"/>
  <c r="X39" i="34"/>
  <c r="T39" i="34" s="1"/>
  <c r="X68" i="34"/>
  <c r="T68" i="34" s="1"/>
  <c r="X121" i="34"/>
  <c r="T121" i="34" s="1"/>
  <c r="X185" i="34"/>
  <c r="T185" i="34" s="1"/>
  <c r="X52" i="34"/>
  <c r="T52" i="34" s="1"/>
  <c r="X51" i="34"/>
  <c r="T51" i="34" s="1"/>
  <c r="X132" i="34"/>
  <c r="T132" i="34" s="1"/>
  <c r="X70" i="34"/>
  <c r="T70" i="34" s="1"/>
  <c r="X85" i="34"/>
  <c r="T85" i="34" s="1"/>
  <c r="X49" i="34"/>
  <c r="T49" i="34" s="1"/>
  <c r="X104" i="34"/>
  <c r="T104" i="34" s="1"/>
  <c r="X60" i="34"/>
  <c r="T60" i="34" s="1"/>
  <c r="X153" i="34"/>
  <c r="T153" i="34" s="1"/>
  <c r="X78" i="34"/>
  <c r="T78" i="34" s="1"/>
  <c r="X177" i="34"/>
  <c r="T177" i="34" s="1"/>
  <c r="X41" i="34"/>
  <c r="T41" i="34" s="1"/>
  <c r="X118" i="34"/>
  <c r="T118" i="34" s="1"/>
  <c r="X165" i="34"/>
  <c r="T165" i="34" s="1"/>
  <c r="X159" i="34"/>
  <c r="T159" i="34" s="1"/>
  <c r="X127" i="34"/>
  <c r="T127" i="34" s="1"/>
  <c r="X59" i="34"/>
  <c r="T59" i="34" s="1"/>
  <c r="X161" i="34"/>
  <c r="T161" i="34" s="1"/>
  <c r="X32" i="34"/>
  <c r="T32" i="34" s="1"/>
  <c r="X66" i="34"/>
  <c r="T66" i="34" s="1"/>
  <c r="X34" i="34"/>
  <c r="T34" i="34" s="1"/>
  <c r="X190" i="34"/>
  <c r="T190" i="34" s="1"/>
  <c r="X154" i="34"/>
  <c r="T154" i="34" s="1"/>
  <c r="X156" i="34"/>
  <c r="T156" i="34" s="1"/>
  <c r="X158" i="34"/>
  <c r="T158" i="34" s="1"/>
  <c r="X99" i="34"/>
  <c r="T99" i="34" s="1"/>
  <c r="X189" i="34"/>
  <c r="T189" i="34" s="1"/>
  <c r="X91" i="34"/>
  <c r="T91" i="34" s="1"/>
  <c r="X187" i="34"/>
  <c r="T187" i="34" s="1"/>
  <c r="X191" i="34"/>
  <c r="T191" i="34" s="1"/>
  <c r="X175" i="34"/>
  <c r="T175" i="34" s="1"/>
  <c r="X123" i="34"/>
  <c r="T123" i="34" s="1"/>
  <c r="X75" i="34"/>
  <c r="T75" i="34" s="1"/>
  <c r="X101" i="34"/>
  <c r="T101" i="34" s="1"/>
  <c r="X67" i="34"/>
  <c r="T67" i="34" s="1"/>
  <c r="X117" i="34"/>
  <c r="T117" i="34" s="1"/>
  <c r="X37" i="34"/>
  <c r="T37" i="34" s="1"/>
  <c r="X115" i="34"/>
  <c r="T115" i="34" s="1"/>
  <c r="X179" i="34"/>
  <c r="T179" i="34" s="1"/>
  <c r="X38" i="34"/>
  <c r="T38" i="34" s="1"/>
  <c r="X142" i="34"/>
  <c r="T142" i="34" s="1"/>
  <c r="X144" i="34"/>
  <c r="T144" i="34" s="1"/>
  <c r="X31" i="34"/>
  <c r="T31" i="34" s="1"/>
  <c r="X166" i="34"/>
  <c r="T166" i="34" s="1"/>
  <c r="X143" i="34"/>
  <c r="T143" i="34" s="1"/>
  <c r="X57" i="34"/>
  <c r="T57" i="34" s="1"/>
  <c r="X89" i="34"/>
  <c r="T89" i="34" s="1"/>
  <c r="X103" i="34"/>
  <c r="T103" i="34" s="1"/>
  <c r="X33" i="34"/>
  <c r="T33" i="34" s="1"/>
  <c r="X90" i="34"/>
  <c r="T90" i="34" s="1"/>
  <c r="X106" i="34"/>
  <c r="T106" i="34" s="1"/>
  <c r="X110" i="34"/>
  <c r="T110" i="34" s="1"/>
  <c r="X112" i="34"/>
  <c r="T112" i="34" s="1"/>
  <c r="X63" i="34"/>
  <c r="T63" i="34" s="1"/>
  <c r="X82" i="34"/>
  <c r="T82" i="34" s="1"/>
  <c r="X164" i="34"/>
  <c r="T164" i="34" s="1"/>
  <c r="X22" i="34"/>
  <c r="T22" i="34" s="1"/>
  <c r="X71" i="34"/>
  <c r="T71" i="34" s="1"/>
  <c r="X148" i="34"/>
  <c r="T148" i="34" s="1"/>
  <c r="X86" i="34"/>
  <c r="T86" i="34" s="1"/>
  <c r="X109" i="34"/>
  <c r="T109" i="34" s="1"/>
  <c r="X36" i="34"/>
  <c r="T36" i="34" s="1"/>
  <c r="X128" i="34"/>
  <c r="T128" i="34" s="1"/>
  <c r="X192" i="34"/>
  <c r="T192" i="34" s="1"/>
  <c r="X61" i="34"/>
  <c r="T61" i="34" s="1"/>
  <c r="X186" i="34"/>
  <c r="T186" i="34" s="1"/>
  <c r="X25" i="34"/>
  <c r="T25" i="34" s="1"/>
  <c r="X176" i="34"/>
  <c r="T176" i="34" s="1"/>
  <c r="X62" i="34"/>
  <c r="T62" i="34" s="1"/>
  <c r="X152" i="34"/>
  <c r="T152" i="34" s="1"/>
  <c r="X171" i="34"/>
  <c r="T171" i="34" s="1"/>
  <c r="X188" i="34"/>
  <c r="T188" i="34" s="1"/>
  <c r="X139" i="34"/>
  <c r="T139" i="34" s="1"/>
  <c r="X93" i="34"/>
  <c r="T93" i="34" s="1"/>
  <c r="X182" i="34"/>
  <c r="T182" i="34" s="1"/>
  <c r="X87" i="34"/>
  <c r="T87" i="34" s="1"/>
  <c r="AP19" i="27"/>
  <c r="AU10" i="27" s="1"/>
  <c r="X69" i="32"/>
  <c r="T69" i="32" s="1"/>
  <c r="X128" i="32"/>
  <c r="T128" i="32" s="1"/>
  <c r="X176" i="32"/>
  <c r="T176" i="32" s="1"/>
  <c r="X190" i="32"/>
  <c r="T190" i="32" s="1"/>
  <c r="X133" i="32"/>
  <c r="T133" i="32" s="1"/>
  <c r="X194" i="32"/>
  <c r="T194" i="32" s="1"/>
  <c r="X143" i="32"/>
  <c r="T143" i="32" s="1"/>
  <c r="X177" i="32"/>
  <c r="T177" i="32" s="1"/>
  <c r="X106" i="32"/>
  <c r="T106" i="32" s="1"/>
  <c r="X173" i="32"/>
  <c r="T173" i="32" s="1"/>
  <c r="X119" i="32"/>
  <c r="T119" i="32" s="1"/>
  <c r="X40" i="32"/>
  <c r="T40" i="32" s="1"/>
  <c r="X85" i="32"/>
  <c r="T85" i="32" s="1"/>
  <c r="X87" i="32"/>
  <c r="T87" i="32" s="1"/>
  <c r="X99" i="32"/>
  <c r="T99" i="32" s="1"/>
  <c r="X89" i="32"/>
  <c r="T89" i="32" s="1"/>
  <c r="X105" i="32"/>
  <c r="T105" i="32" s="1"/>
  <c r="X35" i="32"/>
  <c r="T35" i="32" s="1"/>
  <c r="X116" i="32"/>
  <c r="T116" i="32" s="1"/>
  <c r="X76" i="32"/>
  <c r="T76" i="32" s="1"/>
  <c r="X41" i="32"/>
  <c r="T41" i="32" s="1"/>
  <c r="X21" i="32"/>
  <c r="T21" i="32" s="1"/>
  <c r="X49" i="32"/>
  <c r="T49" i="32" s="1"/>
  <c r="X192" i="32"/>
  <c r="T192" i="32" s="1"/>
  <c r="X175" i="32"/>
  <c r="T175" i="32" s="1"/>
  <c r="X28" i="32"/>
  <c r="T28" i="32" s="1"/>
  <c r="X135" i="32"/>
  <c r="T135" i="32" s="1"/>
  <c r="X131" i="32"/>
  <c r="T131" i="32" s="1"/>
  <c r="X46" i="32"/>
  <c r="T46" i="32" s="1"/>
  <c r="X53" i="32"/>
  <c r="T53" i="32" s="1"/>
  <c r="X55" i="32"/>
  <c r="T55" i="32" s="1"/>
  <c r="X93" i="32"/>
  <c r="T93" i="32" s="1"/>
  <c r="X32" i="32"/>
  <c r="T32" i="32" s="1"/>
  <c r="X42" i="32"/>
  <c r="T42" i="32" s="1"/>
  <c r="X78" i="32"/>
  <c r="T78" i="32" s="1"/>
  <c r="X20" i="32"/>
  <c r="T20" i="32" s="1"/>
  <c r="X101" i="32"/>
  <c r="T101" i="32" s="1"/>
  <c r="X114" i="32"/>
  <c r="T114" i="32" s="1"/>
  <c r="X34" i="32"/>
  <c r="T34" i="32" s="1"/>
  <c r="X155" i="32"/>
  <c r="T155" i="32" s="1"/>
  <c r="X171" i="32"/>
  <c r="T171" i="32" s="1"/>
  <c r="X72" i="32"/>
  <c r="T72" i="32" s="1"/>
  <c r="X107" i="32"/>
  <c r="T107" i="32" s="1"/>
  <c r="X172" i="32"/>
  <c r="T172" i="32" s="1"/>
  <c r="X178" i="32"/>
  <c r="T178" i="32" s="1"/>
  <c r="X166" i="32"/>
  <c r="T166" i="32" s="1"/>
  <c r="X153" i="32"/>
  <c r="T153" i="32" s="1"/>
  <c r="X36" i="32"/>
  <c r="T36" i="32" s="1"/>
  <c r="X102" i="32"/>
  <c r="T102" i="32" s="1"/>
  <c r="X51" i="32"/>
  <c r="T51" i="32" s="1"/>
  <c r="X70" i="32"/>
  <c r="T70" i="32" s="1"/>
  <c r="X149" i="32"/>
  <c r="T149" i="32" s="1"/>
  <c r="X90" i="32"/>
  <c r="T90" i="32" s="1"/>
  <c r="X168" i="32"/>
  <c r="T168" i="32" s="1"/>
  <c r="X84" i="32"/>
  <c r="T84" i="32" s="1"/>
  <c r="X26" i="32"/>
  <c r="T26" i="32" s="1"/>
  <c r="X170" i="32"/>
  <c r="T170" i="32" s="1"/>
  <c r="X97" i="32"/>
  <c r="T97" i="32" s="1"/>
  <c r="X64" i="32"/>
  <c r="T64" i="32" s="1"/>
  <c r="X159" i="32"/>
  <c r="T159" i="32" s="1"/>
  <c r="X162" i="32"/>
  <c r="T162" i="32" s="1"/>
  <c r="X23" i="32"/>
  <c r="T23" i="32" s="1"/>
  <c r="X79" i="32"/>
  <c r="T79" i="32" s="1"/>
  <c r="X164" i="32"/>
  <c r="T164" i="32" s="1"/>
  <c r="X137" i="32"/>
  <c r="T137" i="32" s="1"/>
  <c r="X91" i="32"/>
  <c r="T91" i="32" s="1"/>
  <c r="X50" i="32"/>
  <c r="T50" i="32" s="1"/>
  <c r="X129" i="32"/>
  <c r="T129" i="32" s="1"/>
  <c r="X179" i="32"/>
  <c r="T179" i="32" s="1"/>
  <c r="X108" i="32"/>
  <c r="T108" i="32" s="1"/>
  <c r="X66" i="32"/>
  <c r="T66" i="32" s="1"/>
  <c r="X104" i="32"/>
  <c r="T104" i="32" s="1"/>
  <c r="X161" i="32"/>
  <c r="T161" i="32" s="1"/>
  <c r="X77" i="32"/>
  <c r="T77" i="32" s="1"/>
  <c r="X156" i="32"/>
  <c r="T156" i="32" s="1"/>
  <c r="X146" i="32"/>
  <c r="T146" i="32" s="1"/>
  <c r="X182" i="32"/>
  <c r="T182" i="32" s="1"/>
  <c r="X193" i="32"/>
  <c r="T193" i="32" s="1"/>
  <c r="X52" i="32"/>
  <c r="T52" i="32" s="1"/>
  <c r="X152" i="32"/>
  <c r="T152" i="32" s="1"/>
  <c r="X132" i="32"/>
  <c r="T132" i="32" s="1"/>
  <c r="X83" i="32"/>
  <c r="T83" i="32" s="1"/>
  <c r="X38" i="32"/>
  <c r="T38" i="32" s="1"/>
  <c r="X67" i="32"/>
  <c r="T67" i="32" s="1"/>
  <c r="X74" i="32"/>
  <c r="T74" i="32" s="1"/>
  <c r="X111" i="32"/>
  <c r="T111" i="32" s="1"/>
  <c r="X126" i="32"/>
  <c r="T126" i="32" s="1"/>
  <c r="U18" i="32"/>
  <c r="U19" i="32" s="1"/>
  <c r="X96" i="32"/>
  <c r="T96" i="32" s="1"/>
  <c r="X140" i="32"/>
  <c r="T140" i="32" s="1"/>
  <c r="X94" i="32"/>
  <c r="T94" i="32" s="1"/>
  <c r="X174" i="32"/>
  <c r="T174" i="32" s="1"/>
  <c r="X136" i="32"/>
  <c r="T136" i="32" s="1"/>
  <c r="X187" i="32"/>
  <c r="T187" i="32" s="1"/>
  <c r="X98" i="32"/>
  <c r="T98" i="32" s="1"/>
  <c r="X189" i="32"/>
  <c r="T189" i="32" s="1"/>
  <c r="X183" i="32"/>
  <c r="T183" i="32" s="1"/>
  <c r="X56" i="32"/>
  <c r="T56" i="32" s="1"/>
  <c r="X169" i="32"/>
  <c r="T169" i="32" s="1"/>
  <c r="X154" i="32"/>
  <c r="T154" i="32" s="1"/>
  <c r="X118" i="32"/>
  <c r="T118" i="32" s="1"/>
  <c r="X138" i="32"/>
  <c r="T138" i="32" s="1"/>
  <c r="X188" i="32"/>
  <c r="T188" i="32" s="1"/>
  <c r="X39" i="32"/>
  <c r="T39" i="32" s="1"/>
  <c r="X27" i="32"/>
  <c r="T27" i="32" s="1"/>
  <c r="X86" i="32"/>
  <c r="T86" i="32" s="1"/>
  <c r="X157" i="32"/>
  <c r="T157" i="32" s="1"/>
  <c r="X37" i="32"/>
  <c r="T37" i="32" s="1"/>
  <c r="X109" i="32"/>
  <c r="T109" i="32" s="1"/>
  <c r="X125" i="32"/>
  <c r="T125" i="32" s="1"/>
  <c r="X142" i="32"/>
  <c r="T142" i="32" s="1"/>
  <c r="X60" i="32"/>
  <c r="T60" i="32" s="1"/>
  <c r="X191" i="32"/>
  <c r="T191" i="32" s="1"/>
  <c r="X117" i="32"/>
  <c r="T117" i="32" s="1"/>
  <c r="X127" i="32"/>
  <c r="T127" i="32" s="1"/>
  <c r="X148" i="32"/>
  <c r="T148" i="32" s="1"/>
  <c r="X30" i="32"/>
  <c r="T30" i="32" s="1"/>
  <c r="X145" i="32"/>
  <c r="T145" i="32" s="1"/>
  <c r="X62" i="32"/>
  <c r="T62" i="32" s="1"/>
  <c r="X123" i="32"/>
  <c r="T123" i="32" s="1"/>
  <c r="X22" i="32"/>
  <c r="T22" i="32" s="1"/>
  <c r="X122" i="32"/>
  <c r="T122" i="32" s="1"/>
  <c r="X71" i="32"/>
  <c r="T71" i="32" s="1"/>
  <c r="X165" i="32"/>
  <c r="T165" i="32" s="1"/>
  <c r="X100" i="32"/>
  <c r="T100" i="32" s="1"/>
  <c r="X134" i="32"/>
  <c r="T134" i="32" s="1"/>
  <c r="X163" i="32"/>
  <c r="T163" i="32" s="1"/>
  <c r="X80" i="32"/>
  <c r="T80" i="32" s="1"/>
  <c r="X47" i="32"/>
  <c r="T47" i="32" s="1"/>
  <c r="X110" i="32"/>
  <c r="T110" i="32" s="1"/>
  <c r="X130" i="32"/>
  <c r="T130" i="32" s="1"/>
  <c r="X151" i="32"/>
  <c r="T151" i="32" s="1"/>
  <c r="X57" i="32"/>
  <c r="T57" i="32" s="1"/>
  <c r="X43" i="32"/>
  <c r="T43" i="32" s="1"/>
  <c r="X31" i="32"/>
  <c r="T31" i="32" s="1"/>
  <c r="X115" i="32"/>
  <c r="T115" i="32" s="1"/>
  <c r="X141" i="32"/>
  <c r="T141" i="32" s="1"/>
  <c r="X167" i="32"/>
  <c r="T167" i="32" s="1"/>
  <c r="X184" i="32"/>
  <c r="T184" i="32" s="1"/>
  <c r="X95" i="32"/>
  <c r="T95" i="32" s="1"/>
  <c r="X33" i="32"/>
  <c r="T33" i="32" s="1"/>
  <c r="X88" i="32"/>
  <c r="T88" i="32" s="1"/>
  <c r="X73" i="32"/>
  <c r="T73" i="32" s="1"/>
  <c r="X92" i="32"/>
  <c r="T92" i="32" s="1"/>
  <c r="X180" i="32"/>
  <c r="T180" i="32" s="1"/>
  <c r="X59" i="32"/>
  <c r="T59" i="32" s="1"/>
  <c r="X121" i="32"/>
  <c r="T121" i="32" s="1"/>
  <c r="X150" i="32"/>
  <c r="T150" i="32" s="1"/>
  <c r="X120" i="32"/>
  <c r="T120" i="32" s="1"/>
  <c r="X112" i="32"/>
  <c r="T112" i="32" s="1"/>
  <c r="X68" i="32"/>
  <c r="T68" i="32" s="1"/>
  <c r="X48" i="32"/>
  <c r="T48" i="32" s="1"/>
  <c r="X44" i="32"/>
  <c r="T44" i="32" s="1"/>
  <c r="X24" i="32"/>
  <c r="T24" i="32" s="1"/>
  <c r="X160" i="32"/>
  <c r="T160" i="32" s="1"/>
  <c r="X65" i="32"/>
  <c r="T65" i="32" s="1"/>
  <c r="X181" i="32"/>
  <c r="T181" i="32" s="1"/>
  <c r="X186" i="32"/>
  <c r="T186" i="32" s="1"/>
  <c r="X45" i="32"/>
  <c r="T45" i="32" s="1"/>
  <c r="X144" i="32"/>
  <c r="T144" i="32" s="1"/>
  <c r="X58" i="32"/>
  <c r="T58" i="32" s="1"/>
  <c r="X29" i="32"/>
  <c r="T29" i="32" s="1"/>
  <c r="X139" i="32"/>
  <c r="T139" i="32" s="1"/>
  <c r="X82" i="32"/>
  <c r="T82" i="32" s="1"/>
  <c r="X75" i="32"/>
  <c r="T75" i="32" s="1"/>
  <c r="X158" i="32"/>
  <c r="T158" i="32" s="1"/>
  <c r="X124" i="32"/>
  <c r="T124" i="32" s="1"/>
  <c r="X61" i="32"/>
  <c r="T61" i="32" s="1"/>
  <c r="X113" i="32"/>
  <c r="T113" i="32" s="1"/>
  <c r="X147" i="32"/>
  <c r="T147" i="32" s="1"/>
  <c r="X54" i="32"/>
  <c r="T54" i="32" s="1"/>
  <c r="X63" i="32"/>
  <c r="T63" i="32" s="1"/>
  <c r="X81" i="32"/>
  <c r="T81" i="32" s="1"/>
  <c r="X25" i="32"/>
  <c r="T25" i="32" s="1"/>
  <c r="X103" i="32"/>
  <c r="T103" i="32" s="1"/>
  <c r="X185" i="32"/>
  <c r="T185" i="32" s="1"/>
  <c r="G46" i="30"/>
  <c r="AJ128" i="30"/>
  <c r="AJ136" i="30"/>
  <c r="BB4" i="30"/>
  <c r="AJ148" i="30"/>
  <c r="AJ57" i="30"/>
  <c r="AJ177" i="30"/>
  <c r="G151" i="30"/>
  <c r="AJ184" i="30"/>
  <c r="G57" i="30"/>
  <c r="AJ60" i="30"/>
  <c r="G110" i="30"/>
  <c r="AJ112" i="30"/>
  <c r="AJ100" i="30"/>
  <c r="AO4" i="30"/>
  <c r="AW110" i="30"/>
  <c r="AB110" i="30" s="1"/>
  <c r="AJ42" i="30"/>
  <c r="AJ157" i="30"/>
  <c r="AW44" i="30"/>
  <c r="AB44" i="30" s="1"/>
  <c r="AW95" i="30"/>
  <c r="AB95" i="30" s="1"/>
  <c r="Z101" i="30"/>
  <c r="G51" i="30"/>
  <c r="AW175" i="30"/>
  <c r="AB175" i="30" s="1"/>
  <c r="Z71" i="30"/>
  <c r="G64" i="30"/>
  <c r="AW90" i="30"/>
  <c r="AB90" i="30" s="1"/>
  <c r="G41" i="30"/>
  <c r="Z49" i="30"/>
  <c r="AJ153" i="30"/>
  <c r="Z53" i="30"/>
  <c r="G48" i="30"/>
  <c r="Z148" i="30"/>
  <c r="AW47" i="30"/>
  <c r="AB47" i="30" s="1"/>
  <c r="AW111" i="30"/>
  <c r="AB111" i="30" s="1"/>
  <c r="Z168" i="30"/>
  <c r="Z20" i="30"/>
  <c r="AF6" i="30"/>
  <c r="AJ28" i="30"/>
  <c r="G159" i="30"/>
  <c r="AJ63" i="30"/>
  <c r="Z94" i="30"/>
  <c r="Z24" i="30"/>
  <c r="AW139" i="30"/>
  <c r="AB139" i="30" s="1"/>
  <c r="Z83" i="30"/>
  <c r="Z79" i="30"/>
  <c r="AJ36" i="30"/>
  <c r="G81" i="30"/>
  <c r="G141" i="30"/>
  <c r="AW136" i="30"/>
  <c r="AB136" i="30" s="1"/>
  <c r="BL4" i="30"/>
  <c r="AW159" i="30"/>
  <c r="AB159" i="30" s="1"/>
  <c r="AJ171" i="30"/>
  <c r="Z193" i="30"/>
  <c r="Z62" i="30"/>
  <c r="Z66" i="30"/>
  <c r="Z121" i="30"/>
  <c r="G182" i="30"/>
  <c r="AW46" i="30"/>
  <c r="AB46" i="30" s="1"/>
  <c r="Z146" i="30"/>
  <c r="AJ166" i="30"/>
  <c r="AW155" i="30"/>
  <c r="AB155" i="30" s="1"/>
  <c r="Z187" i="30"/>
  <c r="AJ87" i="30"/>
  <c r="AW35" i="30"/>
  <c r="AB35" i="30" s="1"/>
  <c r="AJ95" i="30"/>
  <c r="AW114" i="30"/>
  <c r="AB114" i="30" s="1"/>
  <c r="AW146" i="30"/>
  <c r="AB146" i="30" s="1"/>
  <c r="AW163" i="30"/>
  <c r="AB163" i="30" s="1"/>
  <c r="AJ152" i="30"/>
  <c r="U6" i="30"/>
  <c r="G30" i="30"/>
  <c r="G121" i="30"/>
  <c r="AJ189" i="30"/>
  <c r="AW58" i="30"/>
  <c r="AB58" i="30" s="1"/>
  <c r="Z130" i="30"/>
  <c r="AJ135" i="30"/>
  <c r="G191" i="30"/>
  <c r="AJ34" i="30"/>
  <c r="AJ156" i="30"/>
  <c r="AZ4" i="30"/>
  <c r="G118" i="30"/>
  <c r="AW153" i="30"/>
  <c r="AB153" i="30" s="1"/>
  <c r="AW54" i="30"/>
  <c r="AB54" i="30" s="1"/>
  <c r="Z54" i="30"/>
  <c r="AJ138" i="30"/>
  <c r="G138" i="30"/>
  <c r="Z154" i="30"/>
  <c r="AJ117" i="30"/>
  <c r="Z44" i="30"/>
  <c r="AJ27" i="30"/>
  <c r="AW45" i="30"/>
  <c r="AB45" i="30" s="1"/>
  <c r="AJ107" i="30"/>
  <c r="G167" i="30"/>
  <c r="AJ131" i="30"/>
  <c r="G78" i="30"/>
  <c r="G157" i="30"/>
  <c r="Z84" i="30"/>
  <c r="Z171" i="30"/>
  <c r="AW167" i="30"/>
  <c r="AB167" i="30" s="1"/>
  <c r="AW128" i="30"/>
  <c r="AB128" i="30" s="1"/>
  <c r="G82" i="30"/>
  <c r="AJ161" i="30"/>
  <c r="G44" i="30"/>
  <c r="G88" i="30"/>
  <c r="AJ125" i="30"/>
  <c r="Z159" i="30"/>
  <c r="G32" i="30"/>
  <c r="Z34" i="30"/>
  <c r="AJ35" i="30"/>
  <c r="AJ160" i="30"/>
  <c r="AJ172" i="30"/>
  <c r="AW112" i="30"/>
  <c r="AB112" i="30" s="1"/>
  <c r="G52" i="30"/>
  <c r="Z180" i="30"/>
  <c r="Z118" i="30"/>
  <c r="G125" i="30"/>
  <c r="AW107" i="30"/>
  <c r="AB107" i="30" s="1"/>
  <c r="Z137" i="30"/>
  <c r="Z96" i="30"/>
  <c r="AJ41" i="30"/>
  <c r="G33" i="30"/>
  <c r="Z60" i="30"/>
  <c r="G174" i="30"/>
  <c r="G105" i="30"/>
  <c r="G108" i="30"/>
  <c r="AJ98" i="30"/>
  <c r="Z177" i="30"/>
  <c r="AW56" i="30"/>
  <c r="AB56" i="30" s="1"/>
  <c r="G142" i="30"/>
  <c r="AW73" i="30"/>
  <c r="AB73" i="30" s="1"/>
  <c r="AJ116" i="30"/>
  <c r="Z164" i="30"/>
  <c r="AJ193" i="30"/>
  <c r="G148" i="30"/>
  <c r="G123" i="30"/>
  <c r="G127" i="30"/>
  <c r="AW85" i="30"/>
  <c r="AB85" i="30" s="1"/>
  <c r="G158" i="30"/>
  <c r="AW49" i="30"/>
  <c r="AB49" i="30" s="1"/>
  <c r="G96" i="30"/>
  <c r="G169" i="30"/>
  <c r="Z126" i="30"/>
  <c r="G133" i="30"/>
  <c r="AT4" i="30"/>
  <c r="G114" i="30"/>
  <c r="AJ82" i="30"/>
  <c r="AW60" i="30"/>
  <c r="AB60" i="30" s="1"/>
  <c r="Z92" i="30"/>
  <c r="AW168" i="30"/>
  <c r="AB168" i="30" s="1"/>
  <c r="AW68" i="30"/>
  <c r="AB68" i="30" s="1"/>
  <c r="Z114" i="30"/>
  <c r="AJ145" i="30"/>
  <c r="G80" i="30"/>
  <c r="AW177" i="30"/>
  <c r="AB177" i="30" s="1"/>
  <c r="G86" i="30"/>
  <c r="AJ85" i="30"/>
  <c r="AJ127" i="30"/>
  <c r="AJ114" i="30"/>
  <c r="Z68" i="30"/>
  <c r="AJ74" i="30"/>
  <c r="AW149" i="30"/>
  <c r="AB149" i="30" s="1"/>
  <c r="G106" i="30"/>
  <c r="G89" i="30"/>
  <c r="AW106" i="30"/>
  <c r="AB106" i="30" s="1"/>
  <c r="Z27" i="30"/>
  <c r="AW23" i="30"/>
  <c r="AB23" i="30" s="1"/>
  <c r="G131" i="30"/>
  <c r="G150" i="30"/>
  <c r="G107" i="30"/>
  <c r="Z86" i="30"/>
  <c r="AJ123" i="30"/>
  <c r="G116" i="30"/>
  <c r="AJ139" i="30"/>
  <c r="G24" i="30"/>
  <c r="AJ90" i="30"/>
  <c r="AJ62" i="30"/>
  <c r="G27" i="30"/>
  <c r="AW103" i="30"/>
  <c r="AB103" i="30" s="1"/>
  <c r="Z129" i="30"/>
  <c r="AJ178" i="30"/>
  <c r="AJ83" i="30"/>
  <c r="AJ159" i="30"/>
  <c r="G144" i="30"/>
  <c r="AJ70" i="30"/>
  <c r="AJ51" i="30"/>
  <c r="AJ91" i="30"/>
  <c r="Z169" i="30"/>
  <c r="Z72" i="30"/>
  <c r="AW67" i="30"/>
  <c r="AB67" i="30" s="1"/>
  <c r="G177" i="30"/>
  <c r="AW150" i="30"/>
  <c r="AB150" i="30" s="1"/>
  <c r="G181" i="30"/>
  <c r="AJ109" i="30"/>
  <c r="AW43" i="30"/>
  <c r="AB43" i="30" s="1"/>
  <c r="G60" i="30"/>
  <c r="AW24" i="30"/>
  <c r="AB24" i="30" s="1"/>
  <c r="G28" i="30"/>
  <c r="AW69" i="30"/>
  <c r="AB69" i="30" s="1"/>
  <c r="AW77" i="30"/>
  <c r="AB77" i="30" s="1"/>
  <c r="AJ80" i="30"/>
  <c r="BO4" i="30"/>
  <c r="BF4" i="30"/>
  <c r="AJ183" i="30"/>
  <c r="AW31" i="30"/>
  <c r="AB31" i="30" s="1"/>
  <c r="AW72" i="30"/>
  <c r="AB72" i="30" s="1"/>
  <c r="AJ121" i="30"/>
  <c r="G176" i="30"/>
  <c r="AJ99" i="30"/>
  <c r="G67" i="30"/>
  <c r="AJ175" i="30"/>
  <c r="Z167" i="30"/>
  <c r="AW133" i="30"/>
  <c r="AB133" i="30" s="1"/>
  <c r="AJ81" i="30"/>
  <c r="AJ48" i="30"/>
  <c r="Z58" i="30"/>
  <c r="AW81" i="30"/>
  <c r="AB81" i="30" s="1"/>
  <c r="AW145" i="30"/>
  <c r="AB145" i="30" s="1"/>
  <c r="AW191" i="30"/>
  <c r="AB191" i="30" s="1"/>
  <c r="G172" i="30"/>
  <c r="Z135" i="30"/>
  <c r="G77" i="30"/>
  <c r="Z59" i="30"/>
  <c r="AJ64" i="30"/>
  <c r="AJ105" i="30"/>
  <c r="AW28" i="30"/>
  <c r="AB28" i="30" s="1"/>
  <c r="Z132" i="30"/>
  <c r="Z145" i="30"/>
  <c r="G188" i="30"/>
  <c r="AJ170" i="30"/>
  <c r="AJ190" i="30"/>
  <c r="Z43" i="30"/>
  <c r="Z69" i="30"/>
  <c r="AW76" i="30"/>
  <c r="AB76" i="30" s="1"/>
  <c r="AW57" i="30"/>
  <c r="AB57" i="30" s="1"/>
  <c r="Z97" i="30"/>
  <c r="AJ93" i="30"/>
  <c r="AW38" i="30"/>
  <c r="AB38" i="30" s="1"/>
  <c r="AW119" i="30"/>
  <c r="AB119" i="30" s="1"/>
  <c r="Z45" i="30"/>
  <c r="AW176" i="30"/>
  <c r="AB176" i="30" s="1"/>
  <c r="AW26" i="30"/>
  <c r="AB26" i="30" s="1"/>
  <c r="G101" i="30"/>
  <c r="AW87" i="30"/>
  <c r="AB87" i="30" s="1"/>
  <c r="G175" i="30"/>
  <c r="AJ163" i="30"/>
  <c r="AW141" i="30"/>
  <c r="AB141" i="30" s="1"/>
  <c r="G170" i="30"/>
  <c r="G66" i="30"/>
  <c r="Z142" i="30"/>
  <c r="AJ75" i="30"/>
  <c r="Z77" i="30"/>
  <c r="AJ124" i="30"/>
  <c r="Z28" i="30"/>
  <c r="AW165" i="30"/>
  <c r="AB165" i="30" s="1"/>
  <c r="G69" i="30"/>
  <c r="G166" i="30"/>
  <c r="AJ40" i="30"/>
  <c r="AJ58" i="30"/>
  <c r="G42" i="30"/>
  <c r="G91" i="30"/>
  <c r="G23" i="30"/>
  <c r="G47" i="30"/>
  <c r="Z125" i="30"/>
  <c r="Z55" i="30"/>
  <c r="Z131" i="30"/>
  <c r="G173" i="30"/>
  <c r="AW59" i="30"/>
  <c r="AB59" i="30" s="1"/>
  <c r="G163" i="30"/>
  <c r="Z90" i="30"/>
  <c r="G136" i="30"/>
  <c r="AU4" i="30"/>
  <c r="BM4" i="30"/>
  <c r="AJ169" i="30"/>
  <c r="G90" i="30"/>
  <c r="G117" i="30"/>
  <c r="AJ84" i="30"/>
  <c r="AJ186" i="30"/>
  <c r="G93" i="30"/>
  <c r="G68" i="30"/>
  <c r="G128" i="30"/>
  <c r="AJ164" i="30"/>
  <c r="Z108" i="30"/>
  <c r="G72" i="30"/>
  <c r="AJ187" i="30"/>
  <c r="AJ154" i="30"/>
  <c r="BN4" i="30"/>
  <c r="G160" i="30"/>
  <c r="Z48" i="30"/>
  <c r="AW82" i="30"/>
  <c r="AB82" i="30" s="1"/>
  <c r="Z185" i="30"/>
  <c r="AJ188" i="30"/>
  <c r="Z26" i="30"/>
  <c r="AW105" i="30"/>
  <c r="AB105" i="30" s="1"/>
  <c r="G99" i="30"/>
  <c r="Z63" i="30"/>
  <c r="G83" i="30"/>
  <c r="AJ149" i="30"/>
  <c r="AJ33" i="30"/>
  <c r="AJ59" i="30"/>
  <c r="AW135" i="30"/>
  <c r="AB135" i="30" s="1"/>
  <c r="AJ134" i="30"/>
  <c r="AJ130" i="30"/>
  <c r="AW84" i="30"/>
  <c r="AB84" i="30" s="1"/>
  <c r="AW29" i="30"/>
  <c r="AB29" i="30" s="1"/>
  <c r="G124" i="30"/>
  <c r="Z50" i="30"/>
  <c r="Z111" i="30"/>
  <c r="G137" i="30"/>
  <c r="Z91" i="30"/>
  <c r="AJ129" i="30"/>
  <c r="AW161" i="30"/>
  <c r="AB161" i="30" s="1"/>
  <c r="BD4" i="30"/>
  <c r="Z37" i="30"/>
  <c r="G58" i="30"/>
  <c r="AJ76" i="30"/>
  <c r="Z158" i="30"/>
  <c r="Z102" i="30"/>
  <c r="AW131" i="30"/>
  <c r="AB131" i="30" s="1"/>
  <c r="AW36" i="30"/>
  <c r="AB36" i="30" s="1"/>
  <c r="AW148" i="30"/>
  <c r="AB148" i="30" s="1"/>
  <c r="Z190" i="30"/>
  <c r="Z176" i="30"/>
  <c r="AW144" i="30"/>
  <c r="AB144" i="30" s="1"/>
  <c r="AJ22" i="30"/>
  <c r="G179" i="30"/>
  <c r="G95" i="30"/>
  <c r="AW143" i="30"/>
  <c r="AB143" i="30" s="1"/>
  <c r="G143" i="30"/>
  <c r="AJ137" i="30"/>
  <c r="G43" i="30"/>
  <c r="AJ61" i="30"/>
  <c r="AW39" i="30"/>
  <c r="AB39" i="30" s="1"/>
  <c r="AJ78" i="30"/>
  <c r="Z23" i="30"/>
  <c r="Z98" i="30"/>
  <c r="AW83" i="30"/>
  <c r="AB83" i="30" s="1"/>
  <c r="G103" i="30"/>
  <c r="AJ180" i="30"/>
  <c r="AW174" i="30"/>
  <c r="AB174" i="30" s="1"/>
  <c r="AW186" i="30"/>
  <c r="AB186" i="30" s="1"/>
  <c r="AJ65" i="30"/>
  <c r="AW41" i="30"/>
  <c r="AB41" i="30" s="1"/>
  <c r="AJ120" i="30"/>
  <c r="AW79" i="30"/>
  <c r="AB79" i="30" s="1"/>
  <c r="AW104" i="30"/>
  <c r="AB104" i="30" s="1"/>
  <c r="AJ31" i="30"/>
  <c r="G112" i="30"/>
  <c r="Z29" i="30"/>
  <c r="BA4" i="30"/>
  <c r="G161" i="30"/>
  <c r="Z119" i="30"/>
  <c r="AJ144" i="30"/>
  <c r="AJ45" i="30"/>
  <c r="Z78" i="30"/>
  <c r="AW94" i="30"/>
  <c r="AB94" i="30" s="1"/>
  <c r="AW55" i="30"/>
  <c r="AB55" i="30" s="1"/>
  <c r="AW25" i="30"/>
  <c r="AB25" i="30" s="1"/>
  <c r="G147" i="30"/>
  <c r="Z47" i="30"/>
  <c r="AJ72" i="30"/>
  <c r="AW42" i="30"/>
  <c r="AB42" i="30" s="1"/>
  <c r="G119" i="30"/>
  <c r="AR4" i="30"/>
  <c r="Z136" i="30"/>
  <c r="AJ79" i="30"/>
  <c r="AJ54" i="30"/>
  <c r="AW65" i="30"/>
  <c r="AB65" i="30" s="1"/>
  <c r="AW162" i="30"/>
  <c r="AB162" i="30" s="1"/>
  <c r="G186" i="30"/>
  <c r="AJ49" i="30"/>
  <c r="G122" i="30"/>
  <c r="G115" i="30"/>
  <c r="AW4" i="30"/>
  <c r="AW193" i="30"/>
  <c r="AB193" i="30" s="1"/>
  <c r="AW183" i="30"/>
  <c r="AB183" i="30" s="1"/>
  <c r="G178" i="30"/>
  <c r="Z61" i="30"/>
  <c r="Z140" i="30"/>
  <c r="G146" i="30"/>
  <c r="Z134" i="30"/>
  <c r="G40" i="30"/>
  <c r="AJ44" i="30"/>
  <c r="AW172" i="30"/>
  <c r="AB172" i="30" s="1"/>
  <c r="AW142" i="30"/>
  <c r="AB142" i="30" s="1"/>
  <c r="AJ26" i="30"/>
  <c r="G156" i="30"/>
  <c r="AJ113" i="30"/>
  <c r="AW62" i="30"/>
  <c r="AB62" i="30" s="1"/>
  <c r="Z153" i="30"/>
  <c r="AJ71" i="30"/>
  <c r="Z22" i="30"/>
  <c r="BE4" i="30"/>
  <c r="AW156" i="30"/>
  <c r="AB156" i="30" s="1"/>
  <c r="AJ151" i="30"/>
  <c r="AG5" i="30"/>
  <c r="Z143" i="30"/>
  <c r="AW157" i="30"/>
  <c r="AB157" i="30" s="1"/>
  <c r="BI4" i="30"/>
  <c r="AJ174" i="30"/>
  <c r="G192" i="30"/>
  <c r="AY4" i="30"/>
  <c r="Z172" i="30"/>
  <c r="BJ4" i="30"/>
  <c r="AW138" i="30"/>
  <c r="AB138" i="30" s="1"/>
  <c r="AW100" i="30"/>
  <c r="AB100" i="30" s="1"/>
  <c r="AW70" i="30"/>
  <c r="AB70" i="30" s="1"/>
  <c r="AJ88" i="30"/>
  <c r="G168" i="30"/>
  <c r="G134" i="30"/>
  <c r="AS4" i="30"/>
  <c r="AJ103" i="30"/>
  <c r="Z128" i="30"/>
  <c r="AW169" i="30"/>
  <c r="AB169" i="30" s="1"/>
  <c r="G71" i="30"/>
  <c r="G76" i="30"/>
  <c r="Z64" i="30"/>
  <c r="AJ52" i="30"/>
  <c r="G53" i="30"/>
  <c r="AW124" i="30"/>
  <c r="AB124" i="30" s="1"/>
  <c r="AJ89" i="30"/>
  <c r="Z52" i="30"/>
  <c r="AW190" i="30"/>
  <c r="AB190" i="30" s="1"/>
  <c r="Z160" i="30"/>
  <c r="G55" i="30"/>
  <c r="Z141" i="30"/>
  <c r="Z30" i="30"/>
  <c r="Z74" i="30"/>
  <c r="Z35" i="30"/>
  <c r="AW80" i="30"/>
  <c r="AB80" i="30" s="1"/>
  <c r="AJ173" i="30"/>
  <c r="AW108" i="30"/>
  <c r="AB108" i="30" s="1"/>
  <c r="AN4" i="30"/>
  <c r="G37" i="30"/>
  <c r="G190" i="30"/>
  <c r="Z40" i="30"/>
  <c r="Z174" i="30"/>
  <c r="AW184" i="30"/>
  <c r="AB184" i="30" s="1"/>
  <c r="AJ155" i="30"/>
  <c r="G39" i="30"/>
  <c r="Z42" i="30"/>
  <c r="AJ179" i="30"/>
  <c r="G75" i="30"/>
  <c r="Z33" i="30"/>
  <c r="G102" i="30"/>
  <c r="G111" i="30"/>
  <c r="AW125" i="30"/>
  <c r="AB125" i="30" s="1"/>
  <c r="Z166" i="30"/>
  <c r="Z41" i="30"/>
  <c r="AJ111" i="30"/>
  <c r="Z75" i="30"/>
  <c r="G21" i="30"/>
  <c r="AW88" i="30"/>
  <c r="AB88" i="30" s="1"/>
  <c r="AW181" i="30"/>
  <c r="AB181" i="30" s="1"/>
  <c r="AJ106" i="30"/>
  <c r="AW178" i="30"/>
  <c r="AB178" i="30" s="1"/>
  <c r="Z191" i="30"/>
  <c r="AW113" i="30"/>
  <c r="AB113" i="30" s="1"/>
  <c r="Z124" i="30"/>
  <c r="AJ126" i="30"/>
  <c r="AJ140" i="30"/>
  <c r="AW116" i="30"/>
  <c r="AB116" i="30" s="1"/>
  <c r="AJ32" i="30"/>
  <c r="AJ29" i="30"/>
  <c r="AW27" i="30"/>
  <c r="AB27" i="30" s="1"/>
  <c r="AJ97" i="30"/>
  <c r="AW158" i="30"/>
  <c r="AB158" i="30" s="1"/>
  <c r="G65" i="30"/>
  <c r="AW50" i="30"/>
  <c r="AB50" i="30" s="1"/>
  <c r="Z175" i="30"/>
  <c r="AW66" i="30"/>
  <c r="AB66" i="30" s="1"/>
  <c r="G184" i="30"/>
  <c r="G104" i="30"/>
  <c r="AJ133" i="30"/>
  <c r="BC4" i="30"/>
  <c r="AW89" i="30"/>
  <c r="AB89" i="30" s="1"/>
  <c r="AJ56" i="30"/>
  <c r="AW132" i="30"/>
  <c r="AB132" i="30" s="1"/>
  <c r="AJ167" i="30"/>
  <c r="Z80" i="30"/>
  <c r="AW171" i="30"/>
  <c r="AB171" i="30" s="1"/>
  <c r="G25" i="30"/>
  <c r="Z192" i="30"/>
  <c r="Z106" i="30"/>
  <c r="AJ67" i="30"/>
  <c r="AJ146" i="30"/>
  <c r="AW147" i="30"/>
  <c r="AB147" i="30" s="1"/>
  <c r="G154" i="30"/>
  <c r="AW137" i="30"/>
  <c r="AB137" i="30" s="1"/>
  <c r="AW189" i="30"/>
  <c r="AB189" i="30" s="1"/>
  <c r="Z120" i="30"/>
  <c r="AW182" i="30"/>
  <c r="AB182" i="30" s="1"/>
  <c r="AW151" i="30"/>
  <c r="AB151" i="30" s="1"/>
  <c r="G31" i="30"/>
  <c r="AW152" i="30"/>
  <c r="AB152" i="30" s="1"/>
  <c r="AM4" i="30"/>
  <c r="AX4" i="30"/>
  <c r="Z56" i="30"/>
  <c r="Z70" i="30"/>
  <c r="G185" i="30"/>
  <c r="Z188" i="30"/>
  <c r="Z31" i="30"/>
  <c r="Z67" i="30"/>
  <c r="G187" i="30"/>
  <c r="AJ66" i="30"/>
  <c r="G129" i="30"/>
  <c r="G98" i="30"/>
  <c r="G132" i="30"/>
  <c r="AP4" i="30"/>
  <c r="Z170" i="30"/>
  <c r="Z156" i="30"/>
  <c r="AJ39" i="30"/>
  <c r="AW164" i="30"/>
  <c r="AB164" i="30" s="1"/>
  <c r="G183" i="30"/>
  <c r="AW180" i="30"/>
  <c r="AB180" i="30" s="1"/>
  <c r="Z36" i="30"/>
  <c r="Z109" i="30"/>
  <c r="Z162" i="30"/>
  <c r="Z161" i="30"/>
  <c r="G194" i="30"/>
  <c r="AW134" i="30"/>
  <c r="AB134" i="30" s="1"/>
  <c r="Z81" i="30"/>
  <c r="AJ191" i="30"/>
  <c r="G193" i="30"/>
  <c r="AW78" i="30"/>
  <c r="AB78" i="30" s="1"/>
  <c r="AW99" i="30"/>
  <c r="AB99" i="30" s="1"/>
  <c r="AJ108" i="30"/>
  <c r="G145" i="30"/>
  <c r="Z186" i="30"/>
  <c r="AW97" i="30"/>
  <c r="AB97" i="30" s="1"/>
  <c r="AW123" i="30"/>
  <c r="AB123" i="30" s="1"/>
  <c r="Z51" i="30"/>
  <c r="AJ30" i="30"/>
  <c r="G35" i="30"/>
  <c r="G22" i="30"/>
  <c r="AW187" i="30"/>
  <c r="AB187" i="30" s="1"/>
  <c r="G36" i="30"/>
  <c r="AJ122" i="30"/>
  <c r="AW179" i="30"/>
  <c r="AB179" i="30" s="1"/>
  <c r="G164" i="30"/>
  <c r="AW129" i="30"/>
  <c r="AB129" i="30" s="1"/>
  <c r="Z182" i="30"/>
  <c r="AJ101" i="30"/>
  <c r="G120" i="30"/>
  <c r="G165" i="30"/>
  <c r="AJ20" i="30"/>
  <c r="AJ102" i="30"/>
  <c r="BH4" i="30"/>
  <c r="G50" i="30"/>
  <c r="Z87" i="30"/>
  <c r="AW48" i="30"/>
  <c r="AB48" i="30" s="1"/>
  <c r="G109" i="30"/>
  <c r="Z123" i="30"/>
  <c r="Z155" i="30"/>
  <c r="AJ25" i="30"/>
  <c r="AJ50" i="30"/>
  <c r="G189" i="30"/>
  <c r="Z184" i="30"/>
  <c r="G29" i="30"/>
  <c r="AW130" i="30"/>
  <c r="AB130" i="30" s="1"/>
  <c r="AJ118" i="30"/>
  <c r="Z85" i="30"/>
  <c r="Z32" i="30"/>
  <c r="G85" i="30"/>
  <c r="G135" i="30"/>
  <c r="AW32" i="30"/>
  <c r="AB32" i="30" s="1"/>
  <c r="Z110" i="30"/>
  <c r="AW173" i="30"/>
  <c r="AB173" i="30" s="1"/>
  <c r="AW86" i="30"/>
  <c r="AB86" i="30" s="1"/>
  <c r="AW75" i="30"/>
  <c r="AB75" i="30" s="1"/>
  <c r="AW192" i="30"/>
  <c r="AB192" i="30" s="1"/>
  <c r="G59" i="30"/>
  <c r="G49" i="30"/>
  <c r="Z144" i="30"/>
  <c r="G180" i="30"/>
  <c r="Z104" i="30"/>
  <c r="Z151" i="30"/>
  <c r="AJ104" i="30"/>
  <c r="G126" i="30"/>
  <c r="G73" i="30"/>
  <c r="AW93" i="30"/>
  <c r="AB93" i="30" s="1"/>
  <c r="G38" i="30"/>
  <c r="AW101" i="30"/>
  <c r="AB101" i="30" s="1"/>
  <c r="Z82" i="30"/>
  <c r="AV4" i="30"/>
  <c r="AW126" i="30"/>
  <c r="AB126" i="30" s="1"/>
  <c r="AJ92" i="30"/>
  <c r="Z112" i="30"/>
  <c r="Z25" i="30"/>
  <c r="AW127" i="30"/>
  <c r="AB127" i="30" s="1"/>
  <c r="G63" i="30"/>
  <c r="AJ150" i="30"/>
  <c r="AJ68" i="30"/>
  <c r="G97" i="30"/>
  <c r="AJ55" i="30"/>
  <c r="Z183" i="30"/>
  <c r="AW120" i="30"/>
  <c r="AB120" i="30" s="1"/>
  <c r="Z113" i="30"/>
  <c r="AW71" i="30"/>
  <c r="AB71" i="30" s="1"/>
  <c r="AJ110" i="30"/>
  <c r="AJ115" i="30"/>
  <c r="Z46" i="30"/>
  <c r="AJ192" i="30"/>
  <c r="G171" i="30"/>
  <c r="AJ176" i="30"/>
  <c r="AW160" i="30"/>
  <c r="AB160" i="30" s="1"/>
  <c r="AW140" i="30"/>
  <c r="AB140" i="30" s="1"/>
  <c r="G113" i="30"/>
  <c r="Z38" i="30"/>
  <c r="Z100" i="30"/>
  <c r="AJ77" i="30"/>
  <c r="G62" i="30"/>
  <c r="Z95" i="30"/>
  <c r="Z189" i="30"/>
  <c r="AW102" i="30"/>
  <c r="AB102" i="30" s="1"/>
  <c r="Z21" i="30"/>
  <c r="AW118" i="30"/>
  <c r="AB118" i="30" s="1"/>
  <c r="AW22" i="30"/>
  <c r="AB22" i="30" s="1"/>
  <c r="AJ37" i="30"/>
  <c r="Z149" i="30"/>
  <c r="G100" i="30"/>
  <c r="Z76" i="30"/>
  <c r="AJ182" i="30"/>
  <c r="AJ53" i="30"/>
  <c r="AJ194" i="30"/>
  <c r="AW188" i="30"/>
  <c r="AB188" i="30" s="1"/>
  <c r="G162" i="30"/>
  <c r="Z165" i="30"/>
  <c r="Z99" i="30"/>
  <c r="Z103" i="30"/>
  <c r="G45" i="30"/>
  <c r="Z163" i="30"/>
  <c r="G152" i="30"/>
  <c r="BK4" i="30"/>
  <c r="AW194" i="30"/>
  <c r="AB194" i="30" s="1"/>
  <c r="AJ43" i="30"/>
  <c r="Z194" i="30"/>
  <c r="AJ46" i="30"/>
  <c r="G153" i="30"/>
  <c r="Z105" i="30"/>
  <c r="G79" i="30"/>
  <c r="Z89" i="30"/>
  <c r="AW37" i="30"/>
  <c r="AB37" i="30" s="1"/>
  <c r="AW117" i="30"/>
  <c r="AB117" i="30" s="1"/>
  <c r="Z147" i="30"/>
  <c r="AJ94" i="30"/>
  <c r="G140" i="30"/>
  <c r="Z181" i="30"/>
  <c r="AW61" i="30"/>
  <c r="AB61" i="30" s="1"/>
  <c r="AJ142" i="30"/>
  <c r="AJ23" i="30"/>
  <c r="AQ4" i="30"/>
  <c r="AW64" i="30"/>
  <c r="AB64" i="30" s="1"/>
  <c r="Z116" i="30"/>
  <c r="AJ147" i="30"/>
  <c r="AJ143" i="30"/>
  <c r="AW91" i="30"/>
  <c r="AB91" i="30" s="1"/>
  <c r="AW109" i="30"/>
  <c r="AB109" i="30" s="1"/>
  <c r="AW63" i="30"/>
  <c r="AB63" i="30" s="1"/>
  <c r="AW122" i="30"/>
  <c r="AB122" i="30" s="1"/>
  <c r="Z115" i="30"/>
  <c r="AJ73" i="30"/>
  <c r="Z178" i="30"/>
  <c r="Z157" i="30"/>
  <c r="Z57" i="30"/>
  <c r="Z107" i="30"/>
  <c r="AJ24" i="30"/>
  <c r="AW33" i="30"/>
  <c r="AB33" i="30" s="1"/>
  <c r="AJ181" i="30"/>
  <c r="AJ96" i="30"/>
  <c r="Z93" i="30"/>
  <c r="Z65" i="30"/>
  <c r="Z150" i="30"/>
  <c r="AJ86" i="30"/>
  <c r="AW34" i="30"/>
  <c r="AB34" i="30" s="1"/>
  <c r="AJ168" i="30"/>
  <c r="G130" i="30"/>
  <c r="Z39" i="30"/>
  <c r="Z152" i="30"/>
  <c r="AW40" i="30"/>
  <c r="AB40" i="30" s="1"/>
  <c r="G155" i="30"/>
  <c r="Z133" i="30"/>
  <c r="AW185" i="30"/>
  <c r="AB185" i="30" s="1"/>
  <c r="AW96" i="30"/>
  <c r="AB96" i="30" s="1"/>
  <c r="Z88" i="30"/>
  <c r="G54" i="30"/>
  <c r="AW92" i="30"/>
  <c r="AB92" i="30" s="1"/>
  <c r="AJ47" i="30"/>
  <c r="Z139" i="30"/>
  <c r="AK4" i="30"/>
  <c r="AJ119" i="30"/>
  <c r="AW166" i="30"/>
  <c r="AB166" i="30" s="1"/>
  <c r="AJ165" i="30"/>
  <c r="AJ21" i="30"/>
  <c r="G149" i="30"/>
  <c r="Z173" i="30"/>
  <c r="AW121" i="30"/>
  <c r="AB121" i="30" s="1"/>
  <c r="Z179" i="30"/>
  <c r="Z138" i="30"/>
  <c r="G61" i="30"/>
  <c r="G26" i="30"/>
  <c r="AJ132" i="30"/>
  <c r="AW52" i="30"/>
  <c r="AB52" i="30" s="1"/>
  <c r="AW98" i="30"/>
  <c r="AB98" i="30" s="1"/>
  <c r="AJ141" i="30"/>
  <c r="AW21" i="30"/>
  <c r="AB21" i="30" s="1"/>
  <c r="AW154" i="30"/>
  <c r="AB154" i="30" s="1"/>
  <c r="G92" i="30"/>
  <c r="AW30" i="30"/>
  <c r="AB30" i="30" s="1"/>
  <c r="AJ69" i="30"/>
  <c r="Z122" i="30"/>
  <c r="AJ162" i="30"/>
  <c r="AW53" i="30"/>
  <c r="AB53" i="30" s="1"/>
  <c r="AW74" i="30"/>
  <c r="AB74" i="30" s="1"/>
  <c r="G84" i="30"/>
  <c r="G56" i="30"/>
  <c r="Z73" i="30"/>
  <c r="G34" i="30"/>
  <c r="G74" i="30"/>
  <c r="G70" i="30"/>
  <c r="Z127" i="30"/>
  <c r="AL4" i="30"/>
  <c r="G94" i="30"/>
  <c r="AW170" i="30"/>
  <c r="AB170" i="30" s="1"/>
  <c r="Z117" i="30"/>
  <c r="AJ158" i="30"/>
  <c r="AJ38" i="30"/>
  <c r="AJ185" i="30"/>
  <c r="AW51" i="30"/>
  <c r="AB51" i="30" s="1"/>
  <c r="G139" i="30"/>
  <c r="G87" i="30"/>
  <c r="BG4" i="30"/>
  <c r="AW115" i="30"/>
  <c r="AB115" i="30" s="1"/>
  <c r="X77" i="30"/>
  <c r="T77" i="30" s="1"/>
  <c r="X27" i="30"/>
  <c r="T27" i="30" s="1"/>
  <c r="X166" i="30"/>
  <c r="T166" i="30" s="1"/>
  <c r="X179" i="30"/>
  <c r="T179" i="30" s="1"/>
  <c r="X155" i="30"/>
  <c r="T155" i="30" s="1"/>
  <c r="X102" i="30"/>
  <c r="T102" i="30" s="1"/>
  <c r="X26" i="30"/>
  <c r="T26" i="30" s="1"/>
  <c r="X55" i="30"/>
  <c r="T55" i="30" s="1"/>
  <c r="X193" i="30"/>
  <c r="T193" i="30" s="1"/>
  <c r="X61" i="30"/>
  <c r="T61" i="30" s="1"/>
  <c r="X30" i="30"/>
  <c r="T30" i="30" s="1"/>
  <c r="X172" i="30"/>
  <c r="T172" i="30" s="1"/>
  <c r="X67" i="30"/>
  <c r="T67" i="30" s="1"/>
  <c r="X85" i="30"/>
  <c r="T85" i="30" s="1"/>
  <c r="X71" i="30"/>
  <c r="T71" i="30" s="1"/>
  <c r="X94" i="30"/>
  <c r="T94" i="30" s="1"/>
  <c r="X158" i="30"/>
  <c r="T158" i="30" s="1"/>
  <c r="X160" i="30"/>
  <c r="T160" i="30" s="1"/>
  <c r="X57" i="30"/>
  <c r="T57" i="30" s="1"/>
  <c r="X151" i="30"/>
  <c r="T151" i="30" s="1"/>
  <c r="X171" i="30"/>
  <c r="T171" i="30" s="1"/>
  <c r="X79" i="30"/>
  <c r="T79" i="30" s="1"/>
  <c r="X131" i="30"/>
  <c r="T131" i="30" s="1"/>
  <c r="X101" i="30"/>
  <c r="T101" i="30" s="1"/>
  <c r="X159" i="30"/>
  <c r="T159" i="30" s="1"/>
  <c r="X126" i="30"/>
  <c r="T126" i="30" s="1"/>
  <c r="X190" i="30"/>
  <c r="T190" i="30" s="1"/>
  <c r="X83" i="30"/>
  <c r="T83" i="30" s="1"/>
  <c r="X97" i="30"/>
  <c r="T97" i="30" s="1"/>
  <c r="X187" i="30"/>
  <c r="T187" i="30" s="1"/>
  <c r="X70" i="30"/>
  <c r="T70" i="30" s="1"/>
  <c r="X80" i="30"/>
  <c r="T80" i="30" s="1"/>
  <c r="X119" i="30"/>
  <c r="T119" i="30" s="1"/>
  <c r="X181" i="30"/>
  <c r="T181" i="30" s="1"/>
  <c r="X21" i="30"/>
  <c r="T21" i="30" s="1"/>
  <c r="X113" i="30"/>
  <c r="T113" i="30" s="1"/>
  <c r="X76" i="30"/>
  <c r="T76" i="30" s="1"/>
  <c r="X110" i="30"/>
  <c r="T110" i="30" s="1"/>
  <c r="X169" i="30"/>
  <c r="T169" i="30" s="1"/>
  <c r="X35" i="30"/>
  <c r="T35" i="30" s="1"/>
  <c r="X107" i="30"/>
  <c r="T107" i="30" s="1"/>
  <c r="X185" i="30"/>
  <c r="T185" i="30" s="1"/>
  <c r="X87" i="30"/>
  <c r="T87" i="30" s="1"/>
  <c r="X84" i="30"/>
  <c r="T84" i="30" s="1"/>
  <c r="X32" i="30"/>
  <c r="T32" i="30" s="1"/>
  <c r="X45" i="30"/>
  <c r="T45" i="30" s="1"/>
  <c r="X162" i="30"/>
  <c r="T162" i="30" s="1"/>
  <c r="X127" i="30"/>
  <c r="T127" i="30" s="1"/>
  <c r="X180" i="30"/>
  <c r="T180" i="30" s="1"/>
  <c r="X194" i="30"/>
  <c r="T194" i="30" s="1"/>
  <c r="X183" i="30"/>
  <c r="T183" i="30" s="1"/>
  <c r="X147" i="30"/>
  <c r="T147" i="30" s="1"/>
  <c r="X123" i="30"/>
  <c r="T123" i="30" s="1"/>
  <c r="X99" i="30"/>
  <c r="T99" i="30" s="1"/>
  <c r="U18" i="30"/>
  <c r="U19" i="30" s="1"/>
  <c r="X156" i="30"/>
  <c r="T156" i="30" s="1"/>
  <c r="X22" i="30"/>
  <c r="T22" i="30" s="1"/>
  <c r="X36" i="30"/>
  <c r="T36" i="30" s="1"/>
  <c r="X124" i="30"/>
  <c r="T124" i="30" s="1"/>
  <c r="X117" i="30"/>
  <c r="T117" i="30" s="1"/>
  <c r="X25" i="30"/>
  <c r="T25" i="30" s="1"/>
  <c r="X175" i="30"/>
  <c r="T175" i="30" s="1"/>
  <c r="X163" i="30"/>
  <c r="T163" i="30" s="1"/>
  <c r="X54" i="30"/>
  <c r="T54" i="30" s="1"/>
  <c r="X60" i="30"/>
  <c r="T60" i="30" s="1"/>
  <c r="X142" i="30"/>
  <c r="T142" i="30" s="1"/>
  <c r="X144" i="30"/>
  <c r="T144" i="30" s="1"/>
  <c r="X33" i="30"/>
  <c r="T33" i="30" s="1"/>
  <c r="X161" i="30"/>
  <c r="T161" i="30" s="1"/>
  <c r="X168" i="30"/>
  <c r="T168" i="30" s="1"/>
  <c r="X176" i="30"/>
  <c r="T176" i="30" s="1"/>
  <c r="X20" i="30"/>
  <c r="T20" i="30" s="1"/>
  <c r="X91" i="30"/>
  <c r="T91" i="30" s="1"/>
  <c r="X39" i="30"/>
  <c r="T39" i="30" s="1"/>
  <c r="X88" i="30"/>
  <c r="T88" i="30" s="1"/>
  <c r="X34" i="30"/>
  <c r="T34" i="30" s="1"/>
  <c r="X145" i="30"/>
  <c r="T145" i="30" s="1"/>
  <c r="X128" i="30"/>
  <c r="T128" i="30" s="1"/>
  <c r="X46" i="30"/>
  <c r="T46" i="30" s="1"/>
  <c r="X93" i="30"/>
  <c r="T93" i="30" s="1"/>
  <c r="X78" i="30"/>
  <c r="T78" i="30" s="1"/>
  <c r="X116" i="30"/>
  <c r="T116" i="30" s="1"/>
  <c r="X153" i="30"/>
  <c r="T153" i="30" s="1"/>
  <c r="X138" i="30"/>
  <c r="T138" i="30" s="1"/>
  <c r="X47" i="30"/>
  <c r="T47" i="30" s="1"/>
  <c r="X170" i="30"/>
  <c r="T170" i="30" s="1"/>
  <c r="X89" i="30"/>
  <c r="T89" i="30" s="1"/>
  <c r="X188" i="30"/>
  <c r="T188" i="30" s="1"/>
  <c r="X48" i="30"/>
  <c r="T48" i="30" s="1"/>
  <c r="X134" i="30"/>
  <c r="T134" i="30" s="1"/>
  <c r="X74" i="30"/>
  <c r="T74" i="30" s="1"/>
  <c r="X95" i="30"/>
  <c r="T95" i="30" s="1"/>
  <c r="X135" i="30"/>
  <c r="T135" i="30" s="1"/>
  <c r="X114" i="30"/>
  <c r="T114" i="30" s="1"/>
  <c r="X103" i="30"/>
  <c r="T103" i="30" s="1"/>
  <c r="X191" i="30"/>
  <c r="T191" i="30" s="1"/>
  <c r="X44" i="30"/>
  <c r="T44" i="30" s="1"/>
  <c r="X104" i="30"/>
  <c r="T104" i="30" s="1"/>
  <c r="X150" i="30"/>
  <c r="T150" i="30" s="1"/>
  <c r="X111" i="30"/>
  <c r="T111" i="30" s="1"/>
  <c r="X139" i="30"/>
  <c r="T139" i="30" s="1"/>
  <c r="X122" i="30"/>
  <c r="T122" i="30" s="1"/>
  <c r="X73" i="30"/>
  <c r="T73" i="30" s="1"/>
  <c r="X186" i="30"/>
  <c r="T186" i="30" s="1"/>
  <c r="X106" i="30"/>
  <c r="T106" i="30" s="1"/>
  <c r="X154" i="30"/>
  <c r="T154" i="30" s="1"/>
  <c r="X69" i="30"/>
  <c r="T69" i="30" s="1"/>
  <c r="X38" i="30"/>
  <c r="T38" i="30" s="1"/>
  <c r="X189" i="30"/>
  <c r="T189" i="30" s="1"/>
  <c r="X81" i="30"/>
  <c r="T81" i="30" s="1"/>
  <c r="X174" i="30"/>
  <c r="T174" i="30" s="1"/>
  <c r="X24" i="30"/>
  <c r="T24" i="30" s="1"/>
  <c r="X41" i="30"/>
  <c r="T41" i="30" s="1"/>
  <c r="X112" i="30"/>
  <c r="T112" i="30" s="1"/>
  <c r="X100" i="30"/>
  <c r="T100" i="30" s="1"/>
  <c r="X165" i="30"/>
  <c r="T165" i="30" s="1"/>
  <c r="X132" i="30"/>
  <c r="T132" i="30" s="1"/>
  <c r="X177" i="30"/>
  <c r="T177" i="30" s="1"/>
  <c r="X146" i="30"/>
  <c r="T146" i="30" s="1"/>
  <c r="X173" i="30"/>
  <c r="T173" i="30" s="1"/>
  <c r="X182" i="30"/>
  <c r="T182" i="30" s="1"/>
  <c r="X109" i="30"/>
  <c r="T109" i="30" s="1"/>
  <c r="X121" i="30"/>
  <c r="T121" i="30" s="1"/>
  <c r="X137" i="30"/>
  <c r="T137" i="30" s="1"/>
  <c r="X56" i="30"/>
  <c r="T56" i="30" s="1"/>
  <c r="X152" i="30"/>
  <c r="T152" i="30" s="1"/>
  <c r="X86" i="30"/>
  <c r="T86" i="30" s="1"/>
  <c r="X192" i="30"/>
  <c r="T192" i="30" s="1"/>
  <c r="X42" i="30"/>
  <c r="T42" i="30" s="1"/>
  <c r="X64" i="30"/>
  <c r="T64" i="30" s="1"/>
  <c r="X184" i="30"/>
  <c r="T184" i="30" s="1"/>
  <c r="X129" i="30"/>
  <c r="T129" i="30" s="1"/>
  <c r="X58" i="30"/>
  <c r="T58" i="30" s="1"/>
  <c r="X92" i="30"/>
  <c r="T92" i="30" s="1"/>
  <c r="X23" i="30"/>
  <c r="T23" i="30" s="1"/>
  <c r="X141" i="30"/>
  <c r="T141" i="30" s="1"/>
  <c r="X167" i="30"/>
  <c r="T167" i="30" s="1"/>
  <c r="X40" i="30"/>
  <c r="T40" i="30" s="1"/>
  <c r="X49" i="30"/>
  <c r="T49" i="30" s="1"/>
  <c r="X63" i="30"/>
  <c r="T63" i="30" s="1"/>
  <c r="X52" i="30"/>
  <c r="T52" i="30" s="1"/>
  <c r="X65" i="30"/>
  <c r="T65" i="30" s="1"/>
  <c r="X82" i="30"/>
  <c r="T82" i="30" s="1"/>
  <c r="X90" i="30"/>
  <c r="T90" i="30" s="1"/>
  <c r="X53" i="30"/>
  <c r="T53" i="30" s="1"/>
  <c r="X75" i="30"/>
  <c r="T75" i="30" s="1"/>
  <c r="X96" i="30"/>
  <c r="T96" i="30" s="1"/>
  <c r="X43" i="30"/>
  <c r="T43" i="30" s="1"/>
  <c r="X62" i="30"/>
  <c r="T62" i="30" s="1"/>
  <c r="X140" i="30"/>
  <c r="T140" i="30" s="1"/>
  <c r="X37" i="30"/>
  <c r="T37" i="30" s="1"/>
  <c r="X68" i="30"/>
  <c r="T68" i="30" s="1"/>
  <c r="X50" i="30"/>
  <c r="T50" i="30" s="1"/>
  <c r="X125" i="30"/>
  <c r="T125" i="30" s="1"/>
  <c r="X157" i="30"/>
  <c r="T157" i="30" s="1"/>
  <c r="X143" i="30"/>
  <c r="T143" i="30" s="1"/>
  <c r="X51" i="30"/>
  <c r="T51" i="30" s="1"/>
  <c r="X148" i="30"/>
  <c r="T148" i="30" s="1"/>
  <c r="X120" i="30"/>
  <c r="T120" i="30" s="1"/>
  <c r="X59" i="30"/>
  <c r="T59" i="30" s="1"/>
  <c r="X149" i="30"/>
  <c r="T149" i="30" s="1"/>
  <c r="X105" i="30"/>
  <c r="T105" i="30" s="1"/>
  <c r="X98" i="30"/>
  <c r="T98" i="30" s="1"/>
  <c r="X108" i="30"/>
  <c r="T108" i="30" s="1"/>
  <c r="X178" i="30"/>
  <c r="T178" i="30" s="1"/>
  <c r="X115" i="30"/>
  <c r="T115" i="30" s="1"/>
  <c r="X133" i="30"/>
  <c r="T133" i="30" s="1"/>
  <c r="X118" i="30"/>
  <c r="T118" i="30" s="1"/>
  <c r="X72" i="30"/>
  <c r="T72" i="30" s="1"/>
  <c r="X28" i="30"/>
  <c r="T28" i="30" s="1"/>
  <c r="X31" i="30"/>
  <c r="T31" i="30" s="1"/>
  <c r="X164" i="30"/>
  <c r="T164" i="30" s="1"/>
  <c r="X29" i="30"/>
  <c r="T29" i="30" s="1"/>
  <c r="X66" i="30"/>
  <c r="T66" i="30" s="1"/>
  <c r="X130" i="30"/>
  <c r="T130" i="30" s="1"/>
  <c r="X136" i="30"/>
  <c r="T136" i="30" s="1"/>
  <c r="AU9" i="14"/>
  <c r="BE20" i="14" s="1"/>
  <c r="AU9" i="29"/>
  <c r="BE20" i="29" s="1"/>
  <c r="X188" i="35"/>
  <c r="T188" i="35" s="1"/>
  <c r="X38" i="35"/>
  <c r="T38" i="35" s="1"/>
  <c r="X161" i="35"/>
  <c r="T161" i="35" s="1"/>
  <c r="X93" i="35"/>
  <c r="T93" i="35" s="1"/>
  <c r="X155" i="35"/>
  <c r="T155" i="35" s="1"/>
  <c r="X89" i="35"/>
  <c r="T89" i="35" s="1"/>
  <c r="X98" i="35"/>
  <c r="T98" i="35" s="1"/>
  <c r="X58" i="35"/>
  <c r="T58" i="35" s="1"/>
  <c r="X44" i="35"/>
  <c r="T44" i="35" s="1"/>
  <c r="X116" i="35"/>
  <c r="T116" i="35" s="1"/>
  <c r="X99" i="35"/>
  <c r="T99" i="35" s="1"/>
  <c r="X118" i="35"/>
  <c r="T118" i="35" s="1"/>
  <c r="X47" i="35"/>
  <c r="T47" i="35" s="1"/>
  <c r="U18" i="35"/>
  <c r="U19" i="35" s="1"/>
  <c r="X61" i="35"/>
  <c r="T61" i="35" s="1"/>
  <c r="X77" i="35"/>
  <c r="T77" i="35" s="1"/>
  <c r="X56" i="35"/>
  <c r="T56" i="35" s="1"/>
  <c r="X88" i="35"/>
  <c r="T88" i="35" s="1"/>
  <c r="X63" i="35"/>
  <c r="T63" i="35" s="1"/>
  <c r="X69" i="35"/>
  <c r="T69" i="35" s="1"/>
  <c r="X179" i="35"/>
  <c r="T179" i="35" s="1"/>
  <c r="X142" i="35"/>
  <c r="T142" i="35" s="1"/>
  <c r="X95" i="35"/>
  <c r="T95" i="35" s="1"/>
  <c r="X97" i="35"/>
  <c r="T97" i="35" s="1"/>
  <c r="X187" i="35"/>
  <c r="T187" i="35" s="1"/>
  <c r="X175" i="35"/>
  <c r="T175" i="35" s="1"/>
  <c r="X194" i="35"/>
  <c r="T194" i="35" s="1"/>
  <c r="X141" i="35"/>
  <c r="T141" i="35" s="1"/>
  <c r="X82" i="35"/>
  <c r="T82" i="35" s="1"/>
  <c r="X79" i="35"/>
  <c r="T79" i="35" s="1"/>
  <c r="X27" i="35"/>
  <c r="T27" i="35" s="1"/>
  <c r="X160" i="35"/>
  <c r="T160" i="35" s="1"/>
  <c r="X25" i="35"/>
  <c r="T25" i="35" s="1"/>
  <c r="X83" i="35"/>
  <c r="T83" i="35" s="1"/>
  <c r="X156" i="35"/>
  <c r="T156" i="35" s="1"/>
  <c r="X114" i="35"/>
  <c r="T114" i="35" s="1"/>
  <c r="X190" i="35"/>
  <c r="T190" i="35" s="1"/>
  <c r="X86" i="35"/>
  <c r="T86" i="35" s="1"/>
  <c r="X139" i="35"/>
  <c r="T139" i="35" s="1"/>
  <c r="X149" i="35"/>
  <c r="T149" i="35" s="1"/>
  <c r="X146" i="35"/>
  <c r="T146" i="35" s="1"/>
  <c r="X171" i="35"/>
  <c r="T171" i="35" s="1"/>
  <c r="X54" i="35"/>
  <c r="T54" i="35" s="1"/>
  <c r="X96" i="35"/>
  <c r="T96" i="35" s="1"/>
  <c r="X177" i="35"/>
  <c r="T177" i="35" s="1"/>
  <c r="X81" i="35"/>
  <c r="T81" i="35" s="1"/>
  <c r="X43" i="35"/>
  <c r="T43" i="35" s="1"/>
  <c r="X21" i="35"/>
  <c r="T21" i="35" s="1"/>
  <c r="X105" i="35"/>
  <c r="T105" i="35" s="1"/>
  <c r="X159" i="35"/>
  <c r="T159" i="35" s="1"/>
  <c r="X62" i="35"/>
  <c r="T62" i="35" s="1"/>
  <c r="X115" i="35"/>
  <c r="T115" i="35" s="1"/>
  <c r="X117" i="35"/>
  <c r="T117" i="35" s="1"/>
  <c r="X57" i="35"/>
  <c r="T57" i="35" s="1"/>
  <c r="X147" i="35"/>
  <c r="T147" i="35" s="1"/>
  <c r="X126" i="35"/>
  <c r="T126" i="35" s="1"/>
  <c r="X140" i="35"/>
  <c r="T140" i="35" s="1"/>
  <c r="X132" i="35"/>
  <c r="T132" i="35" s="1"/>
  <c r="X53" i="35"/>
  <c r="T53" i="35" s="1"/>
  <c r="X178" i="35"/>
  <c r="T178" i="35" s="1"/>
  <c r="X104" i="35"/>
  <c r="T104" i="35" s="1"/>
  <c r="X40" i="35"/>
  <c r="T40" i="35" s="1"/>
  <c r="X23" i="35"/>
  <c r="T23" i="35" s="1"/>
  <c r="X35" i="35"/>
  <c r="T35" i="35" s="1"/>
  <c r="X78" i="35"/>
  <c r="T78" i="35" s="1"/>
  <c r="X91" i="35"/>
  <c r="T91" i="35" s="1"/>
  <c r="X124" i="35"/>
  <c r="T124" i="35" s="1"/>
  <c r="X80" i="35"/>
  <c r="T80" i="35" s="1"/>
  <c r="X55" i="35"/>
  <c r="T55" i="35" s="1"/>
  <c r="X22" i="35"/>
  <c r="T22" i="35" s="1"/>
  <c r="X74" i="35"/>
  <c r="T74" i="35" s="1"/>
  <c r="X191" i="35"/>
  <c r="T191" i="35" s="1"/>
  <c r="X76" i="35"/>
  <c r="T76" i="35" s="1"/>
  <c r="X130" i="35"/>
  <c r="T130" i="35" s="1"/>
  <c r="X66" i="35"/>
  <c r="T66" i="35" s="1"/>
  <c r="X41" i="35"/>
  <c r="T41" i="35" s="1"/>
  <c r="X184" i="35"/>
  <c r="T184" i="35" s="1"/>
  <c r="X154" i="35"/>
  <c r="T154" i="35" s="1"/>
  <c r="X181" i="35"/>
  <c r="T181" i="35" s="1"/>
  <c r="X120" i="35"/>
  <c r="T120" i="35" s="1"/>
  <c r="X125" i="35"/>
  <c r="T125" i="35" s="1"/>
  <c r="X144" i="35"/>
  <c r="T144" i="35" s="1"/>
  <c r="X170" i="35"/>
  <c r="T170" i="35" s="1"/>
  <c r="X75" i="35"/>
  <c r="T75" i="35" s="1"/>
  <c r="X186" i="35"/>
  <c r="T186" i="35" s="1"/>
  <c r="X72" i="35"/>
  <c r="T72" i="35" s="1"/>
  <c r="X45" i="35"/>
  <c r="T45" i="35" s="1"/>
  <c r="X107" i="35"/>
  <c r="T107" i="35" s="1"/>
  <c r="X84" i="35"/>
  <c r="T84" i="35" s="1"/>
  <c r="X134" i="35"/>
  <c r="T134" i="35" s="1"/>
  <c r="X166" i="35"/>
  <c r="T166" i="35" s="1"/>
  <c r="X112" i="35"/>
  <c r="T112" i="35" s="1"/>
  <c r="X36" i="35"/>
  <c r="T36" i="35" s="1"/>
  <c r="X92" i="35"/>
  <c r="T92" i="35" s="1"/>
  <c r="X100" i="35"/>
  <c r="T100" i="35" s="1"/>
  <c r="X173" i="35"/>
  <c r="T173" i="35" s="1"/>
  <c r="X189" i="35"/>
  <c r="T189" i="35" s="1"/>
  <c r="X193" i="35"/>
  <c r="T193" i="35" s="1"/>
  <c r="X102" i="35"/>
  <c r="T102" i="35" s="1"/>
  <c r="X34" i="35"/>
  <c r="T34" i="35" s="1"/>
  <c r="X158" i="35"/>
  <c r="T158" i="35" s="1"/>
  <c r="X128" i="35"/>
  <c r="T128" i="35" s="1"/>
  <c r="X59" i="35"/>
  <c r="T59" i="35" s="1"/>
  <c r="X138" i="35"/>
  <c r="T138" i="35" s="1"/>
  <c r="X49" i="35"/>
  <c r="T49" i="35" s="1"/>
  <c r="X101" i="35"/>
  <c r="T101" i="35" s="1"/>
  <c r="X122" i="35"/>
  <c r="T122" i="35" s="1"/>
  <c r="X135" i="35"/>
  <c r="T135" i="35" s="1"/>
  <c r="X65" i="35"/>
  <c r="T65" i="35" s="1"/>
  <c r="X90" i="35"/>
  <c r="T90" i="35" s="1"/>
  <c r="X111" i="35"/>
  <c r="T111" i="35" s="1"/>
  <c r="X106" i="35"/>
  <c r="T106" i="35" s="1"/>
  <c r="X24" i="35"/>
  <c r="T24" i="35" s="1"/>
  <c r="X182" i="35"/>
  <c r="T182" i="35" s="1"/>
  <c r="X151" i="35"/>
  <c r="T151" i="35" s="1"/>
  <c r="X30" i="35"/>
  <c r="T30" i="35" s="1"/>
  <c r="X60" i="35"/>
  <c r="T60" i="35" s="1"/>
  <c r="X192" i="35"/>
  <c r="T192" i="35" s="1"/>
  <c r="X133" i="35"/>
  <c r="T133" i="35" s="1"/>
  <c r="X32" i="35"/>
  <c r="T32" i="35" s="1"/>
  <c r="X185" i="35"/>
  <c r="T185" i="35" s="1"/>
  <c r="X157" i="35"/>
  <c r="T157" i="35" s="1"/>
  <c r="X85" i="35"/>
  <c r="T85" i="35" s="1"/>
  <c r="X121" i="35"/>
  <c r="T121" i="35" s="1"/>
  <c r="X64" i="35"/>
  <c r="T64" i="35" s="1"/>
  <c r="X172" i="35"/>
  <c r="T172" i="35" s="1"/>
  <c r="X119" i="35"/>
  <c r="T119" i="35" s="1"/>
  <c r="X168" i="35"/>
  <c r="T168" i="35" s="1"/>
  <c r="X169" i="35"/>
  <c r="T169" i="35" s="1"/>
  <c r="X48" i="35"/>
  <c r="T48" i="35" s="1"/>
  <c r="X67" i="35"/>
  <c r="T67" i="35" s="1"/>
  <c r="X123" i="35"/>
  <c r="T123" i="35" s="1"/>
  <c r="X108" i="35"/>
  <c r="T108" i="35" s="1"/>
  <c r="X29" i="35"/>
  <c r="T29" i="35" s="1"/>
  <c r="X87" i="35"/>
  <c r="T87" i="35" s="1"/>
  <c r="X150" i="35"/>
  <c r="T150" i="35" s="1"/>
  <c r="X51" i="35"/>
  <c r="T51" i="35" s="1"/>
  <c r="X148" i="35"/>
  <c r="T148" i="35" s="1"/>
  <c r="X39" i="35"/>
  <c r="T39" i="35" s="1"/>
  <c r="X110" i="35"/>
  <c r="T110" i="35" s="1"/>
  <c r="X162" i="35"/>
  <c r="T162" i="35" s="1"/>
  <c r="X145" i="35"/>
  <c r="T145" i="35" s="1"/>
  <c r="X127" i="35"/>
  <c r="T127" i="35" s="1"/>
  <c r="X31" i="35"/>
  <c r="T31" i="35" s="1"/>
  <c r="X70" i="35"/>
  <c r="T70" i="35" s="1"/>
  <c r="X163" i="35"/>
  <c r="T163" i="35" s="1"/>
  <c r="X113" i="35"/>
  <c r="T113" i="35" s="1"/>
  <c r="X73" i="35"/>
  <c r="T73" i="35" s="1"/>
  <c r="X167" i="35"/>
  <c r="T167" i="35" s="1"/>
  <c r="X103" i="35"/>
  <c r="T103" i="35" s="1"/>
  <c r="X26" i="35"/>
  <c r="T26" i="35" s="1"/>
  <c r="X52" i="35"/>
  <c r="T52" i="35" s="1"/>
  <c r="X42" i="35"/>
  <c r="T42" i="35" s="1"/>
  <c r="X137" i="35"/>
  <c r="T137" i="35" s="1"/>
  <c r="X164" i="35"/>
  <c r="T164" i="35" s="1"/>
  <c r="X68" i="35"/>
  <c r="T68" i="35" s="1"/>
  <c r="X174" i="35"/>
  <c r="T174" i="35" s="1"/>
  <c r="X131" i="35"/>
  <c r="T131" i="35" s="1"/>
  <c r="X180" i="35"/>
  <c r="T180" i="35" s="1"/>
  <c r="X143" i="35"/>
  <c r="T143" i="35" s="1"/>
  <c r="X176" i="35"/>
  <c r="T176" i="35" s="1"/>
  <c r="X129" i="35"/>
  <c r="T129" i="35" s="1"/>
  <c r="X37" i="35"/>
  <c r="T37" i="35" s="1"/>
  <c r="X153" i="35"/>
  <c r="T153" i="35" s="1"/>
  <c r="X183" i="35"/>
  <c r="T183" i="35" s="1"/>
  <c r="X71" i="35"/>
  <c r="T71" i="35" s="1"/>
  <c r="X28" i="35"/>
  <c r="T28" i="35" s="1"/>
  <c r="X33" i="35"/>
  <c r="T33" i="35" s="1"/>
  <c r="X152" i="35"/>
  <c r="T152" i="35" s="1"/>
  <c r="X165" i="35"/>
  <c r="T165" i="35" s="1"/>
  <c r="X46" i="35"/>
  <c r="T46" i="35" s="1"/>
  <c r="X136" i="35"/>
  <c r="T136" i="35" s="1"/>
  <c r="X50" i="35"/>
  <c r="T50" i="35" s="1"/>
  <c r="X94" i="35"/>
  <c r="T94" i="35" s="1"/>
  <c r="X20" i="35"/>
  <c r="T20" i="35" s="1"/>
  <c r="X109" i="35"/>
  <c r="T109" i="35" s="1"/>
  <c r="AU10" i="31"/>
  <c r="AU9" i="35"/>
  <c r="BE20" i="35" s="1"/>
  <c r="AP19" i="34"/>
  <c r="AU9" i="34" s="1"/>
  <c r="BE20" i="34" s="1"/>
  <c r="AJ34" i="32"/>
  <c r="AJ50" i="32"/>
  <c r="Z85" i="32"/>
  <c r="AJ155" i="32"/>
  <c r="G167" i="32"/>
  <c r="AJ98" i="32"/>
  <c r="AW81" i="32"/>
  <c r="AB81" i="32" s="1"/>
  <c r="G171" i="32"/>
  <c r="AW120" i="32"/>
  <c r="AB120" i="32" s="1"/>
  <c r="AS4" i="32"/>
  <c r="G69" i="32"/>
  <c r="AJ125" i="32"/>
  <c r="Z116" i="32"/>
  <c r="Z96" i="32"/>
  <c r="AW139" i="32"/>
  <c r="AB139" i="32" s="1"/>
  <c r="AJ31" i="32"/>
  <c r="AJ82" i="32"/>
  <c r="G91" i="32"/>
  <c r="Z67" i="32"/>
  <c r="Z189" i="32"/>
  <c r="Z41" i="32"/>
  <c r="AJ23" i="32"/>
  <c r="Z119" i="32"/>
  <c r="G168" i="32"/>
  <c r="Z64" i="32"/>
  <c r="Z187" i="32"/>
  <c r="AJ146" i="32"/>
  <c r="AJ135" i="32"/>
  <c r="AJ114" i="32"/>
  <c r="G30" i="32"/>
  <c r="AJ185" i="32"/>
  <c r="AJ179" i="32"/>
  <c r="AJ27" i="32"/>
  <c r="G58" i="32"/>
  <c r="AJ74" i="32"/>
  <c r="Z35" i="32"/>
  <c r="AJ60" i="32"/>
  <c r="AW56" i="32"/>
  <c r="AB56" i="32" s="1"/>
  <c r="Z178" i="32"/>
  <c r="G95" i="32"/>
  <c r="G24" i="32"/>
  <c r="G121" i="32"/>
  <c r="G36" i="32"/>
  <c r="Z42" i="32"/>
  <c r="AJ162" i="32"/>
  <c r="G60" i="32"/>
  <c r="G43" i="32"/>
  <c r="G48" i="32"/>
  <c r="AW66" i="32"/>
  <c r="AB66" i="32" s="1"/>
  <c r="AJ122" i="32"/>
  <c r="Z184" i="32"/>
  <c r="G62" i="32"/>
  <c r="AM4" i="32"/>
  <c r="AW78" i="32"/>
  <c r="AB78" i="32" s="1"/>
  <c r="AW91" i="32"/>
  <c r="AB91" i="32" s="1"/>
  <c r="AJ37" i="32"/>
  <c r="AJ190" i="32"/>
  <c r="AJ41" i="32"/>
  <c r="Z61" i="32"/>
  <c r="G123" i="32"/>
  <c r="AJ55" i="32"/>
  <c r="G151" i="32"/>
  <c r="AJ136" i="32"/>
  <c r="AJ120" i="32"/>
  <c r="AW107" i="32"/>
  <c r="AB107" i="32" s="1"/>
  <c r="AW153" i="32"/>
  <c r="AB153" i="32" s="1"/>
  <c r="AJ21" i="32"/>
  <c r="Z138" i="32"/>
  <c r="AJ150" i="32"/>
  <c r="AJ182" i="32"/>
  <c r="Z30" i="32"/>
  <c r="Z145" i="32"/>
  <c r="AW148" i="32"/>
  <c r="AB148" i="32" s="1"/>
  <c r="AJ103" i="32"/>
  <c r="AJ160" i="32"/>
  <c r="G27" i="32"/>
  <c r="Z40" i="32"/>
  <c r="Z94" i="32"/>
  <c r="G71" i="32"/>
  <c r="AW176" i="32"/>
  <c r="AB176" i="32" s="1"/>
  <c r="Z48" i="32"/>
  <c r="AW104" i="32"/>
  <c r="AB104" i="32" s="1"/>
  <c r="AW127" i="32"/>
  <c r="AB127" i="32" s="1"/>
  <c r="BE4" i="32"/>
  <c r="Z180" i="32"/>
  <c r="Z71" i="32"/>
  <c r="AW50" i="32"/>
  <c r="AB50" i="32" s="1"/>
  <c r="Z144" i="32"/>
  <c r="AW54" i="32"/>
  <c r="AB54" i="32" s="1"/>
  <c r="Z86" i="32"/>
  <c r="G176" i="32"/>
  <c r="Z186" i="32"/>
  <c r="G141" i="32"/>
  <c r="BA4" i="32"/>
  <c r="AJ85" i="32"/>
  <c r="Z134" i="32"/>
  <c r="AJ112" i="32"/>
  <c r="Z26" i="32"/>
  <c r="AW131" i="32"/>
  <c r="AB131" i="32" s="1"/>
  <c r="Z131" i="32"/>
  <c r="AJ156" i="32"/>
  <c r="Z34" i="32"/>
  <c r="Z192" i="32"/>
  <c r="AJ180" i="32"/>
  <c r="Z100" i="32"/>
  <c r="Z51" i="32"/>
  <c r="Z75" i="32"/>
  <c r="Z177" i="32"/>
  <c r="Z169" i="32"/>
  <c r="Z81" i="32"/>
  <c r="G180" i="32"/>
  <c r="G101" i="32"/>
  <c r="Z151" i="32"/>
  <c r="AJ75" i="32"/>
  <c r="G37" i="32"/>
  <c r="G45" i="32"/>
  <c r="Z38" i="32"/>
  <c r="Z109" i="32"/>
  <c r="AW33" i="32"/>
  <c r="AB33" i="32" s="1"/>
  <c r="AW39" i="32"/>
  <c r="AB39" i="32" s="1"/>
  <c r="AJ158" i="32"/>
  <c r="G50" i="32"/>
  <c r="G103" i="32"/>
  <c r="AJ80" i="32"/>
  <c r="AJ119" i="32"/>
  <c r="Z23" i="32"/>
  <c r="G52" i="32"/>
  <c r="G77" i="32"/>
  <c r="G23" i="32"/>
  <c r="Z58" i="32"/>
  <c r="G49" i="32"/>
  <c r="G183" i="32"/>
  <c r="AW86" i="32"/>
  <c r="AB86" i="32" s="1"/>
  <c r="Z98" i="32"/>
  <c r="Z59" i="32"/>
  <c r="G111" i="32"/>
  <c r="Z62" i="32"/>
  <c r="AW172" i="32"/>
  <c r="AB172" i="32" s="1"/>
  <c r="AU4" i="32"/>
  <c r="AJ22" i="32"/>
  <c r="AJ70" i="32"/>
  <c r="Z82" i="32"/>
  <c r="AJ69" i="32"/>
  <c r="G85" i="32"/>
  <c r="G42" i="32"/>
  <c r="AW108" i="32"/>
  <c r="AB108" i="32" s="1"/>
  <c r="Z110" i="32"/>
  <c r="AW92" i="32"/>
  <c r="AB92" i="32" s="1"/>
  <c r="Z191" i="32"/>
  <c r="Z160" i="32"/>
  <c r="Z111" i="32"/>
  <c r="Z88" i="32"/>
  <c r="AW75" i="32"/>
  <c r="AB75" i="32" s="1"/>
  <c r="AJ29" i="32"/>
  <c r="G139" i="32"/>
  <c r="AJ42" i="32"/>
  <c r="AJ94" i="32"/>
  <c r="AW117" i="32"/>
  <c r="AB117" i="32" s="1"/>
  <c r="AN4" i="32"/>
  <c r="AJ177" i="32"/>
  <c r="AJ192" i="32"/>
  <c r="AW44" i="32"/>
  <c r="AB44" i="32" s="1"/>
  <c r="Z87" i="32"/>
  <c r="Z147" i="32"/>
  <c r="AW151" i="32"/>
  <c r="AB151" i="32" s="1"/>
  <c r="G84" i="32"/>
  <c r="AW24" i="32"/>
  <c r="AB24" i="32" s="1"/>
  <c r="G149" i="32"/>
  <c r="Z77" i="32"/>
  <c r="AJ20" i="32"/>
  <c r="Z114" i="32"/>
  <c r="AW64" i="32"/>
  <c r="AB64" i="32" s="1"/>
  <c r="Z175" i="32"/>
  <c r="G44" i="32"/>
  <c r="G51" i="32"/>
  <c r="AW171" i="32"/>
  <c r="AB171" i="32" s="1"/>
  <c r="Z52" i="32"/>
  <c r="Z55" i="32"/>
  <c r="AG5" i="32"/>
  <c r="G108" i="32"/>
  <c r="AW133" i="32"/>
  <c r="AB133" i="32" s="1"/>
  <c r="G188" i="32"/>
  <c r="Z107" i="32"/>
  <c r="Z99" i="32"/>
  <c r="Z150" i="32"/>
  <c r="Z65" i="32"/>
  <c r="AJ157" i="32"/>
  <c r="AW55" i="32"/>
  <c r="AB55" i="32" s="1"/>
  <c r="Z97" i="32"/>
  <c r="G61" i="32"/>
  <c r="G133" i="32"/>
  <c r="AW101" i="32"/>
  <c r="AB101" i="32" s="1"/>
  <c r="Z167" i="32"/>
  <c r="AJ166" i="32"/>
  <c r="G174" i="32"/>
  <c r="G136" i="32"/>
  <c r="AW175" i="32"/>
  <c r="AB175" i="32" s="1"/>
  <c r="G86" i="32"/>
  <c r="Z84" i="32"/>
  <c r="G132" i="32"/>
  <c r="AJ58" i="32"/>
  <c r="Z120" i="32"/>
  <c r="AW109" i="32"/>
  <c r="AB109" i="32" s="1"/>
  <c r="AW158" i="32"/>
  <c r="AB158" i="32" s="1"/>
  <c r="BG4" i="32"/>
  <c r="G173" i="32"/>
  <c r="G166" i="32"/>
  <c r="AJ133" i="32"/>
  <c r="AW79" i="32"/>
  <c r="AB79" i="32" s="1"/>
  <c r="AJ175" i="32"/>
  <c r="AW67" i="32"/>
  <c r="AB67" i="32" s="1"/>
  <c r="G92" i="32"/>
  <c r="Z153" i="32"/>
  <c r="AJ129" i="32"/>
  <c r="AW163" i="32"/>
  <c r="AB163" i="32" s="1"/>
  <c r="AW185" i="32"/>
  <c r="AB185" i="32" s="1"/>
  <c r="Z60" i="32"/>
  <c r="G177" i="32"/>
  <c r="G138" i="32"/>
  <c r="Z105" i="32"/>
  <c r="Z66" i="32"/>
  <c r="AJ81" i="32"/>
  <c r="Z56" i="32"/>
  <c r="Z90" i="32"/>
  <c r="AJ35" i="32"/>
  <c r="Z162" i="32"/>
  <c r="Z39" i="32"/>
  <c r="AW60" i="32"/>
  <c r="AB60" i="32" s="1"/>
  <c r="AW77" i="32"/>
  <c r="AB77" i="32" s="1"/>
  <c r="Z166" i="32"/>
  <c r="G100" i="32"/>
  <c r="G162" i="32"/>
  <c r="Z133" i="32"/>
  <c r="G160" i="32"/>
  <c r="AJ132" i="32"/>
  <c r="AJ113" i="32"/>
  <c r="Z49" i="32"/>
  <c r="G193" i="32"/>
  <c r="AW191" i="32"/>
  <c r="AB191" i="32" s="1"/>
  <c r="AJ47" i="32"/>
  <c r="G169" i="32"/>
  <c r="AJ30" i="32"/>
  <c r="G158" i="32"/>
  <c r="G147" i="32"/>
  <c r="Z24" i="32"/>
  <c r="AW52" i="32"/>
  <c r="AB52" i="32" s="1"/>
  <c r="G178" i="32"/>
  <c r="Z122" i="32"/>
  <c r="AW34" i="32"/>
  <c r="AB34" i="32" s="1"/>
  <c r="AJ171" i="32"/>
  <c r="AW112" i="32"/>
  <c r="AB112" i="32" s="1"/>
  <c r="AJ144" i="32"/>
  <c r="AW162" i="32"/>
  <c r="AB162" i="32" s="1"/>
  <c r="G115" i="32"/>
  <c r="AW144" i="32"/>
  <c r="AB144" i="32" s="1"/>
  <c r="G159" i="32"/>
  <c r="AJ170" i="32"/>
  <c r="AW190" i="32"/>
  <c r="AB190" i="32" s="1"/>
  <c r="Z182" i="32"/>
  <c r="AJ106" i="32"/>
  <c r="Z129" i="32"/>
  <c r="G157" i="32"/>
  <c r="AW105" i="32"/>
  <c r="AB105" i="32" s="1"/>
  <c r="AJ83" i="32"/>
  <c r="Z36" i="32"/>
  <c r="AW82" i="32"/>
  <c r="AB82" i="32" s="1"/>
  <c r="G137" i="32"/>
  <c r="AW110" i="32"/>
  <c r="AB110" i="32" s="1"/>
  <c r="AW89" i="32"/>
  <c r="AB89" i="32" s="1"/>
  <c r="AW22" i="32"/>
  <c r="AB22" i="32" s="1"/>
  <c r="AJ79" i="32"/>
  <c r="AW97" i="32"/>
  <c r="AB97" i="32" s="1"/>
  <c r="Z32" i="32"/>
  <c r="Z53" i="32"/>
  <c r="Z188" i="32"/>
  <c r="AW42" i="32"/>
  <c r="AB42" i="32" s="1"/>
  <c r="AJ187" i="32"/>
  <c r="AJ142" i="32"/>
  <c r="Z126" i="32"/>
  <c r="AW87" i="32"/>
  <c r="AB87" i="32" s="1"/>
  <c r="AJ159" i="32"/>
  <c r="U6" i="32"/>
  <c r="AJ46" i="32"/>
  <c r="Z152" i="32"/>
  <c r="Z164" i="32"/>
  <c r="AO4" i="32"/>
  <c r="G154" i="32"/>
  <c r="AW68" i="32"/>
  <c r="AB68" i="32" s="1"/>
  <c r="AJ148" i="32"/>
  <c r="G39" i="32"/>
  <c r="AW72" i="32"/>
  <c r="AB72" i="32" s="1"/>
  <c r="G106" i="32"/>
  <c r="AJ68" i="32"/>
  <c r="AW189" i="32"/>
  <c r="AB189" i="32" s="1"/>
  <c r="Z73" i="32"/>
  <c r="AW167" i="32"/>
  <c r="AB167" i="32" s="1"/>
  <c r="Z163" i="32"/>
  <c r="AW29" i="32"/>
  <c r="AB29" i="32" s="1"/>
  <c r="G99" i="32"/>
  <c r="Z123" i="32"/>
  <c r="AJ168" i="32"/>
  <c r="AJ109" i="32"/>
  <c r="G65" i="32"/>
  <c r="AJ130" i="32"/>
  <c r="Z108" i="32"/>
  <c r="AW83" i="32"/>
  <c r="AB83" i="32" s="1"/>
  <c r="G96" i="32"/>
  <c r="AW36" i="32"/>
  <c r="AB36" i="32" s="1"/>
  <c r="G165" i="32"/>
  <c r="Z173" i="32"/>
  <c r="AJ25" i="32"/>
  <c r="G145" i="32"/>
  <c r="G79" i="32"/>
  <c r="AJ38" i="32"/>
  <c r="AW169" i="32"/>
  <c r="AB169" i="32" s="1"/>
  <c r="Z78" i="32"/>
  <c r="G94" i="32"/>
  <c r="AW53" i="32"/>
  <c r="AB53" i="32" s="1"/>
  <c r="AW40" i="32"/>
  <c r="AB40" i="32" s="1"/>
  <c r="Z125" i="32"/>
  <c r="G117" i="32"/>
  <c r="AJ151" i="32"/>
  <c r="G29" i="32"/>
  <c r="Z89" i="32"/>
  <c r="AJ89" i="32"/>
  <c r="AW141" i="32"/>
  <c r="AB141" i="32" s="1"/>
  <c r="AW155" i="32"/>
  <c r="AB155" i="32" s="1"/>
  <c r="AW152" i="32"/>
  <c r="AB152" i="32" s="1"/>
  <c r="AW145" i="32"/>
  <c r="AB145" i="32" s="1"/>
  <c r="BB4" i="32"/>
  <c r="AW62" i="32"/>
  <c r="AB62" i="32" s="1"/>
  <c r="G88" i="32"/>
  <c r="AW137" i="32"/>
  <c r="AB137" i="32" s="1"/>
  <c r="AW136" i="32"/>
  <c r="AB136" i="32" s="1"/>
  <c r="Z27" i="32"/>
  <c r="AW111" i="32"/>
  <c r="AB111" i="32" s="1"/>
  <c r="AW170" i="32"/>
  <c r="AB170" i="32" s="1"/>
  <c r="G34" i="32"/>
  <c r="Z80" i="32"/>
  <c r="G164" i="32"/>
  <c r="AW178" i="32"/>
  <c r="AB178" i="32" s="1"/>
  <c r="AW4" i="32"/>
  <c r="G181" i="32"/>
  <c r="Z91" i="32"/>
  <c r="AJ63" i="32"/>
  <c r="G21" i="32"/>
  <c r="G170" i="32"/>
  <c r="AW161" i="32"/>
  <c r="AB161" i="32" s="1"/>
  <c r="AW193" i="32"/>
  <c r="AB193" i="32" s="1"/>
  <c r="Z20" i="32"/>
  <c r="G66" i="32"/>
  <c r="AJ140" i="32"/>
  <c r="AW128" i="32"/>
  <c r="AB128" i="32" s="1"/>
  <c r="AJ169" i="32"/>
  <c r="G57" i="32"/>
  <c r="Z128" i="32"/>
  <c r="AW135" i="32"/>
  <c r="AB135" i="32" s="1"/>
  <c r="AJ126" i="32"/>
  <c r="AW27" i="32"/>
  <c r="AB27" i="32" s="1"/>
  <c r="AW180" i="32"/>
  <c r="AB180" i="32" s="1"/>
  <c r="AW59" i="32"/>
  <c r="AB59" i="32" s="1"/>
  <c r="AW26" i="32"/>
  <c r="AB26" i="32" s="1"/>
  <c r="G148" i="32"/>
  <c r="AW165" i="32"/>
  <c r="AB165" i="32" s="1"/>
  <c r="BN4" i="32"/>
  <c r="AW142" i="32"/>
  <c r="AB142" i="32" s="1"/>
  <c r="AJ184" i="32"/>
  <c r="Z139" i="32"/>
  <c r="AJ24" i="32"/>
  <c r="AW69" i="32"/>
  <c r="AB69" i="32" s="1"/>
  <c r="Z44" i="32"/>
  <c r="Z112" i="32"/>
  <c r="Z106" i="32"/>
  <c r="AJ172" i="32"/>
  <c r="Z146" i="32"/>
  <c r="AJ107" i="32"/>
  <c r="AW177" i="32"/>
  <c r="AB177" i="32" s="1"/>
  <c r="AW149" i="32"/>
  <c r="AB149" i="32" s="1"/>
  <c r="G81" i="32"/>
  <c r="AZ4" i="32"/>
  <c r="Z174" i="32"/>
  <c r="G46" i="32"/>
  <c r="AW28" i="32"/>
  <c r="AB28" i="32" s="1"/>
  <c r="AJ181" i="32"/>
  <c r="Z79" i="32"/>
  <c r="AJ128" i="32"/>
  <c r="AT4" i="32"/>
  <c r="Z137" i="32"/>
  <c r="AJ92" i="32"/>
  <c r="AW150" i="32"/>
  <c r="AB150" i="32" s="1"/>
  <c r="Z102" i="32"/>
  <c r="AJ49" i="32"/>
  <c r="AJ93" i="32"/>
  <c r="G55" i="32"/>
  <c r="G87" i="32"/>
  <c r="G105" i="32"/>
  <c r="G26" i="32"/>
  <c r="G47" i="32"/>
  <c r="AJ165" i="32"/>
  <c r="G40" i="32"/>
  <c r="G68" i="32"/>
  <c r="AJ110" i="32"/>
  <c r="G59" i="32"/>
  <c r="AW100" i="32"/>
  <c r="AB100" i="32" s="1"/>
  <c r="G187" i="32"/>
  <c r="AJ90" i="32"/>
  <c r="AW116" i="32"/>
  <c r="AB116" i="32" s="1"/>
  <c r="Z136" i="32"/>
  <c r="AP4" i="32"/>
  <c r="AJ134" i="32"/>
  <c r="AJ176" i="32"/>
  <c r="AW181" i="32"/>
  <c r="AB181" i="32" s="1"/>
  <c r="AJ183" i="32"/>
  <c r="Z74" i="32"/>
  <c r="AJ143" i="32"/>
  <c r="AW184" i="32"/>
  <c r="AB184" i="32" s="1"/>
  <c r="AJ76" i="32"/>
  <c r="AJ28" i="32"/>
  <c r="AJ40" i="32"/>
  <c r="Z124" i="32"/>
  <c r="G194" i="32"/>
  <c r="AW96" i="32"/>
  <c r="AB96" i="32" s="1"/>
  <c r="AJ43" i="32"/>
  <c r="AJ88" i="32"/>
  <c r="Z132" i="32"/>
  <c r="AJ51" i="32"/>
  <c r="AW21" i="32"/>
  <c r="AB21" i="32" s="1"/>
  <c r="AW156" i="32"/>
  <c r="AB156" i="32" s="1"/>
  <c r="G114" i="32"/>
  <c r="AW102" i="32"/>
  <c r="AB102" i="32" s="1"/>
  <c r="Z70" i="32"/>
  <c r="Z101" i="32"/>
  <c r="Z193" i="32"/>
  <c r="Z43" i="32"/>
  <c r="AW124" i="32"/>
  <c r="AB124" i="32" s="1"/>
  <c r="AW125" i="32"/>
  <c r="AB125" i="32" s="1"/>
  <c r="AW70" i="32"/>
  <c r="AB70" i="32" s="1"/>
  <c r="G152" i="32"/>
  <c r="AW61" i="32"/>
  <c r="AB61" i="32" s="1"/>
  <c r="AW32" i="32"/>
  <c r="AB32" i="32" s="1"/>
  <c r="Z185" i="32"/>
  <c r="Z37" i="32"/>
  <c r="Z25" i="32"/>
  <c r="AW187" i="32"/>
  <c r="AB187" i="32" s="1"/>
  <c r="G186" i="32"/>
  <c r="Z194" i="32"/>
  <c r="G64" i="32"/>
  <c r="AJ118" i="32"/>
  <c r="G104" i="32"/>
  <c r="BL4" i="32"/>
  <c r="AW37" i="32"/>
  <c r="AB37" i="32" s="1"/>
  <c r="AJ33" i="32"/>
  <c r="G89" i="32"/>
  <c r="G93" i="32"/>
  <c r="AW113" i="32"/>
  <c r="AB113" i="32" s="1"/>
  <c r="AJ167" i="32"/>
  <c r="AJ44" i="32"/>
  <c r="G150" i="32"/>
  <c r="AJ48" i="32"/>
  <c r="AJ59" i="32"/>
  <c r="AJ64" i="32"/>
  <c r="G127" i="32"/>
  <c r="AW99" i="32"/>
  <c r="AB99" i="32" s="1"/>
  <c r="AL4" i="32"/>
  <c r="AW95" i="32"/>
  <c r="AB95" i="32" s="1"/>
  <c r="G134" i="32"/>
  <c r="AJ152" i="32"/>
  <c r="AW90" i="32"/>
  <c r="AB90" i="32" s="1"/>
  <c r="G32" i="32"/>
  <c r="AW134" i="32"/>
  <c r="AB134" i="32" s="1"/>
  <c r="AJ65" i="32"/>
  <c r="AJ71" i="32"/>
  <c r="Z68" i="32"/>
  <c r="Z148" i="32"/>
  <c r="AW63" i="32"/>
  <c r="AB63" i="32" s="1"/>
  <c r="G41" i="32"/>
  <c r="AW140" i="32"/>
  <c r="AB140" i="32" s="1"/>
  <c r="G38" i="32"/>
  <c r="AW168" i="32"/>
  <c r="AB168" i="32" s="1"/>
  <c r="G53" i="32"/>
  <c r="AJ36" i="32"/>
  <c r="AW49" i="32"/>
  <c r="AB49" i="32" s="1"/>
  <c r="Z69" i="32"/>
  <c r="AW88" i="32"/>
  <c r="AB88" i="32" s="1"/>
  <c r="AW76" i="32"/>
  <c r="AB76" i="32" s="1"/>
  <c r="AJ52" i="32"/>
  <c r="AJ121" i="32"/>
  <c r="AW25" i="32"/>
  <c r="AB25" i="32" s="1"/>
  <c r="AJ188" i="32"/>
  <c r="G80" i="32"/>
  <c r="AJ117" i="32"/>
  <c r="BC4" i="32"/>
  <c r="AJ77" i="32"/>
  <c r="BJ4" i="32"/>
  <c r="AJ193" i="32"/>
  <c r="G97" i="32"/>
  <c r="AJ138" i="32"/>
  <c r="AJ178" i="32"/>
  <c r="Z92" i="32"/>
  <c r="G175" i="32"/>
  <c r="AJ194" i="32"/>
  <c r="AJ161" i="32"/>
  <c r="G128" i="32"/>
  <c r="G109" i="32"/>
  <c r="Z157" i="32"/>
  <c r="AJ26" i="32"/>
  <c r="AW46" i="32"/>
  <c r="AB46" i="32" s="1"/>
  <c r="Z50" i="32"/>
  <c r="Z172" i="32"/>
  <c r="AJ108" i="32"/>
  <c r="Z21" i="32"/>
  <c r="AJ54" i="32"/>
  <c r="Z140" i="32"/>
  <c r="AW38" i="32"/>
  <c r="AB38" i="32" s="1"/>
  <c r="AJ131" i="32"/>
  <c r="AW182" i="32"/>
  <c r="AB182" i="32" s="1"/>
  <c r="AW179" i="32"/>
  <c r="AB179" i="32" s="1"/>
  <c r="G135" i="32"/>
  <c r="Z190" i="32"/>
  <c r="Z155" i="32"/>
  <c r="AJ97" i="32"/>
  <c r="G113" i="32"/>
  <c r="AJ111" i="32"/>
  <c r="AW129" i="32"/>
  <c r="AB129" i="32" s="1"/>
  <c r="G116" i="32"/>
  <c r="AJ78" i="32"/>
  <c r="BH4" i="32"/>
  <c r="Z135" i="32"/>
  <c r="AJ154" i="32"/>
  <c r="G83" i="32"/>
  <c r="Z141" i="32"/>
  <c r="AW126" i="32"/>
  <c r="AB126" i="32" s="1"/>
  <c r="AJ73" i="32"/>
  <c r="AJ139" i="32"/>
  <c r="Z103" i="32"/>
  <c r="Z170" i="32"/>
  <c r="G35" i="32"/>
  <c r="Z63" i="32"/>
  <c r="AW47" i="32"/>
  <c r="AB47" i="32" s="1"/>
  <c r="AJ123" i="32"/>
  <c r="AJ67" i="32"/>
  <c r="AJ174" i="32"/>
  <c r="BF4" i="32"/>
  <c r="Z130" i="32"/>
  <c r="AW154" i="32"/>
  <c r="AB154" i="32" s="1"/>
  <c r="AW80" i="32"/>
  <c r="AB80" i="32" s="1"/>
  <c r="AW94" i="32"/>
  <c r="AB94" i="32" s="1"/>
  <c r="AW84" i="32"/>
  <c r="AB84" i="32" s="1"/>
  <c r="AJ149" i="32"/>
  <c r="AV4" i="32"/>
  <c r="AJ61" i="32"/>
  <c r="Z179" i="32"/>
  <c r="G63" i="32"/>
  <c r="AW121" i="32"/>
  <c r="AB121" i="32" s="1"/>
  <c r="AW166" i="32"/>
  <c r="AB166" i="32" s="1"/>
  <c r="AW146" i="32"/>
  <c r="AB146" i="32" s="1"/>
  <c r="G144" i="32"/>
  <c r="AR4" i="32"/>
  <c r="G67" i="32"/>
  <c r="G82" i="32"/>
  <c r="G172" i="32"/>
  <c r="AJ91" i="32"/>
  <c r="Z33" i="32"/>
  <c r="G184" i="32"/>
  <c r="G75" i="32"/>
  <c r="AW132" i="32"/>
  <c r="AB132" i="32" s="1"/>
  <c r="G107" i="32"/>
  <c r="G25" i="32"/>
  <c r="Z54" i="32"/>
  <c r="AW119" i="32"/>
  <c r="AB119" i="32" s="1"/>
  <c r="AJ127" i="32"/>
  <c r="AJ84" i="32"/>
  <c r="Z149" i="32"/>
  <c r="AJ66" i="32"/>
  <c r="AJ45" i="32"/>
  <c r="Z181" i="32"/>
  <c r="AW114" i="32"/>
  <c r="AB114" i="32" s="1"/>
  <c r="G54" i="32"/>
  <c r="G31" i="32"/>
  <c r="AJ96" i="32"/>
  <c r="G33" i="32"/>
  <c r="G155" i="32"/>
  <c r="Z104" i="32"/>
  <c r="Z46" i="32"/>
  <c r="Z117" i="32"/>
  <c r="G142" i="32"/>
  <c r="AJ145" i="32"/>
  <c r="AF6" i="32"/>
  <c r="G146" i="32"/>
  <c r="G72" i="32"/>
  <c r="Z95" i="32"/>
  <c r="Z93" i="32"/>
  <c r="G122" i="32"/>
  <c r="AJ147" i="32"/>
  <c r="G125" i="32"/>
  <c r="BO4" i="32"/>
  <c r="BI4" i="32"/>
  <c r="AJ191" i="32"/>
  <c r="Z168" i="32"/>
  <c r="AW98" i="32"/>
  <c r="AB98" i="32" s="1"/>
  <c r="Z22" i="32"/>
  <c r="G182" i="32"/>
  <c r="AJ163" i="32"/>
  <c r="AJ102" i="32"/>
  <c r="AJ56" i="32"/>
  <c r="AJ141" i="32"/>
  <c r="G185" i="32"/>
  <c r="G112" i="32"/>
  <c r="AJ39" i="32"/>
  <c r="AJ186" i="32"/>
  <c r="AJ105" i="32"/>
  <c r="AJ53" i="32"/>
  <c r="AW188" i="32"/>
  <c r="AB188" i="32" s="1"/>
  <c r="AJ164" i="32"/>
  <c r="Z31" i="32"/>
  <c r="AJ104" i="32"/>
  <c r="G129" i="32"/>
  <c r="AJ137" i="32"/>
  <c r="G161" i="32"/>
  <c r="G76" i="32"/>
  <c r="G140" i="32"/>
  <c r="AJ173" i="32"/>
  <c r="AW23" i="32"/>
  <c r="AB23" i="32" s="1"/>
  <c r="Z121" i="32"/>
  <c r="Z183" i="32"/>
  <c r="Z45" i="32"/>
  <c r="AW174" i="32"/>
  <c r="AB174" i="32" s="1"/>
  <c r="AW143" i="32"/>
  <c r="AB143" i="32" s="1"/>
  <c r="Z118" i="32"/>
  <c r="AJ100" i="32"/>
  <c r="Z158" i="32"/>
  <c r="AW48" i="32"/>
  <c r="AB48" i="32" s="1"/>
  <c r="AW43" i="32"/>
  <c r="AB43" i="32" s="1"/>
  <c r="Z161" i="32"/>
  <c r="AW186" i="32"/>
  <c r="AB186" i="32" s="1"/>
  <c r="AW58" i="32"/>
  <c r="AB58" i="32" s="1"/>
  <c r="AW71" i="32"/>
  <c r="AB71" i="32" s="1"/>
  <c r="AQ4" i="32"/>
  <c r="Z143" i="32"/>
  <c r="BK4" i="32"/>
  <c r="AW173" i="32"/>
  <c r="AB173" i="32" s="1"/>
  <c r="AJ57" i="32"/>
  <c r="Z115" i="32"/>
  <c r="G74" i="32"/>
  <c r="Z156" i="32"/>
  <c r="Z47" i="32"/>
  <c r="AJ116" i="32"/>
  <c r="AW31" i="32"/>
  <c r="AB31" i="32" s="1"/>
  <c r="AW103" i="32"/>
  <c r="AB103" i="32" s="1"/>
  <c r="AW138" i="32"/>
  <c r="AB138" i="32" s="1"/>
  <c r="AW30" i="32"/>
  <c r="AB30" i="32" s="1"/>
  <c r="G118" i="32"/>
  <c r="AW93" i="32"/>
  <c r="AB93" i="32" s="1"/>
  <c r="AJ124" i="32"/>
  <c r="AW194" i="32"/>
  <c r="AB194" i="32" s="1"/>
  <c r="AJ95" i="32"/>
  <c r="AW57" i="32"/>
  <c r="AB57" i="32" s="1"/>
  <c r="G22" i="32"/>
  <c r="Z142" i="32"/>
  <c r="AW192" i="32"/>
  <c r="AB192" i="32" s="1"/>
  <c r="AW122" i="32"/>
  <c r="AB122" i="32" s="1"/>
  <c r="G131" i="32"/>
  <c r="AW130" i="32"/>
  <c r="AB130" i="32" s="1"/>
  <c r="G190" i="32"/>
  <c r="G126" i="32"/>
  <c r="AK4" i="32"/>
  <c r="AW41" i="32"/>
  <c r="AB41" i="32" s="1"/>
  <c r="AW147" i="32"/>
  <c r="AB147" i="32" s="1"/>
  <c r="AJ153" i="32"/>
  <c r="AW164" i="32"/>
  <c r="AB164" i="32" s="1"/>
  <c r="Z29" i="32"/>
  <c r="AW183" i="32"/>
  <c r="AB183" i="32" s="1"/>
  <c r="AJ32" i="32"/>
  <c r="G191" i="32"/>
  <c r="G179" i="32"/>
  <c r="G56" i="32"/>
  <c r="AW159" i="32"/>
  <c r="AB159" i="32" s="1"/>
  <c r="Z159" i="32"/>
  <c r="AW73" i="32"/>
  <c r="AB73" i="32" s="1"/>
  <c r="G189" i="32"/>
  <c r="G120" i="32"/>
  <c r="AW74" i="32"/>
  <c r="AB74" i="32" s="1"/>
  <c r="BD4" i="32"/>
  <c r="Z76" i="32"/>
  <c r="G73" i="32"/>
  <c r="G70" i="32"/>
  <c r="AJ115" i="32"/>
  <c r="AY4" i="32"/>
  <c r="AW65" i="32"/>
  <c r="AB65" i="32" s="1"/>
  <c r="G102" i="32"/>
  <c r="Z171" i="32"/>
  <c r="Z57" i="32"/>
  <c r="Z154" i="32"/>
  <c r="AW115" i="32"/>
  <c r="AB115" i="32" s="1"/>
  <c r="Z72" i="32"/>
  <c r="AJ86" i="32"/>
  <c r="AW123" i="32"/>
  <c r="AB123" i="32" s="1"/>
  <c r="AJ101" i="32"/>
  <c r="AW85" i="32"/>
  <c r="AB85" i="32" s="1"/>
  <c r="G78" i="32"/>
  <c r="G192" i="32"/>
  <c r="AJ189" i="32"/>
  <c r="Z83" i="32"/>
  <c r="G98" i="32"/>
  <c r="AW35" i="32"/>
  <c r="AB35" i="32" s="1"/>
  <c r="AX4" i="32"/>
  <c r="G110" i="32"/>
  <c r="AJ72" i="32"/>
  <c r="AW51" i="32"/>
  <c r="AB51" i="32" s="1"/>
  <c r="AJ99" i="32"/>
  <c r="Z165" i="32"/>
  <c r="AJ87" i="32"/>
  <c r="BM4" i="32"/>
  <c r="G28" i="32"/>
  <c r="G130" i="32"/>
  <c r="G153" i="32"/>
  <c r="G156" i="32"/>
  <c r="AW157" i="32"/>
  <c r="AB157" i="32" s="1"/>
  <c r="AJ62" i="32"/>
  <c r="Z127" i="32"/>
  <c r="G119" i="32"/>
  <c r="G143" i="32"/>
  <c r="AW106" i="32"/>
  <c r="AB106" i="32" s="1"/>
  <c r="AW45" i="32"/>
  <c r="AB45" i="32" s="1"/>
  <c r="G90" i="32"/>
  <c r="Z113" i="32"/>
  <c r="Z28" i="32"/>
  <c r="AW118" i="32"/>
  <c r="AB118" i="32" s="1"/>
  <c r="G163" i="32"/>
  <c r="Z176" i="32"/>
  <c r="G124" i="32"/>
  <c r="AW160" i="32"/>
  <c r="AB160" i="32" s="1"/>
  <c r="AU10" i="32"/>
  <c r="AU10" i="12"/>
  <c r="AU10" i="28"/>
  <c r="I29" i="13"/>
  <c r="J29" i="13"/>
  <c r="M30" i="13" s="1"/>
  <c r="V20" i="13"/>
  <c r="AD29" i="13"/>
  <c r="I24" i="13"/>
  <c r="AD24" i="13"/>
  <c r="J33" i="13"/>
  <c r="M34" i="13" s="1"/>
  <c r="AD28" i="13"/>
  <c r="J28" i="13"/>
  <c r="AW27" i="13"/>
  <c r="BO15" i="35" s="1"/>
  <c r="B6" i="35" s="1"/>
  <c r="I33" i="13"/>
  <c r="I28" i="13"/>
  <c r="BB27" i="13"/>
  <c r="BO15" i="30" s="1"/>
  <c r="B6" i="30" s="1"/>
  <c r="J24" i="13"/>
  <c r="BF27" i="13"/>
  <c r="BO15" i="26" s="1"/>
  <c r="B6" i="26" s="1"/>
  <c r="AD33" i="13"/>
  <c r="BA27" i="13"/>
  <c r="BO15" i="31" s="1"/>
  <c r="B6" i="31" s="1"/>
  <c r="AJ114" i="29"/>
  <c r="G179" i="29"/>
  <c r="AW142" i="29"/>
  <c r="AB142" i="29" s="1"/>
  <c r="AJ137" i="29"/>
  <c r="Z73" i="29"/>
  <c r="G163" i="29"/>
  <c r="AW44" i="29"/>
  <c r="AB44" i="29" s="1"/>
  <c r="G112" i="29"/>
  <c r="G141" i="29"/>
  <c r="AW155" i="29"/>
  <c r="AB155" i="29" s="1"/>
  <c r="AJ46" i="29"/>
  <c r="AJ45" i="29"/>
  <c r="Z126" i="29"/>
  <c r="Z39" i="29"/>
  <c r="G185" i="29"/>
  <c r="G37" i="29"/>
  <c r="Z84" i="29"/>
  <c r="AJ83" i="29"/>
  <c r="G187" i="29"/>
  <c r="AJ119" i="29"/>
  <c r="AJ67" i="29"/>
  <c r="AW132" i="29"/>
  <c r="AB132" i="29" s="1"/>
  <c r="AW65" i="29"/>
  <c r="AB65" i="29" s="1"/>
  <c r="AW45" i="29"/>
  <c r="AB45" i="29" s="1"/>
  <c r="G154" i="29"/>
  <c r="Z119" i="29"/>
  <c r="Z155" i="29"/>
  <c r="Z86" i="29"/>
  <c r="Z26" i="29"/>
  <c r="Z58" i="29"/>
  <c r="G22" i="29"/>
  <c r="G56" i="29"/>
  <c r="AW114" i="29"/>
  <c r="AB114" i="29" s="1"/>
  <c r="Z186" i="29"/>
  <c r="Z112" i="29"/>
  <c r="G121" i="29"/>
  <c r="Z117" i="29"/>
  <c r="G144" i="29"/>
  <c r="AW56" i="29"/>
  <c r="AB56" i="29" s="1"/>
  <c r="AW99" i="29"/>
  <c r="AB99" i="29" s="1"/>
  <c r="G169" i="29"/>
  <c r="G149" i="29"/>
  <c r="Z182" i="29"/>
  <c r="AJ146" i="29"/>
  <c r="Z41" i="29"/>
  <c r="AJ38" i="29"/>
  <c r="AJ191" i="29"/>
  <c r="AJ117" i="29"/>
  <c r="AJ121" i="29"/>
  <c r="AW156" i="29"/>
  <c r="AB156" i="29" s="1"/>
  <c r="AJ78" i="29"/>
  <c r="G127" i="29"/>
  <c r="Z189" i="29"/>
  <c r="G81" i="29"/>
  <c r="Z183" i="29"/>
  <c r="G170" i="29"/>
  <c r="Z167" i="29"/>
  <c r="AW190" i="29"/>
  <c r="AB190" i="29" s="1"/>
  <c r="Z56" i="29"/>
  <c r="AJ48" i="29"/>
  <c r="G103" i="29"/>
  <c r="Z121" i="29"/>
  <c r="G45" i="29"/>
  <c r="AW25" i="29"/>
  <c r="AB25" i="29" s="1"/>
  <c r="G125" i="29"/>
  <c r="AJ150" i="29"/>
  <c r="AJ190" i="29"/>
  <c r="AJ112" i="29"/>
  <c r="AW46" i="29"/>
  <c r="AB46" i="29" s="1"/>
  <c r="Z23" i="29"/>
  <c r="G122" i="29"/>
  <c r="AJ36" i="29"/>
  <c r="AW159" i="29"/>
  <c r="AB159" i="29" s="1"/>
  <c r="G146" i="29"/>
  <c r="G91" i="29"/>
  <c r="AJ135" i="29"/>
  <c r="AJ165" i="29"/>
  <c r="Z69" i="29"/>
  <c r="G67" i="29"/>
  <c r="G89" i="29"/>
  <c r="AW135" i="29"/>
  <c r="AB135" i="29" s="1"/>
  <c r="AW90" i="29"/>
  <c r="AB90" i="29" s="1"/>
  <c r="AJ176" i="29"/>
  <c r="AW74" i="29"/>
  <c r="AB74" i="29" s="1"/>
  <c r="G191" i="29"/>
  <c r="Z50" i="29"/>
  <c r="AG5" i="29"/>
  <c r="AW97" i="29"/>
  <c r="AB97" i="29" s="1"/>
  <c r="AJ31" i="29"/>
  <c r="BM4" i="29"/>
  <c r="AW112" i="29"/>
  <c r="AB112" i="29" s="1"/>
  <c r="Z149" i="29"/>
  <c r="Z171" i="29"/>
  <c r="AJ75" i="29"/>
  <c r="Z156" i="29"/>
  <c r="AW167" i="29"/>
  <c r="AB167" i="29" s="1"/>
  <c r="AW53" i="29"/>
  <c r="AB53" i="29" s="1"/>
  <c r="Z188" i="29"/>
  <c r="AW49" i="29"/>
  <c r="AB49" i="29" s="1"/>
  <c r="AW134" i="29"/>
  <c r="AB134" i="29" s="1"/>
  <c r="G131" i="29"/>
  <c r="Z79" i="29"/>
  <c r="AW76" i="29"/>
  <c r="AB76" i="29" s="1"/>
  <c r="Z98" i="29"/>
  <c r="AZ4" i="29"/>
  <c r="G40" i="29"/>
  <c r="G101" i="29"/>
  <c r="G174" i="29"/>
  <c r="AW160" i="29"/>
  <c r="AB160" i="29" s="1"/>
  <c r="AJ94" i="29"/>
  <c r="AJ110" i="29"/>
  <c r="G99" i="29"/>
  <c r="AN4" i="29"/>
  <c r="AW87" i="29"/>
  <c r="AB87" i="29" s="1"/>
  <c r="Z151" i="29"/>
  <c r="AW102" i="29"/>
  <c r="AB102" i="29" s="1"/>
  <c r="AW136" i="29"/>
  <c r="AB136" i="29" s="1"/>
  <c r="AW64" i="29"/>
  <c r="AB64" i="29" s="1"/>
  <c r="AW88" i="29"/>
  <c r="AB88" i="29" s="1"/>
  <c r="AW128" i="29"/>
  <c r="AB128" i="29" s="1"/>
  <c r="Z172" i="29"/>
  <c r="AJ183" i="29"/>
  <c r="AW61" i="29"/>
  <c r="AB61" i="29" s="1"/>
  <c r="Z110" i="29"/>
  <c r="G54" i="29"/>
  <c r="AW137" i="29"/>
  <c r="AB137" i="29" s="1"/>
  <c r="AW120" i="29"/>
  <c r="AB120" i="29" s="1"/>
  <c r="Z90" i="29"/>
  <c r="AW150" i="29"/>
  <c r="AB150" i="29" s="1"/>
  <c r="Z43" i="29"/>
  <c r="Z75" i="29"/>
  <c r="Z158" i="29"/>
  <c r="Z42" i="29"/>
  <c r="AJ127" i="29"/>
  <c r="Z123" i="29"/>
  <c r="G75" i="29"/>
  <c r="AW41" i="29"/>
  <c r="AB41" i="29" s="1"/>
  <c r="AJ173" i="29"/>
  <c r="G73" i="29"/>
  <c r="G137" i="29"/>
  <c r="AR4" i="29"/>
  <c r="G24" i="29"/>
  <c r="G128" i="29"/>
  <c r="AW62" i="29"/>
  <c r="AB62" i="29" s="1"/>
  <c r="Z81" i="29"/>
  <c r="Z160" i="29"/>
  <c r="G52" i="29"/>
  <c r="AW165" i="29"/>
  <c r="AB165" i="29" s="1"/>
  <c r="AJ192" i="29"/>
  <c r="AJ64" i="29"/>
  <c r="G93" i="29"/>
  <c r="AW72" i="29"/>
  <c r="AB72" i="29" s="1"/>
  <c r="G124" i="29"/>
  <c r="AJ184" i="29"/>
  <c r="Z128" i="29"/>
  <c r="AU4" i="29"/>
  <c r="AW26" i="29"/>
  <c r="AB26" i="29" s="1"/>
  <c r="G32" i="29"/>
  <c r="AJ189" i="29"/>
  <c r="Z193" i="29"/>
  <c r="Z62" i="29"/>
  <c r="AW24" i="29"/>
  <c r="AB24" i="29" s="1"/>
  <c r="AJ80" i="29"/>
  <c r="G114" i="29"/>
  <c r="Z152" i="29"/>
  <c r="AW60" i="29"/>
  <c r="AB60" i="29" s="1"/>
  <c r="G129" i="29"/>
  <c r="G115" i="29"/>
  <c r="Z95" i="29"/>
  <c r="AJ32" i="29"/>
  <c r="AW104" i="29"/>
  <c r="AB104" i="29" s="1"/>
  <c r="AJ29" i="29"/>
  <c r="G48" i="29"/>
  <c r="AJ85" i="29"/>
  <c r="G44" i="29"/>
  <c r="AW144" i="29"/>
  <c r="AB144" i="29" s="1"/>
  <c r="AV4" i="29"/>
  <c r="G38" i="29"/>
  <c r="BH4" i="29"/>
  <c r="Z21" i="29"/>
  <c r="AW108" i="29"/>
  <c r="AB108" i="29" s="1"/>
  <c r="G194" i="29"/>
  <c r="G160" i="29"/>
  <c r="AJ163" i="29"/>
  <c r="Z103" i="29"/>
  <c r="AW52" i="29"/>
  <c r="AB52" i="29" s="1"/>
  <c r="AW118" i="29"/>
  <c r="AB118" i="29" s="1"/>
  <c r="AJ89" i="29"/>
  <c r="Z192" i="29"/>
  <c r="AM4" i="29"/>
  <c r="AJ81" i="29"/>
  <c r="AW147" i="29"/>
  <c r="AB147" i="29" s="1"/>
  <c r="AJ53" i="29"/>
  <c r="AJ193" i="29"/>
  <c r="AW173" i="29"/>
  <c r="AB173" i="29" s="1"/>
  <c r="G118" i="29"/>
  <c r="G190" i="29"/>
  <c r="AJ82" i="29"/>
  <c r="G139" i="29"/>
  <c r="AJ77" i="29"/>
  <c r="AW149" i="29"/>
  <c r="AB149" i="29" s="1"/>
  <c r="G111" i="29"/>
  <c r="AJ41" i="29"/>
  <c r="G171" i="29"/>
  <c r="Z92" i="29"/>
  <c r="Z53" i="29"/>
  <c r="Z64" i="29"/>
  <c r="AW162" i="29"/>
  <c r="AB162" i="29" s="1"/>
  <c r="AJ168" i="29"/>
  <c r="AW100" i="29"/>
  <c r="AB100" i="29" s="1"/>
  <c r="BA4" i="29"/>
  <c r="AW146" i="29"/>
  <c r="AB146" i="29" s="1"/>
  <c r="Z38" i="29"/>
  <c r="G158" i="29"/>
  <c r="AW172" i="29"/>
  <c r="AB172" i="29" s="1"/>
  <c r="G142" i="29"/>
  <c r="AW157" i="29"/>
  <c r="AB157" i="29" s="1"/>
  <c r="Z168" i="29"/>
  <c r="G60" i="29"/>
  <c r="G34" i="29"/>
  <c r="BN4" i="29"/>
  <c r="Z177" i="29"/>
  <c r="AJ115" i="29"/>
  <c r="Z44" i="29"/>
  <c r="G136" i="29"/>
  <c r="AW30" i="29"/>
  <c r="AB30" i="29" s="1"/>
  <c r="Z77" i="29"/>
  <c r="AJ152" i="29"/>
  <c r="AJ132" i="29"/>
  <c r="AW98" i="29"/>
  <c r="AB98" i="29" s="1"/>
  <c r="Z129" i="29"/>
  <c r="Z55" i="29"/>
  <c r="AW58" i="29"/>
  <c r="AB58" i="29" s="1"/>
  <c r="Z145" i="29"/>
  <c r="BC4" i="29"/>
  <c r="AW40" i="29"/>
  <c r="AB40" i="29" s="1"/>
  <c r="AJ116" i="29"/>
  <c r="AW182" i="29"/>
  <c r="AB182" i="29" s="1"/>
  <c r="Z76" i="29"/>
  <c r="AJ147" i="29"/>
  <c r="AJ74" i="29"/>
  <c r="AJ125" i="29"/>
  <c r="G21" i="29"/>
  <c r="AJ56" i="29"/>
  <c r="AJ91" i="29"/>
  <c r="AJ87" i="29"/>
  <c r="AW179" i="29"/>
  <c r="AB179" i="29" s="1"/>
  <c r="Z105" i="29"/>
  <c r="AW91" i="29"/>
  <c r="AB91" i="29" s="1"/>
  <c r="AJ30" i="29"/>
  <c r="AW42" i="29"/>
  <c r="AB42" i="29" s="1"/>
  <c r="AW163" i="29"/>
  <c r="AB163" i="29" s="1"/>
  <c r="AJ175" i="29"/>
  <c r="Z31" i="29"/>
  <c r="Z143" i="29"/>
  <c r="AW119" i="29"/>
  <c r="AB119" i="29" s="1"/>
  <c r="Z137" i="29"/>
  <c r="AW81" i="29"/>
  <c r="AB81" i="29" s="1"/>
  <c r="AW152" i="29"/>
  <c r="AB152" i="29" s="1"/>
  <c r="AJ128" i="29"/>
  <c r="G53" i="29"/>
  <c r="AW115" i="29"/>
  <c r="AB115" i="29" s="1"/>
  <c r="Z154" i="29"/>
  <c r="Z133" i="29"/>
  <c r="Z113" i="29"/>
  <c r="Z127" i="29"/>
  <c r="G133" i="29"/>
  <c r="AJ73" i="29"/>
  <c r="G33" i="29"/>
  <c r="G152" i="29"/>
  <c r="Z118" i="29"/>
  <c r="G50" i="29"/>
  <c r="Z181" i="29"/>
  <c r="Z134" i="29"/>
  <c r="BK4" i="29"/>
  <c r="AJ149" i="29"/>
  <c r="Z180" i="29"/>
  <c r="Z190" i="29"/>
  <c r="AJ43" i="29"/>
  <c r="Z159" i="29"/>
  <c r="Z104" i="29"/>
  <c r="AW181" i="29"/>
  <c r="AB181" i="29" s="1"/>
  <c r="G31" i="29"/>
  <c r="G126" i="29"/>
  <c r="G110" i="29"/>
  <c r="G55" i="29"/>
  <c r="Z99" i="29"/>
  <c r="AW80" i="29"/>
  <c r="AB80" i="29" s="1"/>
  <c r="AJ113" i="29"/>
  <c r="AW43" i="29"/>
  <c r="AB43" i="29" s="1"/>
  <c r="AJ76" i="29"/>
  <c r="Z33" i="29"/>
  <c r="AW36" i="29"/>
  <c r="AB36" i="29" s="1"/>
  <c r="AJ28" i="29"/>
  <c r="Z32" i="29"/>
  <c r="AJ66" i="29"/>
  <c r="Z163" i="29"/>
  <c r="Z35" i="29"/>
  <c r="Z54" i="29"/>
  <c r="Z101" i="29"/>
  <c r="Z176" i="29"/>
  <c r="G173" i="29"/>
  <c r="AJ106" i="29"/>
  <c r="G150" i="29"/>
  <c r="AJ79" i="29"/>
  <c r="Z166" i="29"/>
  <c r="AW77" i="29"/>
  <c r="AB77" i="29" s="1"/>
  <c r="AW4" i="29"/>
  <c r="AJ161" i="29"/>
  <c r="Z46" i="29"/>
  <c r="AJ104" i="29"/>
  <c r="AS4" i="29"/>
  <c r="AJ160" i="29"/>
  <c r="Z170" i="29"/>
  <c r="Z59" i="29"/>
  <c r="AJ133" i="29"/>
  <c r="G175" i="29"/>
  <c r="AJ58" i="29"/>
  <c r="AJ92" i="29"/>
  <c r="AJ185" i="29"/>
  <c r="Z47" i="29"/>
  <c r="Z132" i="29"/>
  <c r="G94" i="29"/>
  <c r="G68" i="29"/>
  <c r="Z85" i="29"/>
  <c r="AJ61" i="29"/>
  <c r="G100" i="29"/>
  <c r="AJ182" i="29"/>
  <c r="Z178" i="29"/>
  <c r="AW78" i="29"/>
  <c r="AB78" i="29" s="1"/>
  <c r="AW127" i="29"/>
  <c r="AB127" i="29" s="1"/>
  <c r="G36" i="29"/>
  <c r="G62" i="29"/>
  <c r="G130" i="29"/>
  <c r="G168" i="29"/>
  <c r="Z102" i="29"/>
  <c r="Z139" i="29"/>
  <c r="AJ143" i="29"/>
  <c r="G71" i="29"/>
  <c r="AW83" i="29"/>
  <c r="AB83" i="29" s="1"/>
  <c r="AJ158" i="29"/>
  <c r="AW138" i="29"/>
  <c r="AB138" i="29" s="1"/>
  <c r="AW193" i="29"/>
  <c r="AB193" i="29" s="1"/>
  <c r="G58" i="29"/>
  <c r="AW93" i="29"/>
  <c r="AB93" i="29" s="1"/>
  <c r="G42" i="29"/>
  <c r="AJ109" i="29"/>
  <c r="AW95" i="29"/>
  <c r="AB95" i="29" s="1"/>
  <c r="AF6" i="29"/>
  <c r="AW21" i="29"/>
  <c r="AB21" i="29" s="1"/>
  <c r="AW117" i="29"/>
  <c r="AB117" i="29" s="1"/>
  <c r="Z138" i="29"/>
  <c r="AJ129" i="29"/>
  <c r="G87" i="29"/>
  <c r="Z148" i="29"/>
  <c r="AJ100" i="29"/>
  <c r="Z80" i="29"/>
  <c r="Z141" i="29"/>
  <c r="G109" i="29"/>
  <c r="G134" i="29"/>
  <c r="AJ42" i="29"/>
  <c r="Z130" i="29"/>
  <c r="AW101" i="29"/>
  <c r="AB101" i="29" s="1"/>
  <c r="G28" i="29"/>
  <c r="AW38" i="29"/>
  <c r="AB38" i="29" s="1"/>
  <c r="Z30" i="29"/>
  <c r="G27" i="29"/>
  <c r="G23" i="29"/>
  <c r="Z114" i="29"/>
  <c r="G43" i="29"/>
  <c r="AJ118" i="29"/>
  <c r="AW143" i="29"/>
  <c r="AB143" i="29" s="1"/>
  <c r="AJ101" i="29"/>
  <c r="AJ120" i="29"/>
  <c r="Z61" i="29"/>
  <c r="AW47" i="29"/>
  <c r="AB47" i="29" s="1"/>
  <c r="Z124" i="29"/>
  <c r="AL4" i="29"/>
  <c r="G26" i="29"/>
  <c r="Z169" i="29"/>
  <c r="AW107" i="29"/>
  <c r="AB107" i="29" s="1"/>
  <c r="Z161" i="29"/>
  <c r="AW171" i="29"/>
  <c r="AB171" i="29" s="1"/>
  <c r="AW153" i="29"/>
  <c r="AB153" i="29" s="1"/>
  <c r="AQ4" i="29"/>
  <c r="AJ166" i="29"/>
  <c r="Z70" i="29"/>
  <c r="AJ139" i="29"/>
  <c r="AW174" i="29"/>
  <c r="AB174" i="29" s="1"/>
  <c r="AJ122" i="29"/>
  <c r="AW123" i="29"/>
  <c r="AB123" i="29" s="1"/>
  <c r="AJ72" i="29"/>
  <c r="AW178" i="29"/>
  <c r="AB178" i="29" s="1"/>
  <c r="Z140" i="29"/>
  <c r="AW130" i="29"/>
  <c r="AB130" i="29" s="1"/>
  <c r="G84" i="29"/>
  <c r="AW29" i="29"/>
  <c r="AB29" i="29" s="1"/>
  <c r="AJ37" i="29"/>
  <c r="G159" i="29"/>
  <c r="AW27" i="29"/>
  <c r="AB27" i="29" s="1"/>
  <c r="Z107" i="29"/>
  <c r="Z131" i="29"/>
  <c r="AJ24" i="29"/>
  <c r="G162" i="29"/>
  <c r="AJ154" i="29"/>
  <c r="Z144" i="29"/>
  <c r="Z72" i="29"/>
  <c r="AW63" i="29"/>
  <c r="AB63" i="29" s="1"/>
  <c r="AJ142" i="29"/>
  <c r="Z147" i="29"/>
  <c r="Z29" i="29"/>
  <c r="AW180" i="29"/>
  <c r="AB180" i="29" s="1"/>
  <c r="AW124" i="29"/>
  <c r="AB124" i="29" s="1"/>
  <c r="G59" i="29"/>
  <c r="G105" i="29"/>
  <c r="AW194" i="29"/>
  <c r="AB194" i="29" s="1"/>
  <c r="AJ169" i="29"/>
  <c r="Z66" i="29"/>
  <c r="AP4" i="29"/>
  <c r="BE4" i="29"/>
  <c r="G72" i="29"/>
  <c r="AW66" i="29"/>
  <c r="AB66" i="29" s="1"/>
  <c r="AW73" i="29"/>
  <c r="AB73" i="29" s="1"/>
  <c r="Z67" i="29"/>
  <c r="AJ86" i="29"/>
  <c r="G177" i="29"/>
  <c r="Z136" i="29"/>
  <c r="AW145" i="29"/>
  <c r="AB145" i="29" s="1"/>
  <c r="AJ162" i="29"/>
  <c r="Z24" i="29"/>
  <c r="BI4" i="29"/>
  <c r="G151" i="29"/>
  <c r="AJ155" i="29"/>
  <c r="AW169" i="29"/>
  <c r="AB169" i="29" s="1"/>
  <c r="AW109" i="29"/>
  <c r="AB109" i="29" s="1"/>
  <c r="G79" i="29"/>
  <c r="Z37" i="29"/>
  <c r="AW32" i="29"/>
  <c r="AB32" i="29" s="1"/>
  <c r="AJ93" i="29"/>
  <c r="AW33" i="29"/>
  <c r="AB33" i="29" s="1"/>
  <c r="G83" i="29"/>
  <c r="AW92" i="29"/>
  <c r="AB92" i="29" s="1"/>
  <c r="AJ138" i="29"/>
  <c r="AW141" i="29"/>
  <c r="AB141" i="29" s="1"/>
  <c r="G51" i="29"/>
  <c r="AW168" i="29"/>
  <c r="AB168" i="29" s="1"/>
  <c r="BG4" i="29"/>
  <c r="Z109" i="29"/>
  <c r="G80" i="29"/>
  <c r="AJ27" i="29"/>
  <c r="Z142" i="29"/>
  <c r="AJ164" i="29"/>
  <c r="G104" i="29"/>
  <c r="AW187" i="29"/>
  <c r="AB187" i="29" s="1"/>
  <c r="AW189" i="29"/>
  <c r="AB189" i="29" s="1"/>
  <c r="AW183" i="29"/>
  <c r="AB183" i="29" s="1"/>
  <c r="AW154" i="29"/>
  <c r="AB154" i="29" s="1"/>
  <c r="AW121" i="29"/>
  <c r="AB121" i="29" s="1"/>
  <c r="G96" i="29"/>
  <c r="AT4" i="29"/>
  <c r="AJ95" i="29"/>
  <c r="AJ172" i="29"/>
  <c r="AJ34" i="29"/>
  <c r="G30" i="29"/>
  <c r="Z111" i="29"/>
  <c r="AX4" i="29"/>
  <c r="Z135" i="29"/>
  <c r="G47" i="29"/>
  <c r="AW175" i="29"/>
  <c r="AB175" i="29" s="1"/>
  <c r="G64" i="29"/>
  <c r="AJ40" i="29"/>
  <c r="AJ96" i="29"/>
  <c r="AK4" i="29"/>
  <c r="Z185" i="29"/>
  <c r="AW170" i="29"/>
  <c r="AB170" i="29" s="1"/>
  <c r="AW148" i="29"/>
  <c r="AB148" i="29" s="1"/>
  <c r="AW22" i="29"/>
  <c r="AB22" i="29" s="1"/>
  <c r="AJ187" i="29"/>
  <c r="AW131" i="29"/>
  <c r="AB131" i="29" s="1"/>
  <c r="AJ60" i="29"/>
  <c r="Z191" i="29"/>
  <c r="AW185" i="29"/>
  <c r="AB185" i="29" s="1"/>
  <c r="Z83" i="29"/>
  <c r="AJ151" i="29"/>
  <c r="AW186" i="29"/>
  <c r="AB186" i="29" s="1"/>
  <c r="AJ126" i="29"/>
  <c r="AW113" i="29"/>
  <c r="AB113" i="29" s="1"/>
  <c r="Z122" i="29"/>
  <c r="AJ136" i="29"/>
  <c r="G186" i="29"/>
  <c r="Z48" i="29"/>
  <c r="AJ44" i="29"/>
  <c r="AJ26" i="29"/>
  <c r="AW133" i="29"/>
  <c r="AB133" i="29" s="1"/>
  <c r="G172" i="29"/>
  <c r="Z108" i="29"/>
  <c r="U6" i="29"/>
  <c r="G157" i="29"/>
  <c r="G140" i="29"/>
  <c r="G132" i="29"/>
  <c r="G192" i="29"/>
  <c r="AJ103" i="29"/>
  <c r="AW184" i="29"/>
  <c r="AB184" i="29" s="1"/>
  <c r="AJ70" i="29"/>
  <c r="AW106" i="29"/>
  <c r="AB106" i="29" s="1"/>
  <c r="AW70" i="29"/>
  <c r="AB70" i="29" s="1"/>
  <c r="Z60" i="29"/>
  <c r="AW94" i="29"/>
  <c r="AB94" i="29" s="1"/>
  <c r="AJ69" i="29"/>
  <c r="Z162" i="29"/>
  <c r="AJ22" i="29"/>
  <c r="G182" i="29"/>
  <c r="AJ178" i="29"/>
  <c r="Z120" i="29"/>
  <c r="AW89" i="29"/>
  <c r="AB89" i="29" s="1"/>
  <c r="AJ179" i="29"/>
  <c r="AJ188" i="29"/>
  <c r="AW82" i="29"/>
  <c r="AB82" i="29" s="1"/>
  <c r="AW111" i="29"/>
  <c r="AB111" i="29" s="1"/>
  <c r="AW110" i="29"/>
  <c r="AB110" i="29" s="1"/>
  <c r="G188" i="29"/>
  <c r="AJ159" i="29"/>
  <c r="Z194" i="29"/>
  <c r="AJ63" i="29"/>
  <c r="Z157" i="29"/>
  <c r="AJ71" i="29"/>
  <c r="G167" i="29"/>
  <c r="AJ144" i="29"/>
  <c r="AW176" i="29"/>
  <c r="AB176" i="29" s="1"/>
  <c r="Z52" i="29"/>
  <c r="Z65" i="29"/>
  <c r="Z57" i="29"/>
  <c r="Z49" i="29"/>
  <c r="AW71" i="29"/>
  <c r="AB71" i="29" s="1"/>
  <c r="AO4" i="29"/>
  <c r="AW28" i="29"/>
  <c r="AB28" i="29" s="1"/>
  <c r="BB4" i="29"/>
  <c r="AJ62" i="29"/>
  <c r="AJ181" i="29"/>
  <c r="AJ153" i="29"/>
  <c r="AJ23" i="29"/>
  <c r="G98" i="29"/>
  <c r="Z20" i="29"/>
  <c r="AJ180" i="29"/>
  <c r="AW161" i="29"/>
  <c r="AB161" i="29" s="1"/>
  <c r="AJ90" i="29"/>
  <c r="AW164" i="29"/>
  <c r="AB164" i="29" s="1"/>
  <c r="AJ134" i="29"/>
  <c r="AW67" i="29"/>
  <c r="AB67" i="29" s="1"/>
  <c r="AJ156" i="29"/>
  <c r="G35" i="29"/>
  <c r="AW166" i="29"/>
  <c r="AB166" i="29" s="1"/>
  <c r="G193" i="29"/>
  <c r="AW31" i="29"/>
  <c r="AB31" i="29" s="1"/>
  <c r="Z115" i="29"/>
  <c r="G119" i="29"/>
  <c r="G46" i="29"/>
  <c r="G97" i="29"/>
  <c r="BO4" i="29"/>
  <c r="G78" i="29"/>
  <c r="AJ50" i="29"/>
  <c r="G57" i="29"/>
  <c r="AJ59" i="29"/>
  <c r="G39" i="29"/>
  <c r="AJ107" i="29"/>
  <c r="G66" i="29"/>
  <c r="G147" i="29"/>
  <c r="G153" i="29"/>
  <c r="AW151" i="29"/>
  <c r="AB151" i="29" s="1"/>
  <c r="G108" i="29"/>
  <c r="AJ25" i="29"/>
  <c r="Z184" i="29"/>
  <c r="G135" i="29"/>
  <c r="G120" i="29"/>
  <c r="G176" i="29"/>
  <c r="Z174" i="29"/>
  <c r="AW50" i="29"/>
  <c r="AB50" i="29" s="1"/>
  <c r="AJ171" i="29"/>
  <c r="Z88" i="29"/>
  <c r="G107" i="29"/>
  <c r="G183" i="29"/>
  <c r="AJ140" i="29"/>
  <c r="Z22" i="29"/>
  <c r="G77" i="29"/>
  <c r="AW51" i="29"/>
  <c r="AB51" i="29" s="1"/>
  <c r="AJ98" i="29"/>
  <c r="Z71" i="29"/>
  <c r="BF4" i="29"/>
  <c r="Z153" i="29"/>
  <c r="AJ108" i="29"/>
  <c r="Z97" i="29"/>
  <c r="AJ20" i="29"/>
  <c r="AY4" i="29"/>
  <c r="G166" i="29"/>
  <c r="Z187" i="29"/>
  <c r="AJ52" i="29"/>
  <c r="Z164" i="29"/>
  <c r="AJ105" i="29"/>
  <c r="AJ186" i="29"/>
  <c r="G90" i="29"/>
  <c r="Z106" i="29"/>
  <c r="G189" i="29"/>
  <c r="AW177" i="29"/>
  <c r="AB177" i="29" s="1"/>
  <c r="AW191" i="29"/>
  <c r="AB191" i="29" s="1"/>
  <c r="AJ174" i="29"/>
  <c r="AJ84" i="29"/>
  <c r="AJ177" i="29"/>
  <c r="Z27" i="29"/>
  <c r="AJ33" i="29"/>
  <c r="AJ124" i="29"/>
  <c r="AW96" i="29"/>
  <c r="AB96" i="29" s="1"/>
  <c r="G148" i="29"/>
  <c r="G113" i="29"/>
  <c r="AW48" i="29"/>
  <c r="AB48" i="29" s="1"/>
  <c r="AJ68" i="29"/>
  <c r="AJ49" i="29"/>
  <c r="G156" i="29"/>
  <c r="AJ131" i="29"/>
  <c r="G143" i="29"/>
  <c r="G74" i="29"/>
  <c r="AW116" i="29"/>
  <c r="AB116" i="29" s="1"/>
  <c r="AW129" i="29"/>
  <c r="AB129" i="29" s="1"/>
  <c r="AJ97" i="29"/>
  <c r="Z63" i="29"/>
  <c r="G155" i="29"/>
  <c r="G61" i="29"/>
  <c r="G85" i="29"/>
  <c r="Z94" i="29"/>
  <c r="G25" i="29"/>
  <c r="Z116" i="29"/>
  <c r="AW85" i="29"/>
  <c r="AB85" i="29" s="1"/>
  <c r="AJ145" i="29"/>
  <c r="Z40" i="29"/>
  <c r="G82" i="29"/>
  <c r="G29" i="29"/>
  <c r="AJ88" i="29"/>
  <c r="AW39" i="29"/>
  <c r="AB39" i="29" s="1"/>
  <c r="AJ170" i="29"/>
  <c r="G106" i="29"/>
  <c r="AW158" i="29"/>
  <c r="AB158" i="29" s="1"/>
  <c r="G117" i="29"/>
  <c r="G123" i="29"/>
  <c r="AW140" i="29"/>
  <c r="AB140" i="29" s="1"/>
  <c r="AJ54" i="29"/>
  <c r="AJ39" i="29"/>
  <c r="Z78" i="29"/>
  <c r="Z146" i="29"/>
  <c r="AW57" i="29"/>
  <c r="AB57" i="29" s="1"/>
  <c r="AW105" i="29"/>
  <c r="AB105" i="29" s="1"/>
  <c r="G181" i="29"/>
  <c r="Z45" i="29"/>
  <c r="Z36" i="29"/>
  <c r="AJ99" i="29"/>
  <c r="G102" i="29"/>
  <c r="AW79" i="29"/>
  <c r="AB79" i="29" s="1"/>
  <c r="Z179" i="29"/>
  <c r="Z74" i="29"/>
  <c r="Z100" i="29"/>
  <c r="G178" i="29"/>
  <c r="G184" i="29"/>
  <c r="BJ4" i="29"/>
  <c r="G95" i="29"/>
  <c r="G86" i="29"/>
  <c r="AJ123" i="29"/>
  <c r="AW55" i="29"/>
  <c r="AB55" i="29" s="1"/>
  <c r="AW37" i="29"/>
  <c r="AB37" i="29" s="1"/>
  <c r="G161" i="29"/>
  <c r="Z93" i="29"/>
  <c r="AJ130" i="29"/>
  <c r="G49" i="29"/>
  <c r="G145" i="29"/>
  <c r="Z175" i="29"/>
  <c r="Z34" i="29"/>
  <c r="AJ148" i="29"/>
  <c r="Z150" i="29"/>
  <c r="AJ157" i="29"/>
  <c r="AJ194" i="29"/>
  <c r="G70" i="29"/>
  <c r="Z68" i="29"/>
  <c r="AW54" i="29"/>
  <c r="AB54" i="29" s="1"/>
  <c r="G69" i="29"/>
  <c r="AW126" i="29"/>
  <c r="AB126" i="29" s="1"/>
  <c r="AJ21" i="29"/>
  <c r="G92" i="29"/>
  <c r="Z89" i="29"/>
  <c r="G88" i="29"/>
  <c r="AJ111" i="29"/>
  <c r="G116" i="29"/>
  <c r="Z87" i="29"/>
  <c r="G165" i="29"/>
  <c r="Z173" i="29"/>
  <c r="AW23" i="29"/>
  <c r="AB23" i="29" s="1"/>
  <c r="Z82" i="29"/>
  <c r="Z125" i="29"/>
  <c r="AJ47" i="29"/>
  <c r="G138" i="29"/>
  <c r="AW35" i="29"/>
  <c r="AB35" i="29" s="1"/>
  <c r="AW84" i="29"/>
  <c r="AB84" i="29" s="1"/>
  <c r="AW139" i="29"/>
  <c r="AB139" i="29" s="1"/>
  <c r="AJ65" i="29"/>
  <c r="AW68" i="29"/>
  <c r="AB68" i="29" s="1"/>
  <c r="AJ57" i="29"/>
  <c r="BL4" i="29"/>
  <c r="BD4" i="29"/>
  <c r="AW122" i="29"/>
  <c r="AB122" i="29" s="1"/>
  <c r="AJ141" i="29"/>
  <c r="AW34" i="29"/>
  <c r="AB34" i="29" s="1"/>
  <c r="Z28" i="29"/>
  <c r="AW188" i="29"/>
  <c r="AB188" i="29" s="1"/>
  <c r="Z96" i="29"/>
  <c r="G63" i="29"/>
  <c r="G164" i="29"/>
  <c r="AW86" i="29"/>
  <c r="AB86" i="29" s="1"/>
  <c r="AJ102" i="29"/>
  <c r="AW59" i="29"/>
  <c r="AB59" i="29" s="1"/>
  <c r="AW75" i="29"/>
  <c r="AB75" i="29" s="1"/>
  <c r="AW192" i="29"/>
  <c r="AB192" i="29" s="1"/>
  <c r="G76" i="29"/>
  <c r="AJ55" i="29"/>
  <c r="Z25" i="29"/>
  <c r="AW103" i="29"/>
  <c r="AB103" i="29" s="1"/>
  <c r="G41" i="29"/>
  <c r="Z51" i="29"/>
  <c r="AJ167" i="29"/>
  <c r="AJ35" i="29"/>
  <c r="Z165" i="29"/>
  <c r="AW125" i="29"/>
  <c r="AB125" i="29" s="1"/>
  <c r="Z91" i="29"/>
  <c r="AJ51" i="29"/>
  <c r="G65" i="29"/>
  <c r="G180" i="29"/>
  <c r="AW69" i="29"/>
  <c r="AB69" i="29" s="1"/>
  <c r="X144" i="29"/>
  <c r="T144" i="29" s="1"/>
  <c r="X86" i="29"/>
  <c r="T86" i="29" s="1"/>
  <c r="X22" i="29"/>
  <c r="T22" i="29" s="1"/>
  <c r="X187" i="29"/>
  <c r="T187" i="29" s="1"/>
  <c r="X185" i="29"/>
  <c r="T185" i="29" s="1"/>
  <c r="X76" i="29"/>
  <c r="T76" i="29" s="1"/>
  <c r="X103" i="29"/>
  <c r="T103" i="29" s="1"/>
  <c r="X42" i="29"/>
  <c r="T42" i="29" s="1"/>
  <c r="X25" i="29"/>
  <c r="T25" i="29" s="1"/>
  <c r="X92" i="29"/>
  <c r="T92" i="29" s="1"/>
  <c r="X73" i="29"/>
  <c r="T73" i="29" s="1"/>
  <c r="X193" i="29"/>
  <c r="T193" i="29" s="1"/>
  <c r="X164" i="29"/>
  <c r="T164" i="29" s="1"/>
  <c r="X146" i="29"/>
  <c r="T146" i="29" s="1"/>
  <c r="X167" i="29"/>
  <c r="T167" i="29" s="1"/>
  <c r="X194" i="29"/>
  <c r="T194" i="29" s="1"/>
  <c r="X47" i="29"/>
  <c r="T47" i="29" s="1"/>
  <c r="X128" i="29"/>
  <c r="T128" i="29" s="1"/>
  <c r="X138" i="29"/>
  <c r="T138" i="29" s="1"/>
  <c r="X99" i="29"/>
  <c r="T99" i="29" s="1"/>
  <c r="X182" i="29"/>
  <c r="T182" i="29" s="1"/>
  <c r="X62" i="29"/>
  <c r="T62" i="29" s="1"/>
  <c r="U18" i="29"/>
  <c r="U19" i="29" s="1"/>
  <c r="X48" i="29"/>
  <c r="T48" i="29" s="1"/>
  <c r="X156" i="29"/>
  <c r="T156" i="29" s="1"/>
  <c r="X64" i="29"/>
  <c r="T64" i="29" s="1"/>
  <c r="X151" i="29"/>
  <c r="T151" i="29" s="1"/>
  <c r="X66" i="29"/>
  <c r="T66" i="29" s="1"/>
  <c r="X98" i="29"/>
  <c r="T98" i="29" s="1"/>
  <c r="X36" i="29"/>
  <c r="T36" i="29" s="1"/>
  <c r="X79" i="29"/>
  <c r="T79" i="29" s="1"/>
  <c r="X135" i="29"/>
  <c r="T135" i="29" s="1"/>
  <c r="X123" i="29"/>
  <c r="T123" i="29" s="1"/>
  <c r="X105" i="29"/>
  <c r="T105" i="29" s="1"/>
  <c r="X43" i="29"/>
  <c r="T43" i="29" s="1"/>
  <c r="X173" i="29"/>
  <c r="T173" i="29" s="1"/>
  <c r="X29" i="29"/>
  <c r="T29" i="29" s="1"/>
  <c r="X37" i="29"/>
  <c r="T37" i="29" s="1"/>
  <c r="X137" i="29"/>
  <c r="T137" i="29" s="1"/>
  <c r="X75" i="29"/>
  <c r="T75" i="29" s="1"/>
  <c r="X180" i="29"/>
  <c r="T180" i="29" s="1"/>
  <c r="X175" i="29"/>
  <c r="T175" i="29" s="1"/>
  <c r="X188" i="29"/>
  <c r="T188" i="29" s="1"/>
  <c r="X134" i="29"/>
  <c r="T134" i="29" s="1"/>
  <c r="X112" i="29"/>
  <c r="T112" i="29" s="1"/>
  <c r="X139" i="29"/>
  <c r="T139" i="29" s="1"/>
  <c r="X136" i="29"/>
  <c r="T136" i="29" s="1"/>
  <c r="X126" i="29"/>
  <c r="T126" i="29" s="1"/>
  <c r="X72" i="29"/>
  <c r="T72" i="29" s="1"/>
  <c r="X111" i="29"/>
  <c r="T111" i="29" s="1"/>
  <c r="X21" i="29"/>
  <c r="T21" i="29" s="1"/>
  <c r="X131" i="29"/>
  <c r="T131" i="29" s="1"/>
  <c r="X63" i="29"/>
  <c r="T63" i="29" s="1"/>
  <c r="X85" i="29"/>
  <c r="T85" i="29" s="1"/>
  <c r="X189" i="29"/>
  <c r="T189" i="29" s="1"/>
  <c r="X101" i="29"/>
  <c r="T101" i="29" s="1"/>
  <c r="X54" i="29"/>
  <c r="T54" i="29" s="1"/>
  <c r="X154" i="29"/>
  <c r="T154" i="29" s="1"/>
  <c r="X192" i="29"/>
  <c r="T192" i="29" s="1"/>
  <c r="X77" i="29"/>
  <c r="T77" i="29" s="1"/>
  <c r="X68" i="29"/>
  <c r="T68" i="29" s="1"/>
  <c r="X106" i="29"/>
  <c r="T106" i="29" s="1"/>
  <c r="X178" i="29"/>
  <c r="T178" i="29" s="1"/>
  <c r="X143" i="29"/>
  <c r="T143" i="29" s="1"/>
  <c r="X45" i="29"/>
  <c r="T45" i="29" s="1"/>
  <c r="X94" i="29"/>
  <c r="T94" i="29" s="1"/>
  <c r="X67" i="29"/>
  <c r="T67" i="29" s="1"/>
  <c r="X155" i="29"/>
  <c r="T155" i="29" s="1"/>
  <c r="X32" i="29"/>
  <c r="T32" i="29" s="1"/>
  <c r="X145" i="29"/>
  <c r="T145" i="29" s="1"/>
  <c r="X190" i="29"/>
  <c r="T190" i="29" s="1"/>
  <c r="X24" i="29"/>
  <c r="T24" i="29" s="1"/>
  <c r="X161" i="29"/>
  <c r="T161" i="29" s="1"/>
  <c r="X41" i="29"/>
  <c r="T41" i="29" s="1"/>
  <c r="X113" i="29"/>
  <c r="T113" i="29" s="1"/>
  <c r="X115" i="29"/>
  <c r="T115" i="29" s="1"/>
  <c r="X172" i="29"/>
  <c r="T172" i="29" s="1"/>
  <c r="X162" i="29"/>
  <c r="T162" i="29" s="1"/>
  <c r="X163" i="29"/>
  <c r="T163" i="29" s="1"/>
  <c r="X56" i="29"/>
  <c r="T56" i="29" s="1"/>
  <c r="X84" i="29"/>
  <c r="T84" i="29" s="1"/>
  <c r="X50" i="29"/>
  <c r="T50" i="29" s="1"/>
  <c r="X174" i="29"/>
  <c r="T174" i="29" s="1"/>
  <c r="X97" i="29"/>
  <c r="T97" i="29" s="1"/>
  <c r="X122" i="29"/>
  <c r="T122" i="29" s="1"/>
  <c r="X65" i="29"/>
  <c r="T65" i="29" s="1"/>
  <c r="X90" i="29"/>
  <c r="T90" i="29" s="1"/>
  <c r="X27" i="29"/>
  <c r="T27" i="29" s="1"/>
  <c r="X49" i="29"/>
  <c r="T49" i="29" s="1"/>
  <c r="X91" i="29"/>
  <c r="T91" i="29" s="1"/>
  <c r="X78" i="29"/>
  <c r="T78" i="29" s="1"/>
  <c r="X117" i="29"/>
  <c r="T117" i="29" s="1"/>
  <c r="X158" i="29"/>
  <c r="T158" i="29" s="1"/>
  <c r="X160" i="29"/>
  <c r="T160" i="29" s="1"/>
  <c r="X28" i="29"/>
  <c r="T28" i="29" s="1"/>
  <c r="X148" i="29"/>
  <c r="T148" i="29" s="1"/>
  <c r="X120" i="29"/>
  <c r="T120" i="29" s="1"/>
  <c r="X129" i="29"/>
  <c r="T129" i="29" s="1"/>
  <c r="X58" i="29"/>
  <c r="T58" i="29" s="1"/>
  <c r="X184" i="29"/>
  <c r="T184" i="29" s="1"/>
  <c r="X39" i="29"/>
  <c r="T39" i="29" s="1"/>
  <c r="X107" i="29"/>
  <c r="T107" i="29" s="1"/>
  <c r="X124" i="29"/>
  <c r="T124" i="29" s="1"/>
  <c r="X82" i="29"/>
  <c r="T82" i="29" s="1"/>
  <c r="X142" i="29"/>
  <c r="T142" i="29" s="1"/>
  <c r="X170" i="29"/>
  <c r="T170" i="29" s="1"/>
  <c r="X181" i="29"/>
  <c r="T181" i="29" s="1"/>
  <c r="X61" i="29"/>
  <c r="T61" i="29" s="1"/>
  <c r="X102" i="29"/>
  <c r="T102" i="29" s="1"/>
  <c r="X80" i="29"/>
  <c r="T80" i="29" s="1"/>
  <c r="X83" i="29"/>
  <c r="T83" i="29" s="1"/>
  <c r="X34" i="29"/>
  <c r="T34" i="29" s="1"/>
  <c r="X183" i="29"/>
  <c r="T183" i="29" s="1"/>
  <c r="X20" i="29"/>
  <c r="T20" i="29" s="1"/>
  <c r="X130" i="29"/>
  <c r="T130" i="29" s="1"/>
  <c r="X51" i="29"/>
  <c r="T51" i="29" s="1"/>
  <c r="X110" i="29"/>
  <c r="T110" i="29" s="1"/>
  <c r="X186" i="29"/>
  <c r="T186" i="29" s="1"/>
  <c r="X157" i="29"/>
  <c r="T157" i="29" s="1"/>
  <c r="X59" i="29"/>
  <c r="T59" i="29" s="1"/>
  <c r="X125" i="29"/>
  <c r="T125" i="29" s="1"/>
  <c r="X177" i="29"/>
  <c r="T177" i="29" s="1"/>
  <c r="X119" i="29"/>
  <c r="T119" i="29" s="1"/>
  <c r="X52" i="29"/>
  <c r="T52" i="29" s="1"/>
  <c r="X166" i="29"/>
  <c r="T166" i="29" s="1"/>
  <c r="X57" i="29"/>
  <c r="T57" i="29" s="1"/>
  <c r="X38" i="29"/>
  <c r="T38" i="29" s="1"/>
  <c r="X149" i="29"/>
  <c r="T149" i="29" s="1"/>
  <c r="X93" i="29"/>
  <c r="T93" i="29" s="1"/>
  <c r="X140" i="29"/>
  <c r="T140" i="29" s="1"/>
  <c r="X109" i="29"/>
  <c r="T109" i="29" s="1"/>
  <c r="X159" i="29"/>
  <c r="T159" i="29" s="1"/>
  <c r="X147" i="29"/>
  <c r="T147" i="29" s="1"/>
  <c r="X89" i="29"/>
  <c r="T89" i="29" s="1"/>
  <c r="X121" i="29"/>
  <c r="T121" i="29" s="1"/>
  <c r="X150" i="29"/>
  <c r="T150" i="29" s="1"/>
  <c r="X74" i="29"/>
  <c r="T74" i="29" s="1"/>
  <c r="X152" i="29"/>
  <c r="T152" i="29" s="1"/>
  <c r="X171" i="29"/>
  <c r="T171" i="29" s="1"/>
  <c r="X46" i="29"/>
  <c r="T46" i="29" s="1"/>
  <c r="X127" i="29"/>
  <c r="T127" i="29" s="1"/>
  <c r="X55" i="29"/>
  <c r="T55" i="29" s="1"/>
  <c r="X35" i="29"/>
  <c r="T35" i="29" s="1"/>
  <c r="X71" i="29"/>
  <c r="T71" i="29" s="1"/>
  <c r="X87" i="29"/>
  <c r="T87" i="29" s="1"/>
  <c r="X133" i="29"/>
  <c r="T133" i="29" s="1"/>
  <c r="X26" i="29"/>
  <c r="T26" i="29" s="1"/>
  <c r="X53" i="29"/>
  <c r="T53" i="29" s="1"/>
  <c r="X69" i="29"/>
  <c r="T69" i="29" s="1"/>
  <c r="X108" i="29"/>
  <c r="T108" i="29" s="1"/>
  <c r="X165" i="29"/>
  <c r="T165" i="29" s="1"/>
  <c r="X132" i="29"/>
  <c r="T132" i="29" s="1"/>
  <c r="X114" i="29"/>
  <c r="T114" i="29" s="1"/>
  <c r="X141" i="29"/>
  <c r="T141" i="29" s="1"/>
  <c r="X116" i="29"/>
  <c r="T116" i="29" s="1"/>
  <c r="X176" i="29"/>
  <c r="T176" i="29" s="1"/>
  <c r="X88" i="29"/>
  <c r="T88" i="29" s="1"/>
  <c r="X100" i="29"/>
  <c r="T100" i="29" s="1"/>
  <c r="X168" i="29"/>
  <c r="T168" i="29" s="1"/>
  <c r="X118" i="29"/>
  <c r="T118" i="29" s="1"/>
  <c r="X33" i="29"/>
  <c r="T33" i="29" s="1"/>
  <c r="X179" i="29"/>
  <c r="T179" i="29" s="1"/>
  <c r="X191" i="29"/>
  <c r="T191" i="29" s="1"/>
  <c r="X153" i="29"/>
  <c r="T153" i="29" s="1"/>
  <c r="X30" i="29"/>
  <c r="T30" i="29" s="1"/>
  <c r="X44" i="29"/>
  <c r="T44" i="29" s="1"/>
  <c r="X23" i="29"/>
  <c r="T23" i="29" s="1"/>
  <c r="X40" i="29"/>
  <c r="T40" i="29" s="1"/>
  <c r="X169" i="29"/>
  <c r="T169" i="29" s="1"/>
  <c r="X60" i="29"/>
  <c r="T60" i="29" s="1"/>
  <c r="X96" i="29"/>
  <c r="T96" i="29" s="1"/>
  <c r="X104" i="29"/>
  <c r="T104" i="29" s="1"/>
  <c r="X81" i="29"/>
  <c r="T81" i="29" s="1"/>
  <c r="X70" i="29"/>
  <c r="T70" i="29" s="1"/>
  <c r="X95" i="29"/>
  <c r="T95" i="29" s="1"/>
  <c r="X31" i="29"/>
  <c r="T31" i="29" s="1"/>
  <c r="Z160" i="14"/>
  <c r="Z20" i="14"/>
  <c r="G64" i="14"/>
  <c r="AW90" i="14"/>
  <c r="AB90" i="14" s="1"/>
  <c r="AT4" i="14"/>
  <c r="G116" i="14"/>
  <c r="AJ116" i="14"/>
  <c r="Z126" i="14"/>
  <c r="AJ99" i="14"/>
  <c r="Z164" i="14"/>
  <c r="G24" i="14"/>
  <c r="AJ100" i="14"/>
  <c r="AJ102" i="14"/>
  <c r="G22" i="14"/>
  <c r="AJ47" i="14"/>
  <c r="G43" i="14"/>
  <c r="Z90" i="14"/>
  <c r="G77" i="14"/>
  <c r="G134" i="14"/>
  <c r="AJ135" i="14"/>
  <c r="AJ63" i="14"/>
  <c r="AJ43" i="14"/>
  <c r="Z70" i="14"/>
  <c r="Z43" i="14"/>
  <c r="AW187" i="14"/>
  <c r="AB187" i="14" s="1"/>
  <c r="G34" i="14"/>
  <c r="AW184" i="14"/>
  <c r="AB184" i="14" s="1"/>
  <c r="AJ66" i="14"/>
  <c r="G151" i="14"/>
  <c r="AW138" i="14"/>
  <c r="AB138" i="14" s="1"/>
  <c r="Z37" i="14"/>
  <c r="AJ193" i="14"/>
  <c r="AW124" i="14"/>
  <c r="AB124" i="14" s="1"/>
  <c r="Z57" i="14"/>
  <c r="AW97" i="14"/>
  <c r="AB97" i="14" s="1"/>
  <c r="Z106" i="14"/>
  <c r="AJ44" i="14"/>
  <c r="AW22" i="14"/>
  <c r="AB22" i="14" s="1"/>
  <c r="AW43" i="14"/>
  <c r="AB43" i="14" s="1"/>
  <c r="AW185" i="14"/>
  <c r="AB185" i="14" s="1"/>
  <c r="G115" i="14"/>
  <c r="Z141" i="14"/>
  <c r="AW161" i="14"/>
  <c r="AB161" i="14" s="1"/>
  <c r="BG4" i="14"/>
  <c r="AJ42" i="14"/>
  <c r="AW160" i="14"/>
  <c r="AB160" i="14" s="1"/>
  <c r="Z74" i="14"/>
  <c r="G117" i="14"/>
  <c r="BJ4" i="14"/>
  <c r="Z45" i="14"/>
  <c r="G112" i="14"/>
  <c r="G141" i="14"/>
  <c r="AJ169" i="14"/>
  <c r="Z71" i="14"/>
  <c r="AJ189" i="14"/>
  <c r="Z59" i="14"/>
  <c r="G188" i="14"/>
  <c r="G191" i="14"/>
  <c r="G157" i="14"/>
  <c r="AW76" i="14"/>
  <c r="AB76" i="14" s="1"/>
  <c r="Z125" i="14"/>
  <c r="AW158" i="14"/>
  <c r="AB158" i="14" s="1"/>
  <c r="AJ159" i="14"/>
  <c r="G61" i="14"/>
  <c r="AW87" i="14"/>
  <c r="AB87" i="14" s="1"/>
  <c r="Z21" i="14"/>
  <c r="G124" i="14"/>
  <c r="AW85" i="14"/>
  <c r="AB85" i="14" s="1"/>
  <c r="AW61" i="14"/>
  <c r="AB61" i="14" s="1"/>
  <c r="G175" i="14"/>
  <c r="AK4" i="14"/>
  <c r="AJ49" i="14"/>
  <c r="Z99" i="14"/>
  <c r="Z150" i="14"/>
  <c r="AJ111" i="14"/>
  <c r="BK4" i="14"/>
  <c r="G173" i="14"/>
  <c r="AJ132" i="14"/>
  <c r="AJ97" i="14"/>
  <c r="G111" i="14"/>
  <c r="G119" i="14"/>
  <c r="G133" i="14"/>
  <c r="AJ62" i="14"/>
  <c r="AJ176" i="14"/>
  <c r="Z145" i="14"/>
  <c r="AW86" i="14"/>
  <c r="AB86" i="14" s="1"/>
  <c r="G130" i="14"/>
  <c r="G51" i="14"/>
  <c r="BF4" i="14"/>
  <c r="AW130" i="14"/>
  <c r="AB130" i="14" s="1"/>
  <c r="AW100" i="14"/>
  <c r="AB100" i="14" s="1"/>
  <c r="Z53" i="14"/>
  <c r="AW149" i="14"/>
  <c r="AB149" i="14" s="1"/>
  <c r="G99" i="14"/>
  <c r="G132" i="14"/>
  <c r="AJ114" i="14"/>
  <c r="Z161" i="14"/>
  <c r="AJ167" i="14"/>
  <c r="AW165" i="14"/>
  <c r="AB165" i="14" s="1"/>
  <c r="AJ82" i="14"/>
  <c r="Z122" i="14"/>
  <c r="G102" i="14"/>
  <c r="AJ94" i="14"/>
  <c r="AJ137" i="14"/>
  <c r="Z108" i="14"/>
  <c r="AJ50" i="14"/>
  <c r="Z130" i="14"/>
  <c r="AW105" i="14"/>
  <c r="AB105" i="14" s="1"/>
  <c r="AP4" i="14"/>
  <c r="G104" i="14"/>
  <c r="AJ120" i="14"/>
  <c r="AW178" i="14"/>
  <c r="AB178" i="14" s="1"/>
  <c r="Z84" i="14"/>
  <c r="G78" i="14"/>
  <c r="AW21" i="14"/>
  <c r="AB21" i="14" s="1"/>
  <c r="AW71" i="14"/>
  <c r="AB71" i="14" s="1"/>
  <c r="AJ162" i="14"/>
  <c r="G58" i="14"/>
  <c r="AW33" i="14"/>
  <c r="AB33" i="14" s="1"/>
  <c r="Z80" i="14"/>
  <c r="AW159" i="14"/>
  <c r="AB159" i="14" s="1"/>
  <c r="Z119" i="14"/>
  <c r="AW121" i="14"/>
  <c r="AB121" i="14" s="1"/>
  <c r="AJ46" i="14"/>
  <c r="G114" i="14"/>
  <c r="AJ59" i="14"/>
  <c r="G88" i="14"/>
  <c r="AJ64" i="14"/>
  <c r="AW117" i="14"/>
  <c r="AB117" i="14" s="1"/>
  <c r="BH4" i="14"/>
  <c r="AW118" i="14"/>
  <c r="AB118" i="14" s="1"/>
  <c r="G105" i="14"/>
  <c r="AJ187" i="14"/>
  <c r="G90" i="14"/>
  <c r="G23" i="14"/>
  <c r="AJ27" i="14"/>
  <c r="Z72" i="14"/>
  <c r="G122" i="14"/>
  <c r="AW147" i="14"/>
  <c r="AB147" i="14" s="1"/>
  <c r="G159" i="14"/>
  <c r="G186" i="14"/>
  <c r="G121" i="14"/>
  <c r="Z93" i="14"/>
  <c r="AJ30" i="14"/>
  <c r="AW153" i="14"/>
  <c r="AB153" i="14" s="1"/>
  <c r="Z178" i="14"/>
  <c r="AJ51" i="14"/>
  <c r="AW174" i="14"/>
  <c r="AB174" i="14" s="1"/>
  <c r="AW168" i="14"/>
  <c r="AB168" i="14" s="1"/>
  <c r="AW50" i="14"/>
  <c r="AB50" i="14" s="1"/>
  <c r="AW148" i="14"/>
  <c r="AB148" i="14" s="1"/>
  <c r="AX4" i="14"/>
  <c r="U6" i="14"/>
  <c r="Z177" i="14"/>
  <c r="G28" i="14"/>
  <c r="AW82" i="14"/>
  <c r="AB82" i="14" s="1"/>
  <c r="G47" i="14"/>
  <c r="AJ73" i="14"/>
  <c r="Z97" i="14"/>
  <c r="Z138" i="14"/>
  <c r="Z174" i="14"/>
  <c r="AW154" i="14"/>
  <c r="AB154" i="14" s="1"/>
  <c r="AJ58" i="14"/>
  <c r="AJ56" i="14"/>
  <c r="G73" i="14"/>
  <c r="Z151" i="14"/>
  <c r="AW177" i="14"/>
  <c r="AB177" i="14" s="1"/>
  <c r="Z79" i="14"/>
  <c r="G37" i="14"/>
  <c r="G180" i="14"/>
  <c r="G71" i="14"/>
  <c r="AW23" i="14"/>
  <c r="AB23" i="14" s="1"/>
  <c r="Z189" i="14"/>
  <c r="G29" i="14"/>
  <c r="AW68" i="14"/>
  <c r="AB68" i="14" s="1"/>
  <c r="AJ110" i="14"/>
  <c r="AJ164" i="14"/>
  <c r="AJ41" i="14"/>
  <c r="Z67" i="14"/>
  <c r="G139" i="14"/>
  <c r="AJ124" i="14"/>
  <c r="AW173" i="14"/>
  <c r="AB173" i="14" s="1"/>
  <c r="Z152" i="14"/>
  <c r="AW96" i="14"/>
  <c r="AB96" i="14" s="1"/>
  <c r="AW139" i="14"/>
  <c r="AB139" i="14" s="1"/>
  <c r="AW188" i="14"/>
  <c r="AB188" i="14" s="1"/>
  <c r="AJ28" i="14"/>
  <c r="Z65" i="14"/>
  <c r="Z179" i="14"/>
  <c r="AW74" i="14"/>
  <c r="AB74" i="14" s="1"/>
  <c r="AW134" i="14"/>
  <c r="AB134" i="14" s="1"/>
  <c r="Z39" i="14"/>
  <c r="Z173" i="14"/>
  <c r="G74" i="14"/>
  <c r="AW150" i="14"/>
  <c r="AB150" i="14" s="1"/>
  <c r="AW123" i="14"/>
  <c r="AB123" i="14" s="1"/>
  <c r="AJ93" i="14"/>
  <c r="BN4" i="14"/>
  <c r="AJ98" i="14"/>
  <c r="G103" i="14"/>
  <c r="AW156" i="14"/>
  <c r="AB156" i="14" s="1"/>
  <c r="AJ118" i="14"/>
  <c r="Z34" i="14"/>
  <c r="G155" i="14"/>
  <c r="G69" i="14"/>
  <c r="AJ156" i="14"/>
  <c r="BL4" i="14"/>
  <c r="AW27" i="14"/>
  <c r="AB27" i="14" s="1"/>
  <c r="G192" i="14"/>
  <c r="AJ158" i="14"/>
  <c r="Z185" i="14"/>
  <c r="AJ21" i="14"/>
  <c r="AW53" i="14"/>
  <c r="AB53" i="14" s="1"/>
  <c r="AJ127" i="14"/>
  <c r="G66" i="14"/>
  <c r="AW193" i="14"/>
  <c r="AB193" i="14" s="1"/>
  <c r="AW114" i="14"/>
  <c r="AB114" i="14" s="1"/>
  <c r="AM4" i="14"/>
  <c r="G38" i="14"/>
  <c r="AW128" i="14"/>
  <c r="AB128" i="14" s="1"/>
  <c r="G172" i="14"/>
  <c r="Z149" i="14"/>
  <c r="G56" i="14"/>
  <c r="AJ76" i="14"/>
  <c r="AJ104" i="14"/>
  <c r="AJ172" i="14"/>
  <c r="AW119" i="14"/>
  <c r="AB119" i="14" s="1"/>
  <c r="Z132" i="14"/>
  <c r="Z47" i="14"/>
  <c r="Z38" i="14"/>
  <c r="AJ71" i="14"/>
  <c r="G93" i="14"/>
  <c r="AJ136" i="14"/>
  <c r="G81" i="14"/>
  <c r="G60" i="14"/>
  <c r="G131" i="14"/>
  <c r="Z143" i="14"/>
  <c r="G143" i="14"/>
  <c r="Z82" i="14"/>
  <c r="Z148" i="14"/>
  <c r="G94" i="14"/>
  <c r="Z154" i="14"/>
  <c r="G110" i="14"/>
  <c r="AW104" i="14"/>
  <c r="AB104" i="14" s="1"/>
  <c r="Z171" i="14"/>
  <c r="AJ39" i="14"/>
  <c r="Z184" i="14"/>
  <c r="AJ131" i="14"/>
  <c r="G165" i="14"/>
  <c r="AJ85" i="14"/>
  <c r="Z172" i="14"/>
  <c r="AJ140" i="14"/>
  <c r="G113" i="14"/>
  <c r="Z92" i="14"/>
  <c r="AJ37" i="14"/>
  <c r="G36" i="14"/>
  <c r="Z77" i="14"/>
  <c r="G82" i="14"/>
  <c r="G21" i="14"/>
  <c r="Z49" i="14"/>
  <c r="AW144" i="14"/>
  <c r="AB144" i="14" s="1"/>
  <c r="AW99" i="14"/>
  <c r="AB99" i="14" s="1"/>
  <c r="AW34" i="14"/>
  <c r="AB34" i="14" s="1"/>
  <c r="AJ123" i="14"/>
  <c r="G149" i="14"/>
  <c r="AJ148" i="14"/>
  <c r="AJ139" i="14"/>
  <c r="G126" i="14"/>
  <c r="AW125" i="14"/>
  <c r="AB125" i="14" s="1"/>
  <c r="Z187" i="14"/>
  <c r="G97" i="14"/>
  <c r="G44" i="14"/>
  <c r="Z121" i="14"/>
  <c r="G147" i="14"/>
  <c r="AJ188" i="14"/>
  <c r="G45" i="14"/>
  <c r="AW67" i="14"/>
  <c r="AB67" i="14" s="1"/>
  <c r="AJ152" i="14"/>
  <c r="AJ119" i="14"/>
  <c r="Z176" i="14"/>
  <c r="AJ61" i="14"/>
  <c r="BD4" i="14"/>
  <c r="AW46" i="14"/>
  <c r="AB46" i="14" s="1"/>
  <c r="AW91" i="14"/>
  <c r="AB91" i="14" s="1"/>
  <c r="Z117" i="14"/>
  <c r="AJ32" i="14"/>
  <c r="AJ54" i="14"/>
  <c r="AJ52" i="14"/>
  <c r="AJ186" i="14"/>
  <c r="AJ117" i="14"/>
  <c r="AJ173" i="14"/>
  <c r="AJ48" i="14"/>
  <c r="Z109" i="14"/>
  <c r="Z91" i="14"/>
  <c r="G178" i="14"/>
  <c r="AJ74" i="14"/>
  <c r="G171" i="14"/>
  <c r="Z157" i="14"/>
  <c r="AW58" i="14"/>
  <c r="AB58" i="14" s="1"/>
  <c r="AW170" i="14"/>
  <c r="AB170" i="14" s="1"/>
  <c r="G106" i="14"/>
  <c r="G86" i="14"/>
  <c r="G137" i="14"/>
  <c r="G26" i="14"/>
  <c r="Z194" i="14"/>
  <c r="G182" i="14"/>
  <c r="Z76" i="14"/>
  <c r="AW146" i="14"/>
  <c r="AB146" i="14" s="1"/>
  <c r="Z166" i="14"/>
  <c r="AS4" i="14"/>
  <c r="AW57" i="14"/>
  <c r="AB57" i="14" s="1"/>
  <c r="AJ138" i="14"/>
  <c r="AG5" i="14"/>
  <c r="AW47" i="14"/>
  <c r="AB47" i="14" s="1"/>
  <c r="G187" i="14"/>
  <c r="AJ103" i="14"/>
  <c r="Z155" i="14"/>
  <c r="G158" i="14"/>
  <c r="AJ101" i="14"/>
  <c r="Z50" i="14"/>
  <c r="AJ183" i="14"/>
  <c r="AW64" i="14"/>
  <c r="AB64" i="14" s="1"/>
  <c r="G48" i="14"/>
  <c r="Z62" i="14"/>
  <c r="Z111" i="14"/>
  <c r="AW189" i="14"/>
  <c r="AB189" i="14" s="1"/>
  <c r="AW72" i="14"/>
  <c r="AB72" i="14" s="1"/>
  <c r="AJ87" i="14"/>
  <c r="BA4" i="14"/>
  <c r="AW56" i="14"/>
  <c r="AB56" i="14" s="1"/>
  <c r="G32" i="14"/>
  <c r="AJ29" i="14"/>
  <c r="G160" i="14"/>
  <c r="AW145" i="14"/>
  <c r="AB145" i="14" s="1"/>
  <c r="AW84" i="14"/>
  <c r="AB84" i="14" s="1"/>
  <c r="G145" i="14"/>
  <c r="G31" i="14"/>
  <c r="G87" i="14"/>
  <c r="Z44" i="14"/>
  <c r="AW127" i="14"/>
  <c r="AB127" i="14" s="1"/>
  <c r="Z102" i="14"/>
  <c r="Z135" i="14"/>
  <c r="AJ83" i="14"/>
  <c r="G153" i="14"/>
  <c r="AW93" i="14"/>
  <c r="AB93" i="14" s="1"/>
  <c r="G70" i="14"/>
  <c r="G30" i="14"/>
  <c r="Z24" i="14"/>
  <c r="Z51" i="14"/>
  <c r="AJ179" i="14"/>
  <c r="AJ113" i="14"/>
  <c r="G40" i="14"/>
  <c r="AJ75" i="14"/>
  <c r="AW166" i="14"/>
  <c r="AB166" i="14" s="1"/>
  <c r="Z133" i="14"/>
  <c r="AJ181" i="14"/>
  <c r="AW88" i="14"/>
  <c r="AB88" i="14" s="1"/>
  <c r="Z61" i="14"/>
  <c r="Z113" i="14"/>
  <c r="AW37" i="14"/>
  <c r="AB37" i="14" s="1"/>
  <c r="AJ38" i="14"/>
  <c r="G84" i="14"/>
  <c r="G176" i="14"/>
  <c r="AW163" i="14"/>
  <c r="AB163" i="14" s="1"/>
  <c r="AJ60" i="14"/>
  <c r="Z170" i="14"/>
  <c r="Z188" i="14"/>
  <c r="Z27" i="14"/>
  <c r="G52" i="14"/>
  <c r="AW136" i="14"/>
  <c r="AB136" i="14" s="1"/>
  <c r="G177" i="14"/>
  <c r="AW122" i="14"/>
  <c r="AB122" i="14" s="1"/>
  <c r="AJ121" i="14"/>
  <c r="AW78" i="14"/>
  <c r="AB78" i="14" s="1"/>
  <c r="Z158" i="14"/>
  <c r="Z48" i="14"/>
  <c r="AW59" i="14"/>
  <c r="AB59" i="14" s="1"/>
  <c r="G125" i="14"/>
  <c r="Z98" i="14"/>
  <c r="G162" i="14"/>
  <c r="AJ142" i="14"/>
  <c r="Z153" i="14"/>
  <c r="AW66" i="14"/>
  <c r="AB66" i="14" s="1"/>
  <c r="G96" i="14"/>
  <c r="G49" i="14"/>
  <c r="AV4" i="14"/>
  <c r="Z134" i="14"/>
  <c r="G59" i="14"/>
  <c r="Z107" i="14"/>
  <c r="Z66" i="14"/>
  <c r="Z30" i="14"/>
  <c r="G140" i="14"/>
  <c r="AJ78" i="14"/>
  <c r="AJ90" i="14"/>
  <c r="AW157" i="14"/>
  <c r="AB157" i="14" s="1"/>
  <c r="G75" i="14"/>
  <c r="AJ105" i="14"/>
  <c r="AJ145" i="14"/>
  <c r="G79" i="14"/>
  <c r="AW4" i="14"/>
  <c r="Z88" i="14"/>
  <c r="AW45" i="14"/>
  <c r="AB45" i="14" s="1"/>
  <c r="AW69" i="14"/>
  <c r="AB69" i="14" s="1"/>
  <c r="BE4" i="14"/>
  <c r="Z42" i="14"/>
  <c r="Z165" i="14"/>
  <c r="G101" i="14"/>
  <c r="G83" i="14"/>
  <c r="AW175" i="14"/>
  <c r="AB175" i="14" s="1"/>
  <c r="Z144" i="14"/>
  <c r="AW77" i="14"/>
  <c r="AB77" i="14" s="1"/>
  <c r="G169" i="14"/>
  <c r="AJ174" i="14"/>
  <c r="G85" i="14"/>
  <c r="AJ134" i="14"/>
  <c r="AJ35" i="14"/>
  <c r="BB4" i="14"/>
  <c r="AJ147" i="14"/>
  <c r="AW55" i="14"/>
  <c r="AB55" i="14" s="1"/>
  <c r="Z26" i="14"/>
  <c r="G163" i="14"/>
  <c r="AJ192" i="14"/>
  <c r="Z156" i="14"/>
  <c r="G185" i="14"/>
  <c r="AW98" i="14"/>
  <c r="AB98" i="14" s="1"/>
  <c r="AW94" i="14"/>
  <c r="AB94" i="14" s="1"/>
  <c r="AW180" i="14"/>
  <c r="AB180" i="14" s="1"/>
  <c r="AW152" i="14"/>
  <c r="AB152" i="14" s="1"/>
  <c r="AJ146" i="14"/>
  <c r="Z104" i="14"/>
  <c r="Z55" i="14"/>
  <c r="AJ92" i="14"/>
  <c r="AL4" i="14"/>
  <c r="G123" i="14"/>
  <c r="Z131" i="14"/>
  <c r="Z190" i="14"/>
  <c r="Z60" i="14"/>
  <c r="G108" i="14"/>
  <c r="AJ77" i="14"/>
  <c r="Z86" i="14"/>
  <c r="AJ107" i="14"/>
  <c r="AJ68" i="14"/>
  <c r="AW140" i="14"/>
  <c r="AB140" i="14" s="1"/>
  <c r="Z112" i="14"/>
  <c r="Z78" i="14"/>
  <c r="Z87" i="14"/>
  <c r="AJ143" i="14"/>
  <c r="Z28" i="14"/>
  <c r="Z128" i="14"/>
  <c r="G190" i="14"/>
  <c r="AJ55" i="14"/>
  <c r="G95" i="14"/>
  <c r="G98" i="14"/>
  <c r="G146" i="14"/>
  <c r="G76" i="14"/>
  <c r="Z100" i="14"/>
  <c r="AW141" i="14"/>
  <c r="AB141" i="14" s="1"/>
  <c r="Z23" i="14"/>
  <c r="Z52" i="14"/>
  <c r="AJ141" i="14"/>
  <c r="AW108" i="14"/>
  <c r="AB108" i="14" s="1"/>
  <c r="Z85" i="14"/>
  <c r="G174" i="14"/>
  <c r="AW176" i="14"/>
  <c r="AB176" i="14" s="1"/>
  <c r="AJ160" i="14"/>
  <c r="AU4" i="14"/>
  <c r="Z64" i="14"/>
  <c r="Z186" i="14"/>
  <c r="Z192" i="14"/>
  <c r="Z89" i="14"/>
  <c r="AJ109" i="14"/>
  <c r="AJ155" i="14"/>
  <c r="G68" i="14"/>
  <c r="G129" i="14"/>
  <c r="Z120" i="14"/>
  <c r="AW110" i="14"/>
  <c r="AB110" i="14" s="1"/>
  <c r="AW28" i="14"/>
  <c r="AB28" i="14" s="1"/>
  <c r="AW103" i="14"/>
  <c r="AB103" i="14" s="1"/>
  <c r="Z139" i="14"/>
  <c r="G65" i="14"/>
  <c r="AW151" i="14"/>
  <c r="AB151" i="14" s="1"/>
  <c r="AJ31" i="14"/>
  <c r="AJ79" i="14"/>
  <c r="AJ126" i="14"/>
  <c r="AW101" i="14"/>
  <c r="AB101" i="14" s="1"/>
  <c r="AJ96" i="14"/>
  <c r="AW38" i="14"/>
  <c r="AB38" i="14" s="1"/>
  <c r="Z162" i="14"/>
  <c r="AO4" i="14"/>
  <c r="AY4" i="14"/>
  <c r="AJ157" i="14"/>
  <c r="G167" i="14"/>
  <c r="Z33" i="14"/>
  <c r="AJ168" i="14"/>
  <c r="BI4" i="14"/>
  <c r="AJ133" i="14"/>
  <c r="AW192" i="14"/>
  <c r="AB192" i="14" s="1"/>
  <c r="AW89" i="14"/>
  <c r="AB89" i="14" s="1"/>
  <c r="Z95" i="14"/>
  <c r="G92" i="14"/>
  <c r="AJ91" i="14"/>
  <c r="AW41" i="14"/>
  <c r="AB41" i="14" s="1"/>
  <c r="AJ108" i="14"/>
  <c r="AW32" i="14"/>
  <c r="AB32" i="14" s="1"/>
  <c r="Z36" i="14"/>
  <c r="AW112" i="14"/>
  <c r="AB112" i="14" s="1"/>
  <c r="AJ89" i="14"/>
  <c r="G50" i="14"/>
  <c r="AJ112" i="14"/>
  <c r="G72" i="14"/>
  <c r="AJ191" i="14"/>
  <c r="AW65" i="14"/>
  <c r="AB65" i="14" s="1"/>
  <c r="BO4" i="14"/>
  <c r="G62" i="14"/>
  <c r="Z169" i="14"/>
  <c r="AW36" i="14"/>
  <c r="AB36" i="14" s="1"/>
  <c r="Z175" i="14"/>
  <c r="Z101" i="14"/>
  <c r="AJ22" i="14"/>
  <c r="Z137" i="14"/>
  <c r="AW40" i="14"/>
  <c r="AB40" i="14" s="1"/>
  <c r="AW171" i="14"/>
  <c r="AB171" i="14" s="1"/>
  <c r="Z146" i="14"/>
  <c r="AJ128" i="14"/>
  <c r="Z73" i="14"/>
  <c r="AW186" i="14"/>
  <c r="AB186" i="14" s="1"/>
  <c r="Z46" i="14"/>
  <c r="Z56" i="14"/>
  <c r="G128" i="14"/>
  <c r="AJ86" i="14"/>
  <c r="Z35" i="14"/>
  <c r="AW133" i="14"/>
  <c r="AB133" i="14" s="1"/>
  <c r="G118" i="14"/>
  <c r="Z58" i="14"/>
  <c r="G33" i="14"/>
  <c r="AW120" i="14"/>
  <c r="AB120" i="14" s="1"/>
  <c r="AW30" i="14"/>
  <c r="AB30" i="14" s="1"/>
  <c r="AJ154" i="14"/>
  <c r="AJ70" i="14"/>
  <c r="AW169" i="14"/>
  <c r="AB169" i="14" s="1"/>
  <c r="AW135" i="14"/>
  <c r="AB135" i="14" s="1"/>
  <c r="AQ4" i="14"/>
  <c r="AW81" i="14"/>
  <c r="AB81" i="14" s="1"/>
  <c r="G170" i="14"/>
  <c r="G39" i="14"/>
  <c r="Z40" i="14"/>
  <c r="AW129" i="14"/>
  <c r="AB129" i="14" s="1"/>
  <c r="AJ178" i="14"/>
  <c r="G193" i="14"/>
  <c r="Z96" i="14"/>
  <c r="AW191" i="14"/>
  <c r="AB191" i="14" s="1"/>
  <c r="AW73" i="14"/>
  <c r="AB73" i="14" s="1"/>
  <c r="AW95" i="14"/>
  <c r="AB95" i="14" s="1"/>
  <c r="G184" i="14"/>
  <c r="G25" i="14"/>
  <c r="AW181" i="14"/>
  <c r="AB181" i="14" s="1"/>
  <c r="Z25" i="14"/>
  <c r="AJ185" i="14"/>
  <c r="AW111" i="14"/>
  <c r="AB111" i="14" s="1"/>
  <c r="Z163" i="14"/>
  <c r="AW52" i="14"/>
  <c r="AB52" i="14" s="1"/>
  <c r="Z54" i="14"/>
  <c r="G67" i="14"/>
  <c r="Z191" i="14"/>
  <c r="G181" i="14"/>
  <c r="G166" i="14"/>
  <c r="G54" i="14"/>
  <c r="AJ175" i="14"/>
  <c r="G164" i="14"/>
  <c r="Z140" i="14"/>
  <c r="AW106" i="14"/>
  <c r="AB106" i="14" s="1"/>
  <c r="AW155" i="14"/>
  <c r="AB155" i="14" s="1"/>
  <c r="Z29" i="14"/>
  <c r="AJ20" i="14"/>
  <c r="Z41" i="14"/>
  <c r="Z94" i="14"/>
  <c r="Z124" i="14"/>
  <c r="AJ84" i="14"/>
  <c r="AW126" i="14"/>
  <c r="AB126" i="14" s="1"/>
  <c r="AJ170" i="14"/>
  <c r="G150" i="14"/>
  <c r="AJ24" i="14"/>
  <c r="AW116" i="14"/>
  <c r="AB116" i="14" s="1"/>
  <c r="Z147" i="14"/>
  <c r="Z136" i="14"/>
  <c r="AJ81" i="14"/>
  <c r="AJ26" i="14"/>
  <c r="AW137" i="14"/>
  <c r="AB137" i="14" s="1"/>
  <c r="Z68" i="14"/>
  <c r="AW190" i="14"/>
  <c r="AB190" i="14" s="1"/>
  <c r="AJ129" i="14"/>
  <c r="AJ153" i="14"/>
  <c r="AJ65" i="14"/>
  <c r="G89" i="14"/>
  <c r="AW167" i="14"/>
  <c r="AB167" i="14" s="1"/>
  <c r="AJ25" i="14"/>
  <c r="AW164" i="14"/>
  <c r="AB164" i="14" s="1"/>
  <c r="BC4" i="14"/>
  <c r="G189" i="14"/>
  <c r="G57" i="14"/>
  <c r="AJ144" i="14"/>
  <c r="G127" i="14"/>
  <c r="AJ36" i="14"/>
  <c r="G148" i="14"/>
  <c r="AJ122" i="14"/>
  <c r="AJ125" i="14"/>
  <c r="G41" i="14"/>
  <c r="AJ180" i="14"/>
  <c r="Z116" i="14"/>
  <c r="AW62" i="14"/>
  <c r="AB62" i="14" s="1"/>
  <c r="AJ23" i="14"/>
  <c r="G42" i="14"/>
  <c r="Z105" i="14"/>
  <c r="Z159" i="14"/>
  <c r="AJ150" i="14"/>
  <c r="Z182" i="14"/>
  <c r="G144" i="14"/>
  <c r="G80" i="14"/>
  <c r="AW194" i="14"/>
  <c r="AB194" i="14" s="1"/>
  <c r="AF6" i="14"/>
  <c r="AJ33" i="14"/>
  <c r="Z193" i="14"/>
  <c r="AW80" i="14"/>
  <c r="AB80" i="14" s="1"/>
  <c r="AW172" i="14"/>
  <c r="AB172" i="14" s="1"/>
  <c r="Z167" i="14"/>
  <c r="AJ67" i="14"/>
  <c r="AW109" i="14"/>
  <c r="AB109" i="14" s="1"/>
  <c r="Z142" i="14"/>
  <c r="AW142" i="14"/>
  <c r="AB142" i="14" s="1"/>
  <c r="AJ45" i="14"/>
  <c r="AN4" i="14"/>
  <c r="G156" i="14"/>
  <c r="AJ57" i="14"/>
  <c r="AJ115" i="14"/>
  <c r="Z123" i="14"/>
  <c r="AW131" i="14"/>
  <c r="AB131" i="14" s="1"/>
  <c r="AW143" i="14"/>
  <c r="AB143" i="14" s="1"/>
  <c r="Z103" i="14"/>
  <c r="AJ72" i="14"/>
  <c r="Z69" i="14"/>
  <c r="G161" i="14"/>
  <c r="Z31" i="14"/>
  <c r="G154" i="14"/>
  <c r="AW39" i="14"/>
  <c r="AB39" i="14" s="1"/>
  <c r="AW44" i="14"/>
  <c r="AB44" i="14" s="1"/>
  <c r="Z118" i="14"/>
  <c r="AW54" i="14"/>
  <c r="AB54" i="14" s="1"/>
  <c r="AW48" i="14"/>
  <c r="AB48" i="14" s="1"/>
  <c r="AJ165" i="14"/>
  <c r="G63" i="14"/>
  <c r="BM4" i="14"/>
  <c r="Z180" i="14"/>
  <c r="AW42" i="14"/>
  <c r="AB42" i="14" s="1"/>
  <c r="AJ34" i="14"/>
  <c r="AJ194" i="14"/>
  <c r="AJ182" i="14"/>
  <c r="AW83" i="14"/>
  <c r="AB83" i="14" s="1"/>
  <c r="G179" i="14"/>
  <c r="Z183" i="14"/>
  <c r="AW60" i="14"/>
  <c r="AB60" i="14" s="1"/>
  <c r="G168" i="14"/>
  <c r="AZ4" i="14"/>
  <c r="Z127" i="14"/>
  <c r="AJ69" i="14"/>
  <c r="AJ88" i="14"/>
  <c r="G46" i="14"/>
  <c r="AJ177" i="14"/>
  <c r="Z129" i="14"/>
  <c r="G107" i="14"/>
  <c r="Z110" i="14"/>
  <c r="G27" i="14"/>
  <c r="AW29" i="14"/>
  <c r="AB29" i="14" s="1"/>
  <c r="Z32" i="14"/>
  <c r="AJ166" i="14"/>
  <c r="G35" i="14"/>
  <c r="AJ40" i="14"/>
  <c r="G91" i="14"/>
  <c r="G194" i="14"/>
  <c r="Z75" i="14"/>
  <c r="Z83" i="14"/>
  <c r="AJ106" i="14"/>
  <c r="AW35" i="14"/>
  <c r="AB35" i="14" s="1"/>
  <c r="Z168" i="14"/>
  <c r="AW183" i="14"/>
  <c r="AB183" i="14" s="1"/>
  <c r="AW115" i="14"/>
  <c r="AB115" i="14" s="1"/>
  <c r="Z81" i="14"/>
  <c r="AJ53" i="14"/>
  <c r="AW162" i="14"/>
  <c r="AB162" i="14" s="1"/>
  <c r="AW182" i="14"/>
  <c r="AB182" i="14" s="1"/>
  <c r="Z22" i="14"/>
  <c r="AW31" i="14"/>
  <c r="AB31" i="14" s="1"/>
  <c r="G53" i="14"/>
  <c r="AJ80" i="14"/>
  <c r="Z114" i="14"/>
  <c r="AW70" i="14"/>
  <c r="AB70" i="14" s="1"/>
  <c r="Z115" i="14"/>
  <c r="G109" i="14"/>
  <c r="AJ171" i="14"/>
  <c r="Z181" i="14"/>
  <c r="G136" i="14"/>
  <c r="AJ130" i="14"/>
  <c r="AW179" i="14"/>
  <c r="AB179" i="14" s="1"/>
  <c r="G55" i="14"/>
  <c r="G138" i="14"/>
  <c r="AW51" i="14"/>
  <c r="AB51" i="14" s="1"/>
  <c r="G135" i="14"/>
  <c r="AJ151" i="14"/>
  <c r="AW75" i="14"/>
  <c r="AB75" i="14" s="1"/>
  <c r="G152" i="14"/>
  <c r="AW25" i="14"/>
  <c r="AB25" i="14" s="1"/>
  <c r="AJ149" i="14"/>
  <c r="AW132" i="14"/>
  <c r="AB132" i="14" s="1"/>
  <c r="AJ190" i="14"/>
  <c r="AJ95" i="14"/>
  <c r="G183" i="14"/>
  <c r="AJ163" i="14"/>
  <c r="AJ161" i="14"/>
  <c r="AW102" i="14"/>
  <c r="AB102" i="14" s="1"/>
  <c r="AR4" i="14"/>
  <c r="AJ184" i="14"/>
  <c r="AW24" i="14"/>
  <c r="AB24" i="14" s="1"/>
  <c r="AW26" i="14"/>
  <c r="AB26" i="14" s="1"/>
  <c r="G120" i="14"/>
  <c r="AW63" i="14"/>
  <c r="AB63" i="14" s="1"/>
  <c r="AW107" i="14"/>
  <c r="AB107" i="14" s="1"/>
  <c r="AW92" i="14"/>
  <c r="AB92" i="14" s="1"/>
  <c r="AW79" i="14"/>
  <c r="AB79" i="14" s="1"/>
  <c r="G142" i="14"/>
  <c r="AW113" i="14"/>
  <c r="AB113" i="14" s="1"/>
  <c r="AW49" i="14"/>
  <c r="AB49" i="14" s="1"/>
  <c r="Z63" i="14"/>
  <c r="G100" i="14"/>
  <c r="X111" i="28"/>
  <c r="T111" i="28" s="1"/>
  <c r="X151" i="28"/>
  <c r="T151" i="28" s="1"/>
  <c r="X25" i="28"/>
  <c r="T25" i="28" s="1"/>
  <c r="X77" i="28"/>
  <c r="T77" i="28" s="1"/>
  <c r="X126" i="28"/>
  <c r="T126" i="28" s="1"/>
  <c r="X103" i="28"/>
  <c r="T103" i="28" s="1"/>
  <c r="X74" i="28"/>
  <c r="T74" i="28" s="1"/>
  <c r="X137" i="28"/>
  <c r="T137" i="28" s="1"/>
  <c r="X73" i="28"/>
  <c r="T73" i="28" s="1"/>
  <c r="X62" i="28"/>
  <c r="T62" i="28" s="1"/>
  <c r="X56" i="28"/>
  <c r="T56" i="28" s="1"/>
  <c r="X172" i="28"/>
  <c r="T172" i="28" s="1"/>
  <c r="X80" i="28"/>
  <c r="T80" i="28" s="1"/>
  <c r="X192" i="28"/>
  <c r="T192" i="28" s="1"/>
  <c r="X173" i="28"/>
  <c r="T173" i="28" s="1"/>
  <c r="X149" i="28"/>
  <c r="T149" i="28" s="1"/>
  <c r="X177" i="28"/>
  <c r="T177" i="28" s="1"/>
  <c r="X78" i="28"/>
  <c r="T78" i="28" s="1"/>
  <c r="X191" i="28"/>
  <c r="T191" i="28" s="1"/>
  <c r="X122" i="28"/>
  <c r="T122" i="28" s="1"/>
  <c r="X66" i="28"/>
  <c r="T66" i="28" s="1"/>
  <c r="X82" i="28"/>
  <c r="T82" i="28" s="1"/>
  <c r="X52" i="28"/>
  <c r="T52" i="28" s="1"/>
  <c r="X55" i="28"/>
  <c r="T55" i="28" s="1"/>
  <c r="X85" i="28"/>
  <c r="T85" i="28" s="1"/>
  <c r="X69" i="28"/>
  <c r="T69" i="28" s="1"/>
  <c r="X159" i="28"/>
  <c r="T159" i="28" s="1"/>
  <c r="X30" i="28"/>
  <c r="T30" i="28" s="1"/>
  <c r="X49" i="28"/>
  <c r="T49" i="28" s="1"/>
  <c r="X41" i="28"/>
  <c r="T41" i="28" s="1"/>
  <c r="X20" i="28"/>
  <c r="T20" i="28" s="1"/>
  <c r="X189" i="28"/>
  <c r="T189" i="28" s="1"/>
  <c r="X68" i="28"/>
  <c r="T68" i="28" s="1"/>
  <c r="X88" i="28"/>
  <c r="T88" i="28" s="1"/>
  <c r="X47" i="28"/>
  <c r="T47" i="28" s="1"/>
  <c r="X135" i="28"/>
  <c r="T135" i="28" s="1"/>
  <c r="X21" i="28"/>
  <c r="T21" i="28" s="1"/>
  <c r="X185" i="28"/>
  <c r="T185" i="28" s="1"/>
  <c r="X136" i="28"/>
  <c r="T136" i="28" s="1"/>
  <c r="X150" i="28"/>
  <c r="T150" i="28" s="1"/>
  <c r="X194" i="28"/>
  <c r="T194" i="28" s="1"/>
  <c r="X51" i="28"/>
  <c r="T51" i="28" s="1"/>
  <c r="X95" i="28"/>
  <c r="T95" i="28" s="1"/>
  <c r="X104" i="28"/>
  <c r="T104" i="28" s="1"/>
  <c r="X86" i="28"/>
  <c r="T86" i="28" s="1"/>
  <c r="X79" i="28"/>
  <c r="T79" i="28" s="1"/>
  <c r="X59" i="28"/>
  <c r="T59" i="28" s="1"/>
  <c r="X132" i="28"/>
  <c r="T132" i="28" s="1"/>
  <c r="X94" i="28"/>
  <c r="T94" i="28" s="1"/>
  <c r="X26" i="28"/>
  <c r="T26" i="28" s="1"/>
  <c r="X107" i="28"/>
  <c r="T107" i="28" s="1"/>
  <c r="X37" i="28"/>
  <c r="T37" i="28" s="1"/>
  <c r="X139" i="28"/>
  <c r="T139" i="28" s="1"/>
  <c r="X182" i="28"/>
  <c r="T182" i="28" s="1"/>
  <c r="X72" i="28"/>
  <c r="T72" i="28" s="1"/>
  <c r="X174" i="28"/>
  <c r="T174" i="28" s="1"/>
  <c r="X48" i="28"/>
  <c r="T48" i="28" s="1"/>
  <c r="X39" i="28"/>
  <c r="T39" i="28" s="1"/>
  <c r="X181" i="28"/>
  <c r="T181" i="28" s="1"/>
  <c r="X119" i="28"/>
  <c r="T119" i="28" s="1"/>
  <c r="X166" i="28"/>
  <c r="T166" i="28" s="1"/>
  <c r="X67" i="28"/>
  <c r="T67" i="28" s="1"/>
  <c r="X167" i="28"/>
  <c r="T167" i="28" s="1"/>
  <c r="X134" i="28"/>
  <c r="T134" i="28" s="1"/>
  <c r="X153" i="28"/>
  <c r="T153" i="28" s="1"/>
  <c r="X96" i="28"/>
  <c r="T96" i="28" s="1"/>
  <c r="X93" i="28"/>
  <c r="T93" i="28" s="1"/>
  <c r="X54" i="28"/>
  <c r="T54" i="28" s="1"/>
  <c r="X138" i="28"/>
  <c r="T138" i="28" s="1"/>
  <c r="X76" i="28"/>
  <c r="T76" i="28" s="1"/>
  <c r="X188" i="28"/>
  <c r="T188" i="28" s="1"/>
  <c r="X183" i="28"/>
  <c r="T183" i="28" s="1"/>
  <c r="X106" i="28"/>
  <c r="T106" i="28" s="1"/>
  <c r="X117" i="28"/>
  <c r="T117" i="28" s="1"/>
  <c r="X152" i="28"/>
  <c r="T152" i="28" s="1"/>
  <c r="X116" i="28"/>
  <c r="T116" i="28" s="1"/>
  <c r="X187" i="28"/>
  <c r="T187" i="28" s="1"/>
  <c r="X27" i="28"/>
  <c r="T27" i="28" s="1"/>
  <c r="X45" i="28"/>
  <c r="T45" i="28" s="1"/>
  <c r="X180" i="28"/>
  <c r="T180" i="28" s="1"/>
  <c r="X46" i="28"/>
  <c r="T46" i="28" s="1"/>
  <c r="X97" i="28"/>
  <c r="T97" i="28" s="1"/>
  <c r="X143" i="28"/>
  <c r="T143" i="28" s="1"/>
  <c r="X23" i="28"/>
  <c r="T23" i="28" s="1"/>
  <c r="X184" i="28"/>
  <c r="T184" i="28" s="1"/>
  <c r="X40" i="28"/>
  <c r="T40" i="28" s="1"/>
  <c r="X175" i="28"/>
  <c r="T175" i="28" s="1"/>
  <c r="X87" i="28"/>
  <c r="T87" i="28" s="1"/>
  <c r="X108" i="28"/>
  <c r="T108" i="28" s="1"/>
  <c r="X186" i="28"/>
  <c r="T186" i="28" s="1"/>
  <c r="X129" i="28"/>
  <c r="T129" i="28" s="1"/>
  <c r="X33" i="28"/>
  <c r="T33" i="28" s="1"/>
  <c r="X57" i="28"/>
  <c r="T57" i="28" s="1"/>
  <c r="X29" i="28"/>
  <c r="T29" i="28" s="1"/>
  <c r="X64" i="28"/>
  <c r="T64" i="28" s="1"/>
  <c r="X43" i="28"/>
  <c r="T43" i="28" s="1"/>
  <c r="X42" i="28"/>
  <c r="T42" i="28" s="1"/>
  <c r="X53" i="28"/>
  <c r="T53" i="28" s="1"/>
  <c r="X158" i="28"/>
  <c r="T158" i="28" s="1"/>
  <c r="X38" i="28"/>
  <c r="T38" i="28" s="1"/>
  <c r="X81" i="28"/>
  <c r="T81" i="28" s="1"/>
  <c r="X123" i="28"/>
  <c r="T123" i="28" s="1"/>
  <c r="X133" i="28"/>
  <c r="T133" i="28" s="1"/>
  <c r="X84" i="28"/>
  <c r="T84" i="28" s="1"/>
  <c r="X171" i="28"/>
  <c r="T171" i="28" s="1"/>
  <c r="X32" i="28"/>
  <c r="T32" i="28" s="1"/>
  <c r="X164" i="28"/>
  <c r="T164" i="28" s="1"/>
  <c r="X109" i="28"/>
  <c r="T109" i="28" s="1"/>
  <c r="X156" i="28"/>
  <c r="T156" i="28" s="1"/>
  <c r="X124" i="28"/>
  <c r="T124" i="28" s="1"/>
  <c r="X22" i="28"/>
  <c r="T22" i="28" s="1"/>
  <c r="X114" i="28"/>
  <c r="T114" i="28" s="1"/>
  <c r="X61" i="28"/>
  <c r="T61" i="28" s="1"/>
  <c r="X154" i="28"/>
  <c r="T154" i="28" s="1"/>
  <c r="X168" i="28"/>
  <c r="T168" i="28" s="1"/>
  <c r="X161" i="28"/>
  <c r="T161" i="28" s="1"/>
  <c r="X190" i="28"/>
  <c r="T190" i="28" s="1"/>
  <c r="X83" i="28"/>
  <c r="T83" i="28" s="1"/>
  <c r="X110" i="28"/>
  <c r="T110" i="28" s="1"/>
  <c r="X144" i="28"/>
  <c r="T144" i="28" s="1"/>
  <c r="X50" i="28"/>
  <c r="T50" i="28" s="1"/>
  <c r="X120" i="28"/>
  <c r="T120" i="28" s="1"/>
  <c r="X90" i="28"/>
  <c r="T90" i="28" s="1"/>
  <c r="U18" i="28"/>
  <c r="U19" i="28" s="1"/>
  <c r="X141" i="28"/>
  <c r="T141" i="28" s="1"/>
  <c r="X34" i="28"/>
  <c r="T34" i="28" s="1"/>
  <c r="X165" i="28"/>
  <c r="T165" i="28" s="1"/>
  <c r="X179" i="28"/>
  <c r="T179" i="28" s="1"/>
  <c r="X121" i="28"/>
  <c r="T121" i="28" s="1"/>
  <c r="X169" i="28"/>
  <c r="T169" i="28" s="1"/>
  <c r="X157" i="28"/>
  <c r="T157" i="28" s="1"/>
  <c r="X75" i="28"/>
  <c r="T75" i="28" s="1"/>
  <c r="X24" i="28"/>
  <c r="T24" i="28" s="1"/>
  <c r="X89" i="28"/>
  <c r="T89" i="28" s="1"/>
  <c r="X118" i="28"/>
  <c r="T118" i="28" s="1"/>
  <c r="X99" i="28"/>
  <c r="T99" i="28" s="1"/>
  <c r="X130" i="28"/>
  <c r="T130" i="28" s="1"/>
  <c r="X65" i="28"/>
  <c r="T65" i="28" s="1"/>
  <c r="X193" i="28"/>
  <c r="T193" i="28" s="1"/>
  <c r="X28" i="28"/>
  <c r="T28" i="28" s="1"/>
  <c r="X131" i="28"/>
  <c r="T131" i="28" s="1"/>
  <c r="X176" i="28"/>
  <c r="T176" i="28" s="1"/>
  <c r="X70" i="28"/>
  <c r="T70" i="28" s="1"/>
  <c r="X100" i="28"/>
  <c r="T100" i="28" s="1"/>
  <c r="X101" i="28"/>
  <c r="T101" i="28" s="1"/>
  <c r="X147" i="28"/>
  <c r="T147" i="28" s="1"/>
  <c r="X125" i="28"/>
  <c r="T125" i="28" s="1"/>
  <c r="X142" i="28"/>
  <c r="T142" i="28" s="1"/>
  <c r="X35" i="28"/>
  <c r="T35" i="28" s="1"/>
  <c r="X178" i="28"/>
  <c r="T178" i="28" s="1"/>
  <c r="X98" i="28"/>
  <c r="T98" i="28" s="1"/>
  <c r="X113" i="28"/>
  <c r="T113" i="28" s="1"/>
  <c r="X60" i="28"/>
  <c r="T60" i="28" s="1"/>
  <c r="X148" i="28"/>
  <c r="T148" i="28" s="1"/>
  <c r="X115" i="28"/>
  <c r="T115" i="28" s="1"/>
  <c r="X71" i="28"/>
  <c r="T71" i="28" s="1"/>
  <c r="X102" i="28"/>
  <c r="T102" i="28" s="1"/>
  <c r="X146" i="28"/>
  <c r="T146" i="28" s="1"/>
  <c r="X163" i="28"/>
  <c r="T163" i="28" s="1"/>
  <c r="X63" i="28"/>
  <c r="T63" i="28" s="1"/>
  <c r="X91" i="28"/>
  <c r="T91" i="28" s="1"/>
  <c r="X128" i="28"/>
  <c r="T128" i="28" s="1"/>
  <c r="X105" i="28"/>
  <c r="T105" i="28" s="1"/>
  <c r="X31" i="28"/>
  <c r="T31" i="28" s="1"/>
  <c r="X162" i="28"/>
  <c r="T162" i="28" s="1"/>
  <c r="X36" i="28"/>
  <c r="T36" i="28" s="1"/>
  <c r="X58" i="28"/>
  <c r="T58" i="28" s="1"/>
  <c r="X145" i="28"/>
  <c r="T145" i="28" s="1"/>
  <c r="X160" i="28"/>
  <c r="T160" i="28" s="1"/>
  <c r="X92" i="28"/>
  <c r="T92" i="28" s="1"/>
  <c r="X44" i="28"/>
  <c r="T44" i="28" s="1"/>
  <c r="X170" i="28"/>
  <c r="T170" i="28" s="1"/>
  <c r="X155" i="28"/>
  <c r="T155" i="28" s="1"/>
  <c r="X140" i="28"/>
  <c r="T140" i="28" s="1"/>
  <c r="X112" i="28"/>
  <c r="T112" i="28" s="1"/>
  <c r="X127" i="28"/>
  <c r="T127" i="28" s="1"/>
  <c r="X176" i="26"/>
  <c r="T176" i="26" s="1"/>
  <c r="X25" i="26"/>
  <c r="T25" i="26" s="1"/>
  <c r="X67" i="26"/>
  <c r="T67" i="26" s="1"/>
  <c r="X166" i="26"/>
  <c r="T166" i="26" s="1"/>
  <c r="X123" i="26"/>
  <c r="T123" i="26" s="1"/>
  <c r="X21" i="26"/>
  <c r="T21" i="26" s="1"/>
  <c r="X27" i="26"/>
  <c r="T27" i="26" s="1"/>
  <c r="X189" i="26"/>
  <c r="T189" i="26" s="1"/>
  <c r="X47" i="26"/>
  <c r="T47" i="26" s="1"/>
  <c r="X131" i="26"/>
  <c r="T131" i="26" s="1"/>
  <c r="X142" i="26"/>
  <c r="T142" i="26" s="1"/>
  <c r="X32" i="26"/>
  <c r="T32" i="26" s="1"/>
  <c r="X133" i="26"/>
  <c r="T133" i="26" s="1"/>
  <c r="X56" i="26"/>
  <c r="T56" i="26" s="1"/>
  <c r="X151" i="26"/>
  <c r="T151" i="26" s="1"/>
  <c r="X108" i="26"/>
  <c r="T108" i="26" s="1"/>
  <c r="X111" i="26"/>
  <c r="T111" i="26" s="1"/>
  <c r="X89" i="26"/>
  <c r="T89" i="26" s="1"/>
  <c r="X33" i="26"/>
  <c r="T33" i="26" s="1"/>
  <c r="X164" i="26"/>
  <c r="T164" i="26" s="1"/>
  <c r="X28" i="26"/>
  <c r="T28" i="26" s="1"/>
  <c r="X112" i="26"/>
  <c r="T112" i="26" s="1"/>
  <c r="X125" i="26"/>
  <c r="T125" i="26" s="1"/>
  <c r="X42" i="26"/>
  <c r="T42" i="26" s="1"/>
  <c r="X140" i="26"/>
  <c r="T140" i="26" s="1"/>
  <c r="X143" i="26"/>
  <c r="T143" i="26" s="1"/>
  <c r="X65" i="26"/>
  <c r="T65" i="26" s="1"/>
  <c r="X163" i="26"/>
  <c r="T163" i="26" s="1"/>
  <c r="X75" i="26"/>
  <c r="T75" i="26" s="1"/>
  <c r="X180" i="26"/>
  <c r="T180" i="26" s="1"/>
  <c r="X88" i="26"/>
  <c r="T88" i="26" s="1"/>
  <c r="X132" i="26"/>
  <c r="T132" i="26" s="1"/>
  <c r="X97" i="26"/>
  <c r="T97" i="26" s="1"/>
  <c r="X95" i="26"/>
  <c r="T95" i="26" s="1"/>
  <c r="X30" i="26"/>
  <c r="T30" i="26" s="1"/>
  <c r="X46" i="26"/>
  <c r="T46" i="26" s="1"/>
  <c r="X70" i="26"/>
  <c r="T70" i="26" s="1"/>
  <c r="X109" i="26"/>
  <c r="T109" i="26" s="1"/>
  <c r="X82" i="26"/>
  <c r="T82" i="26" s="1"/>
  <c r="X63" i="26"/>
  <c r="T63" i="26" s="1"/>
  <c r="X153" i="26"/>
  <c r="T153" i="26" s="1"/>
  <c r="X192" i="26"/>
  <c r="T192" i="26" s="1"/>
  <c r="X80" i="26"/>
  <c r="T80" i="26" s="1"/>
  <c r="X157" i="26"/>
  <c r="T157" i="26" s="1"/>
  <c r="X181" i="26"/>
  <c r="T181" i="26" s="1"/>
  <c r="X76" i="26"/>
  <c r="T76" i="26" s="1"/>
  <c r="X58" i="26"/>
  <c r="T58" i="26" s="1"/>
  <c r="X59" i="26"/>
  <c r="T59" i="26" s="1"/>
  <c r="X94" i="26"/>
  <c r="T94" i="26" s="1"/>
  <c r="X102" i="26"/>
  <c r="T102" i="26" s="1"/>
  <c r="X139" i="26"/>
  <c r="T139" i="26" s="1"/>
  <c r="X35" i="26"/>
  <c r="T35" i="26" s="1"/>
  <c r="X40" i="26"/>
  <c r="T40" i="26" s="1"/>
  <c r="X178" i="26"/>
  <c r="T178" i="26" s="1"/>
  <c r="X105" i="26"/>
  <c r="T105" i="26" s="1"/>
  <c r="X20" i="26"/>
  <c r="T20" i="26" s="1"/>
  <c r="X128" i="26"/>
  <c r="T128" i="26" s="1"/>
  <c r="X170" i="26"/>
  <c r="T170" i="26" s="1"/>
  <c r="X110" i="26"/>
  <c r="T110" i="26" s="1"/>
  <c r="X177" i="26"/>
  <c r="T177" i="26" s="1"/>
  <c r="X152" i="26"/>
  <c r="T152" i="26" s="1"/>
  <c r="X186" i="26"/>
  <c r="T186" i="26" s="1"/>
  <c r="X119" i="26"/>
  <c r="T119" i="26" s="1"/>
  <c r="X127" i="26"/>
  <c r="T127" i="26" s="1"/>
  <c r="X107" i="26"/>
  <c r="T107" i="26" s="1"/>
  <c r="X66" i="26"/>
  <c r="T66" i="26" s="1"/>
  <c r="X83" i="26"/>
  <c r="T83" i="26" s="1"/>
  <c r="X150" i="26"/>
  <c r="T150" i="26" s="1"/>
  <c r="X73" i="26"/>
  <c r="T73" i="26" s="1"/>
  <c r="X74" i="26"/>
  <c r="T74" i="26" s="1"/>
  <c r="X41" i="26"/>
  <c r="T41" i="26" s="1"/>
  <c r="X45" i="26"/>
  <c r="T45" i="26" s="1"/>
  <c r="X184" i="26"/>
  <c r="T184" i="26" s="1"/>
  <c r="X106" i="26"/>
  <c r="T106" i="26" s="1"/>
  <c r="X137" i="26"/>
  <c r="T137" i="26" s="1"/>
  <c r="X39" i="26"/>
  <c r="T39" i="26" s="1"/>
  <c r="X91" i="26"/>
  <c r="T91" i="26" s="1"/>
  <c r="X155" i="26"/>
  <c r="T155" i="26" s="1"/>
  <c r="X124" i="26"/>
  <c r="T124" i="26" s="1"/>
  <c r="X116" i="26"/>
  <c r="T116" i="26" s="1"/>
  <c r="X179" i="26"/>
  <c r="T179" i="26" s="1"/>
  <c r="X60" i="26"/>
  <c r="T60" i="26" s="1"/>
  <c r="X136" i="26"/>
  <c r="T136" i="26" s="1"/>
  <c r="X81" i="26"/>
  <c r="T81" i="26" s="1"/>
  <c r="X85" i="26"/>
  <c r="T85" i="26" s="1"/>
  <c r="X168" i="26"/>
  <c r="T168" i="26" s="1"/>
  <c r="X172" i="26"/>
  <c r="T172" i="26" s="1"/>
  <c r="X174" i="26"/>
  <c r="T174" i="26" s="1"/>
  <c r="X49" i="26"/>
  <c r="T49" i="26" s="1"/>
  <c r="X77" i="26"/>
  <c r="T77" i="26" s="1"/>
  <c r="X34" i="26"/>
  <c r="T34" i="26" s="1"/>
  <c r="X185" i="26"/>
  <c r="T185" i="26" s="1"/>
  <c r="X64" i="26"/>
  <c r="T64" i="26" s="1"/>
  <c r="X130" i="26"/>
  <c r="T130" i="26" s="1"/>
  <c r="X188" i="26"/>
  <c r="T188" i="26" s="1"/>
  <c r="X31" i="26"/>
  <c r="T31" i="26" s="1"/>
  <c r="X161" i="26"/>
  <c r="T161" i="26" s="1"/>
  <c r="X55" i="26"/>
  <c r="T55" i="26" s="1"/>
  <c r="X79" i="26"/>
  <c r="T79" i="26" s="1"/>
  <c r="X86" i="26"/>
  <c r="T86" i="26" s="1"/>
  <c r="X57" i="26"/>
  <c r="T57" i="26" s="1"/>
  <c r="X160" i="26"/>
  <c r="T160" i="26" s="1"/>
  <c r="X62" i="26"/>
  <c r="T62" i="26" s="1"/>
  <c r="X144" i="26"/>
  <c r="T144" i="26" s="1"/>
  <c r="X96" i="26"/>
  <c r="T96" i="26" s="1"/>
  <c r="X54" i="26"/>
  <c r="T54" i="26" s="1"/>
  <c r="X61" i="26"/>
  <c r="T61" i="26" s="1"/>
  <c r="X71" i="26"/>
  <c r="T71" i="26" s="1"/>
  <c r="X147" i="26"/>
  <c r="T147" i="26" s="1"/>
  <c r="X191" i="26"/>
  <c r="T191" i="26" s="1"/>
  <c r="X159" i="26"/>
  <c r="T159" i="26" s="1"/>
  <c r="X117" i="26"/>
  <c r="T117" i="26" s="1"/>
  <c r="X134" i="26"/>
  <c r="T134" i="26" s="1"/>
  <c r="X93" i="26"/>
  <c r="T93" i="26" s="1"/>
  <c r="X37" i="26"/>
  <c r="T37" i="26" s="1"/>
  <c r="X193" i="26"/>
  <c r="T193" i="26" s="1"/>
  <c r="X173" i="26"/>
  <c r="T173" i="26" s="1"/>
  <c r="X68" i="26"/>
  <c r="T68" i="26" s="1"/>
  <c r="X23" i="26"/>
  <c r="T23" i="26" s="1"/>
  <c r="X118" i="26"/>
  <c r="T118" i="26" s="1"/>
  <c r="X115" i="26"/>
  <c r="T115" i="26" s="1"/>
  <c r="X148" i="26"/>
  <c r="T148" i="26" s="1"/>
  <c r="X182" i="26"/>
  <c r="T182" i="26" s="1"/>
  <c r="X43" i="26"/>
  <c r="T43" i="26" s="1"/>
  <c r="X44" i="26"/>
  <c r="T44" i="26" s="1"/>
  <c r="X183" i="26"/>
  <c r="T183" i="26" s="1"/>
  <c r="X99" i="26"/>
  <c r="T99" i="26" s="1"/>
  <c r="X98" i="26"/>
  <c r="T98" i="26" s="1"/>
  <c r="X120" i="26"/>
  <c r="T120" i="26" s="1"/>
  <c r="X113" i="26"/>
  <c r="T113" i="26" s="1"/>
  <c r="X169" i="26"/>
  <c r="T169" i="26" s="1"/>
  <c r="X175" i="26"/>
  <c r="T175" i="26" s="1"/>
  <c r="X121" i="26"/>
  <c r="T121" i="26" s="1"/>
  <c r="X51" i="26"/>
  <c r="T51" i="26" s="1"/>
  <c r="X165" i="26"/>
  <c r="T165" i="26" s="1"/>
  <c r="X24" i="26"/>
  <c r="T24" i="26" s="1"/>
  <c r="X162" i="26"/>
  <c r="T162" i="26" s="1"/>
  <c r="U18" i="26"/>
  <c r="U19" i="26" s="1"/>
  <c r="X48" i="26"/>
  <c r="T48" i="26" s="1"/>
  <c r="X156" i="26"/>
  <c r="T156" i="26" s="1"/>
  <c r="X154" i="26"/>
  <c r="T154" i="26" s="1"/>
  <c r="X145" i="26"/>
  <c r="T145" i="26" s="1"/>
  <c r="X53" i="26"/>
  <c r="T53" i="26" s="1"/>
  <c r="X104" i="26"/>
  <c r="T104" i="26" s="1"/>
  <c r="X72" i="26"/>
  <c r="T72" i="26" s="1"/>
  <c r="X103" i="26"/>
  <c r="T103" i="26" s="1"/>
  <c r="X90" i="26"/>
  <c r="T90" i="26" s="1"/>
  <c r="X190" i="26"/>
  <c r="T190" i="26" s="1"/>
  <c r="X92" i="26"/>
  <c r="T92" i="26" s="1"/>
  <c r="X135" i="26"/>
  <c r="T135" i="26" s="1"/>
  <c r="X187" i="26"/>
  <c r="T187" i="26" s="1"/>
  <c r="X36" i="26"/>
  <c r="T36" i="26" s="1"/>
  <c r="X22" i="26"/>
  <c r="T22" i="26" s="1"/>
  <c r="X171" i="26"/>
  <c r="T171" i="26" s="1"/>
  <c r="X52" i="26"/>
  <c r="T52" i="26" s="1"/>
  <c r="X114" i="26"/>
  <c r="T114" i="26" s="1"/>
  <c r="X38" i="26"/>
  <c r="T38" i="26" s="1"/>
  <c r="X129" i="26"/>
  <c r="T129" i="26" s="1"/>
  <c r="X87" i="26"/>
  <c r="T87" i="26" s="1"/>
  <c r="X50" i="26"/>
  <c r="T50" i="26" s="1"/>
  <c r="X29" i="26"/>
  <c r="T29" i="26" s="1"/>
  <c r="X26" i="26"/>
  <c r="T26" i="26" s="1"/>
  <c r="X141" i="26"/>
  <c r="T141" i="26" s="1"/>
  <c r="X138" i="26"/>
  <c r="T138" i="26" s="1"/>
  <c r="X167" i="26"/>
  <c r="T167" i="26" s="1"/>
  <c r="X194" i="26"/>
  <c r="T194" i="26" s="1"/>
  <c r="X100" i="26"/>
  <c r="T100" i="26" s="1"/>
  <c r="X146" i="26"/>
  <c r="T146" i="26" s="1"/>
  <c r="X84" i="26"/>
  <c r="T84" i="26" s="1"/>
  <c r="X158" i="26"/>
  <c r="T158" i="26" s="1"/>
  <c r="X122" i="26"/>
  <c r="T122" i="26" s="1"/>
  <c r="X69" i="26"/>
  <c r="T69" i="26" s="1"/>
  <c r="X101" i="26"/>
  <c r="T101" i="26" s="1"/>
  <c r="X149" i="26"/>
  <c r="T149" i="26" s="1"/>
  <c r="X126" i="26"/>
  <c r="T126" i="26" s="1"/>
  <c r="X78" i="26"/>
  <c r="T78" i="26" s="1"/>
  <c r="X30" i="14"/>
  <c r="T30" i="14" s="1"/>
  <c r="X188" i="14"/>
  <c r="T188" i="14" s="1"/>
  <c r="X166" i="14"/>
  <c r="T166" i="14" s="1"/>
  <c r="X48" i="14"/>
  <c r="T48" i="14" s="1"/>
  <c r="X105" i="14"/>
  <c r="T105" i="14" s="1"/>
  <c r="X75" i="14"/>
  <c r="T75" i="14" s="1"/>
  <c r="X193" i="14"/>
  <c r="T193" i="14" s="1"/>
  <c r="X192" i="14"/>
  <c r="T192" i="14" s="1"/>
  <c r="X147" i="14"/>
  <c r="T147" i="14" s="1"/>
  <c r="X106" i="14"/>
  <c r="T106" i="14" s="1"/>
  <c r="X119" i="14"/>
  <c r="T119" i="14" s="1"/>
  <c r="X43" i="14"/>
  <c r="T43" i="14" s="1"/>
  <c r="X139" i="14"/>
  <c r="T139" i="14" s="1"/>
  <c r="X95" i="14"/>
  <c r="T95" i="14" s="1"/>
  <c r="X81" i="14"/>
  <c r="T81" i="14" s="1"/>
  <c r="X103" i="14"/>
  <c r="T103" i="14" s="1"/>
  <c r="X65" i="14"/>
  <c r="T65" i="14" s="1"/>
  <c r="X183" i="14"/>
  <c r="T183" i="14" s="1"/>
  <c r="X125" i="14"/>
  <c r="T125" i="14" s="1"/>
  <c r="X85" i="14"/>
  <c r="T85" i="14" s="1"/>
  <c r="X180" i="14"/>
  <c r="T180" i="14" s="1"/>
  <c r="X29" i="14"/>
  <c r="T29" i="14" s="1"/>
  <c r="X113" i="14"/>
  <c r="T113" i="14" s="1"/>
  <c r="X158" i="14"/>
  <c r="T158" i="14" s="1"/>
  <c r="X88" i="14"/>
  <c r="T88" i="14" s="1"/>
  <c r="X54" i="14"/>
  <c r="T54" i="14" s="1"/>
  <c r="X175" i="14"/>
  <c r="T175" i="14" s="1"/>
  <c r="X72" i="14"/>
  <c r="T72" i="14" s="1"/>
  <c r="X131" i="14"/>
  <c r="T131" i="14" s="1"/>
  <c r="X50" i="14"/>
  <c r="T50" i="14" s="1"/>
  <c r="X142" i="14"/>
  <c r="T142" i="14" s="1"/>
  <c r="X73" i="14"/>
  <c r="T73" i="14" s="1"/>
  <c r="X191" i="14"/>
  <c r="T191" i="14" s="1"/>
  <c r="X109" i="14"/>
  <c r="T109" i="14" s="1"/>
  <c r="X144" i="14"/>
  <c r="T144" i="14" s="1"/>
  <c r="X97" i="14"/>
  <c r="T97" i="14" s="1"/>
  <c r="X24" i="14"/>
  <c r="T24" i="14" s="1"/>
  <c r="X20" i="14"/>
  <c r="T20" i="14" s="1"/>
  <c r="X122" i="14"/>
  <c r="T122" i="14" s="1"/>
  <c r="X63" i="14"/>
  <c r="T63" i="14" s="1"/>
  <c r="X124" i="14"/>
  <c r="T124" i="14" s="1"/>
  <c r="X121" i="14"/>
  <c r="T121" i="14" s="1"/>
  <c r="X140" i="14"/>
  <c r="T140" i="14" s="1"/>
  <c r="X99" i="14"/>
  <c r="T99" i="14" s="1"/>
  <c r="X154" i="14"/>
  <c r="T154" i="14" s="1"/>
  <c r="X94" i="14"/>
  <c r="T94" i="14" s="1"/>
  <c r="X194" i="14"/>
  <c r="T194" i="14" s="1"/>
  <c r="X100" i="14"/>
  <c r="T100" i="14" s="1"/>
  <c r="X170" i="14"/>
  <c r="T170" i="14" s="1"/>
  <c r="X55" i="14"/>
  <c r="T55" i="14" s="1"/>
  <c r="X133" i="14"/>
  <c r="T133" i="14" s="1"/>
  <c r="X69" i="14"/>
  <c r="T69" i="14" s="1"/>
  <c r="X33" i="14"/>
  <c r="T33" i="14" s="1"/>
  <c r="X177" i="14"/>
  <c r="T177" i="14" s="1"/>
  <c r="X66" i="14"/>
  <c r="T66" i="14" s="1"/>
  <c r="X162" i="14"/>
  <c r="T162" i="14" s="1"/>
  <c r="X42" i="14"/>
  <c r="T42" i="14" s="1"/>
  <c r="X150" i="14"/>
  <c r="T150" i="14" s="1"/>
  <c r="X102" i="14"/>
  <c r="T102" i="14" s="1"/>
  <c r="X110" i="14"/>
  <c r="T110" i="14" s="1"/>
  <c r="X79" i="14"/>
  <c r="T79" i="14" s="1"/>
  <c r="X39" i="14"/>
  <c r="T39" i="14" s="1"/>
  <c r="X123" i="14"/>
  <c r="T123" i="14" s="1"/>
  <c r="X138" i="14"/>
  <c r="T138" i="14" s="1"/>
  <c r="X160" i="14"/>
  <c r="T160" i="14" s="1"/>
  <c r="X76" i="14"/>
  <c r="T76" i="14" s="1"/>
  <c r="X36" i="14"/>
  <c r="T36" i="14" s="1"/>
  <c r="X179" i="14"/>
  <c r="T179" i="14" s="1"/>
  <c r="X152" i="14"/>
  <c r="T152" i="14" s="1"/>
  <c r="X189" i="14"/>
  <c r="T189" i="14" s="1"/>
  <c r="X184" i="14"/>
  <c r="T184" i="14" s="1"/>
  <c r="X52" i="14"/>
  <c r="T52" i="14" s="1"/>
  <c r="X57" i="14"/>
  <c r="T57" i="14" s="1"/>
  <c r="X47" i="14"/>
  <c r="T47" i="14" s="1"/>
  <c r="X135" i="14"/>
  <c r="T135" i="14" s="1"/>
  <c r="X165" i="14"/>
  <c r="T165" i="14" s="1"/>
  <c r="X77" i="14"/>
  <c r="T77" i="14" s="1"/>
  <c r="X101" i="14"/>
  <c r="T101" i="14" s="1"/>
  <c r="X23" i="14"/>
  <c r="T23" i="14" s="1"/>
  <c r="X168" i="14"/>
  <c r="T168" i="14" s="1"/>
  <c r="X130" i="14"/>
  <c r="T130" i="14" s="1"/>
  <c r="X37" i="14"/>
  <c r="T37" i="14" s="1"/>
  <c r="X117" i="14"/>
  <c r="T117" i="14" s="1"/>
  <c r="X114" i="14"/>
  <c r="T114" i="14" s="1"/>
  <c r="X89" i="14"/>
  <c r="T89" i="14" s="1"/>
  <c r="X59" i="14"/>
  <c r="T59" i="14" s="1"/>
  <c r="X38" i="14"/>
  <c r="T38" i="14" s="1"/>
  <c r="X155" i="14"/>
  <c r="T155" i="14" s="1"/>
  <c r="X87" i="14"/>
  <c r="T87" i="14" s="1"/>
  <c r="X161" i="14"/>
  <c r="T161" i="14" s="1"/>
  <c r="X132" i="14"/>
  <c r="T132" i="14" s="1"/>
  <c r="X68" i="14"/>
  <c r="T68" i="14" s="1"/>
  <c r="X146" i="14"/>
  <c r="T146" i="14" s="1"/>
  <c r="X82" i="14"/>
  <c r="T82" i="14" s="1"/>
  <c r="X62" i="14"/>
  <c r="T62" i="14" s="1"/>
  <c r="X137" i="14"/>
  <c r="T137" i="14" s="1"/>
  <c r="X120" i="14"/>
  <c r="T120" i="14" s="1"/>
  <c r="X45" i="14"/>
  <c r="T45" i="14" s="1"/>
  <c r="X148" i="14"/>
  <c r="T148" i="14" s="1"/>
  <c r="X22" i="14"/>
  <c r="T22" i="14" s="1"/>
  <c r="X163" i="14"/>
  <c r="T163" i="14" s="1"/>
  <c r="X26" i="14"/>
  <c r="T26" i="14" s="1"/>
  <c r="X128" i="14"/>
  <c r="T128" i="14" s="1"/>
  <c r="X74" i="14"/>
  <c r="T74" i="14" s="1"/>
  <c r="X143" i="14"/>
  <c r="T143" i="14" s="1"/>
  <c r="X67" i="14"/>
  <c r="T67" i="14" s="1"/>
  <c r="X64" i="14"/>
  <c r="T64" i="14" s="1"/>
  <c r="X174" i="14"/>
  <c r="T174" i="14" s="1"/>
  <c r="X93" i="14"/>
  <c r="T93" i="14" s="1"/>
  <c r="X127" i="14"/>
  <c r="T127" i="14" s="1"/>
  <c r="X112" i="14"/>
  <c r="T112" i="14" s="1"/>
  <c r="X107" i="14"/>
  <c r="T107" i="14" s="1"/>
  <c r="X90" i="14"/>
  <c r="T90" i="14" s="1"/>
  <c r="X92" i="14"/>
  <c r="T92" i="14" s="1"/>
  <c r="X181" i="14"/>
  <c r="T181" i="14" s="1"/>
  <c r="X80" i="14"/>
  <c r="T80" i="14" s="1"/>
  <c r="X71" i="14"/>
  <c r="T71" i="14" s="1"/>
  <c r="X32" i="14"/>
  <c r="T32" i="14" s="1"/>
  <c r="X98" i="14"/>
  <c r="T98" i="14" s="1"/>
  <c r="X96" i="14"/>
  <c r="T96" i="14" s="1"/>
  <c r="X25" i="14"/>
  <c r="T25" i="14" s="1"/>
  <c r="X83" i="14"/>
  <c r="T83" i="14" s="1"/>
  <c r="X116" i="14"/>
  <c r="T116" i="14" s="1"/>
  <c r="X31" i="14"/>
  <c r="T31" i="14" s="1"/>
  <c r="X169" i="14"/>
  <c r="T169" i="14" s="1"/>
  <c r="X145" i="14"/>
  <c r="T145" i="14" s="1"/>
  <c r="X182" i="14"/>
  <c r="T182" i="14" s="1"/>
  <c r="X44" i="14"/>
  <c r="T44" i="14" s="1"/>
  <c r="X149" i="14"/>
  <c r="T149" i="14" s="1"/>
  <c r="X28" i="14"/>
  <c r="T28" i="14" s="1"/>
  <c r="X21" i="14"/>
  <c r="T21" i="14" s="1"/>
  <c r="X58" i="14"/>
  <c r="T58" i="14" s="1"/>
  <c r="X156" i="14"/>
  <c r="T156" i="14" s="1"/>
  <c r="X176" i="14"/>
  <c r="T176" i="14" s="1"/>
  <c r="X115" i="14"/>
  <c r="T115" i="14" s="1"/>
  <c r="X151" i="14"/>
  <c r="T151" i="14" s="1"/>
  <c r="X49" i="14"/>
  <c r="T49" i="14" s="1"/>
  <c r="X104" i="14"/>
  <c r="T104" i="14" s="1"/>
  <c r="X108" i="14"/>
  <c r="T108" i="14" s="1"/>
  <c r="X187" i="14"/>
  <c r="T187" i="14" s="1"/>
  <c r="X56" i="14"/>
  <c r="T56" i="14" s="1"/>
  <c r="X91" i="14"/>
  <c r="T91" i="14" s="1"/>
  <c r="X164" i="14"/>
  <c r="T164" i="14" s="1"/>
  <c r="X46" i="14"/>
  <c r="T46" i="14" s="1"/>
  <c r="X136" i="14"/>
  <c r="T136" i="14" s="1"/>
  <c r="X178" i="14"/>
  <c r="T178" i="14" s="1"/>
  <c r="X111" i="14"/>
  <c r="T111" i="14" s="1"/>
  <c r="U18" i="14"/>
  <c r="U19" i="14" s="1"/>
  <c r="X35" i="14"/>
  <c r="T35" i="14" s="1"/>
  <c r="X126" i="14"/>
  <c r="T126" i="14" s="1"/>
  <c r="X186" i="14"/>
  <c r="T186" i="14" s="1"/>
  <c r="X172" i="14"/>
  <c r="T172" i="14" s="1"/>
  <c r="X153" i="14"/>
  <c r="T153" i="14" s="1"/>
  <c r="X159" i="14"/>
  <c r="T159" i="14" s="1"/>
  <c r="X34" i="14"/>
  <c r="T34" i="14" s="1"/>
  <c r="X41" i="14"/>
  <c r="T41" i="14" s="1"/>
  <c r="X70" i="14"/>
  <c r="T70" i="14" s="1"/>
  <c r="X190" i="14"/>
  <c r="T190" i="14" s="1"/>
  <c r="X40" i="14"/>
  <c r="T40" i="14" s="1"/>
  <c r="X141" i="14"/>
  <c r="T141" i="14" s="1"/>
  <c r="X134" i="14"/>
  <c r="T134" i="14" s="1"/>
  <c r="X61" i="14"/>
  <c r="T61" i="14" s="1"/>
  <c r="X60" i="14"/>
  <c r="T60" i="14" s="1"/>
  <c r="X84" i="14"/>
  <c r="T84" i="14" s="1"/>
  <c r="X78" i="14"/>
  <c r="T78" i="14" s="1"/>
  <c r="X118" i="14"/>
  <c r="T118" i="14" s="1"/>
  <c r="X173" i="14"/>
  <c r="T173" i="14" s="1"/>
  <c r="X51" i="14"/>
  <c r="T51" i="14" s="1"/>
  <c r="X167" i="14"/>
  <c r="T167" i="14" s="1"/>
  <c r="X171" i="14"/>
  <c r="T171" i="14" s="1"/>
  <c r="X157" i="14"/>
  <c r="T157" i="14" s="1"/>
  <c r="X53" i="14"/>
  <c r="T53" i="14" s="1"/>
  <c r="X129" i="14"/>
  <c r="T129" i="14" s="1"/>
  <c r="X185" i="14"/>
  <c r="T185" i="14" s="1"/>
  <c r="X86" i="14"/>
  <c r="T86" i="14" s="1"/>
  <c r="X27" i="14"/>
  <c r="T27" i="14" s="1"/>
  <c r="AW43" i="33"/>
  <c r="AB43" i="33" s="1"/>
  <c r="Z20" i="33"/>
  <c r="AJ51" i="33"/>
  <c r="AJ67" i="33"/>
  <c r="G42" i="33"/>
  <c r="G127" i="33"/>
  <c r="AJ151" i="33"/>
  <c r="AJ192" i="33"/>
  <c r="Z118" i="33"/>
  <c r="AW85" i="33"/>
  <c r="AB85" i="33" s="1"/>
  <c r="Z135" i="33"/>
  <c r="G191" i="33"/>
  <c r="AW82" i="33"/>
  <c r="AB82" i="33" s="1"/>
  <c r="AW182" i="33"/>
  <c r="AB182" i="33" s="1"/>
  <c r="G146" i="33"/>
  <c r="AJ188" i="33"/>
  <c r="AJ23" i="33"/>
  <c r="G192" i="33"/>
  <c r="G91" i="33"/>
  <c r="G164" i="33"/>
  <c r="AJ106" i="33"/>
  <c r="G153" i="33"/>
  <c r="AJ91" i="33"/>
  <c r="AW133" i="33"/>
  <c r="AB133" i="33" s="1"/>
  <c r="AW36" i="33"/>
  <c r="AB36" i="33" s="1"/>
  <c r="AW55" i="33"/>
  <c r="AB55" i="33" s="1"/>
  <c r="Z73" i="33"/>
  <c r="G94" i="33"/>
  <c r="Z191" i="33"/>
  <c r="AW27" i="33"/>
  <c r="AB27" i="33" s="1"/>
  <c r="AL4" i="33"/>
  <c r="G173" i="33"/>
  <c r="AW160" i="33"/>
  <c r="AB160" i="33" s="1"/>
  <c r="G72" i="33"/>
  <c r="AJ77" i="33"/>
  <c r="AT4" i="33"/>
  <c r="G129" i="33"/>
  <c r="Z127" i="33"/>
  <c r="AJ142" i="33"/>
  <c r="AJ141" i="33"/>
  <c r="AW31" i="33"/>
  <c r="AB31" i="33" s="1"/>
  <c r="AJ28" i="33"/>
  <c r="G89" i="33"/>
  <c r="G181" i="33"/>
  <c r="G78" i="33"/>
  <c r="G57" i="33"/>
  <c r="AW131" i="33"/>
  <c r="AB131" i="33" s="1"/>
  <c r="BM4" i="33"/>
  <c r="AW62" i="33"/>
  <c r="AB62" i="33" s="1"/>
  <c r="AJ78" i="33"/>
  <c r="AW103" i="33"/>
  <c r="AB103" i="33" s="1"/>
  <c r="AM4" i="33"/>
  <c r="Z39" i="33"/>
  <c r="AW88" i="33"/>
  <c r="AB88" i="33" s="1"/>
  <c r="Z66" i="33"/>
  <c r="G75" i="33"/>
  <c r="AW158" i="33"/>
  <c r="AB158" i="33" s="1"/>
  <c r="AW28" i="33"/>
  <c r="AB28" i="33" s="1"/>
  <c r="AW57" i="33"/>
  <c r="AB57" i="33" s="1"/>
  <c r="Z83" i="33"/>
  <c r="G140" i="33"/>
  <c r="AJ35" i="33"/>
  <c r="Z34" i="33"/>
  <c r="AW71" i="33"/>
  <c r="AB71" i="33" s="1"/>
  <c r="Z104" i="33"/>
  <c r="AW178" i="33"/>
  <c r="AB178" i="33" s="1"/>
  <c r="AW21" i="33"/>
  <c r="AB21" i="33" s="1"/>
  <c r="AJ175" i="33"/>
  <c r="G162" i="33"/>
  <c r="AJ90" i="33"/>
  <c r="AW101" i="33"/>
  <c r="AB101" i="33" s="1"/>
  <c r="AJ50" i="33"/>
  <c r="AW26" i="33"/>
  <c r="AB26" i="33" s="1"/>
  <c r="AJ179" i="33"/>
  <c r="AW108" i="33"/>
  <c r="AB108" i="33" s="1"/>
  <c r="AW194" i="33"/>
  <c r="AB194" i="33" s="1"/>
  <c r="AW65" i="33"/>
  <c r="AB65" i="33" s="1"/>
  <c r="AJ24" i="33"/>
  <c r="AJ57" i="33"/>
  <c r="AJ146" i="33"/>
  <c r="AW155" i="33"/>
  <c r="AB155" i="33" s="1"/>
  <c r="G74" i="33"/>
  <c r="G161" i="33"/>
  <c r="AW73" i="33"/>
  <c r="AB73" i="33" s="1"/>
  <c r="AW126" i="33"/>
  <c r="AB126" i="33" s="1"/>
  <c r="G165" i="33"/>
  <c r="Z110" i="33"/>
  <c r="AJ68" i="33"/>
  <c r="AS4" i="33"/>
  <c r="Z27" i="33"/>
  <c r="AW172" i="33"/>
  <c r="AB172" i="33" s="1"/>
  <c r="Z148" i="33"/>
  <c r="Z98" i="33"/>
  <c r="G87" i="33"/>
  <c r="G41" i="33"/>
  <c r="Z114" i="33"/>
  <c r="AJ118" i="33"/>
  <c r="Z178" i="33"/>
  <c r="G110" i="33"/>
  <c r="Z116" i="33"/>
  <c r="AJ176" i="33"/>
  <c r="G111" i="33"/>
  <c r="AJ132" i="33"/>
  <c r="AJ41" i="33"/>
  <c r="Z63" i="33"/>
  <c r="Z164" i="33"/>
  <c r="AJ37" i="33"/>
  <c r="G51" i="33"/>
  <c r="BE4" i="33"/>
  <c r="AW167" i="33"/>
  <c r="AB167" i="33" s="1"/>
  <c r="Z86" i="33"/>
  <c r="Z145" i="33"/>
  <c r="Z188" i="33"/>
  <c r="G93" i="33"/>
  <c r="Z95" i="33"/>
  <c r="G108" i="33"/>
  <c r="BN4" i="33"/>
  <c r="AW134" i="33"/>
  <c r="AB134" i="33" s="1"/>
  <c r="Z67" i="33"/>
  <c r="AJ92" i="33"/>
  <c r="Z181" i="33"/>
  <c r="AJ187" i="33"/>
  <c r="G132" i="33"/>
  <c r="Z70" i="33"/>
  <c r="G152" i="33"/>
  <c r="AW34" i="33"/>
  <c r="AB34" i="33" s="1"/>
  <c r="AW121" i="33"/>
  <c r="AB121" i="33" s="1"/>
  <c r="G186" i="33"/>
  <c r="AJ174" i="33"/>
  <c r="Z156" i="33"/>
  <c r="AV4" i="33"/>
  <c r="AW84" i="33"/>
  <c r="AB84" i="33" s="1"/>
  <c r="G169" i="33"/>
  <c r="AW192" i="33"/>
  <c r="AB192" i="33" s="1"/>
  <c r="G29" i="33"/>
  <c r="AJ125" i="33"/>
  <c r="G88" i="33"/>
  <c r="Z169" i="33"/>
  <c r="AJ114" i="33"/>
  <c r="G112" i="33"/>
  <c r="Z184" i="33"/>
  <c r="BI4" i="33"/>
  <c r="AJ80" i="33"/>
  <c r="G179" i="33"/>
  <c r="G174" i="33"/>
  <c r="Z92" i="33"/>
  <c r="G150" i="33"/>
  <c r="AW42" i="33"/>
  <c r="AB42" i="33" s="1"/>
  <c r="AJ76" i="33"/>
  <c r="Z26" i="33"/>
  <c r="Z154" i="33"/>
  <c r="AJ45" i="33"/>
  <c r="AW144" i="33"/>
  <c r="AB144" i="33" s="1"/>
  <c r="AW170" i="33"/>
  <c r="AB170" i="33" s="1"/>
  <c r="G100" i="33"/>
  <c r="G37" i="33"/>
  <c r="Z62" i="33"/>
  <c r="AJ154" i="33"/>
  <c r="AW100" i="33"/>
  <c r="AB100" i="33" s="1"/>
  <c r="AW156" i="33"/>
  <c r="AB156" i="33" s="1"/>
  <c r="Z190" i="33"/>
  <c r="Z126" i="33"/>
  <c r="Z177" i="33"/>
  <c r="Z80" i="33"/>
  <c r="G159" i="33"/>
  <c r="AJ193" i="33"/>
  <c r="AW142" i="33"/>
  <c r="AB142" i="33" s="1"/>
  <c r="AW83" i="33"/>
  <c r="AB83" i="33" s="1"/>
  <c r="G137" i="33"/>
  <c r="G99" i="33"/>
  <c r="AW58" i="33"/>
  <c r="AB58" i="33" s="1"/>
  <c r="AW92" i="33"/>
  <c r="AB92" i="33" s="1"/>
  <c r="G151" i="33"/>
  <c r="AJ39" i="33"/>
  <c r="Z53" i="33"/>
  <c r="AJ185" i="33"/>
  <c r="AW125" i="33"/>
  <c r="AB125" i="33" s="1"/>
  <c r="AW23" i="33"/>
  <c r="AB23" i="33" s="1"/>
  <c r="Z173" i="33"/>
  <c r="AW45" i="33"/>
  <c r="AB45" i="33" s="1"/>
  <c r="G60" i="33"/>
  <c r="G117" i="33"/>
  <c r="G145" i="33"/>
  <c r="AW105" i="33"/>
  <c r="AB105" i="33" s="1"/>
  <c r="G135" i="33"/>
  <c r="AW166" i="33"/>
  <c r="AB166" i="33" s="1"/>
  <c r="Z137" i="33"/>
  <c r="AJ44" i="33"/>
  <c r="AW141" i="33"/>
  <c r="AB141" i="33" s="1"/>
  <c r="AJ115" i="33"/>
  <c r="AJ31" i="33"/>
  <c r="AW149" i="33"/>
  <c r="AB149" i="33" s="1"/>
  <c r="AW146" i="33"/>
  <c r="AB146" i="33" s="1"/>
  <c r="G39" i="33"/>
  <c r="AJ190" i="33"/>
  <c r="BA4" i="33"/>
  <c r="Z22" i="33"/>
  <c r="G189" i="33"/>
  <c r="Z117" i="33"/>
  <c r="G90" i="33"/>
  <c r="Z125" i="33"/>
  <c r="Z84" i="33"/>
  <c r="G157" i="33"/>
  <c r="Z166" i="33"/>
  <c r="AW93" i="33"/>
  <c r="AB93" i="33" s="1"/>
  <c r="AW138" i="33"/>
  <c r="AB138" i="33" s="1"/>
  <c r="Z30" i="33"/>
  <c r="Z76" i="33"/>
  <c r="AJ60" i="33"/>
  <c r="AJ183" i="33"/>
  <c r="AJ135" i="33"/>
  <c r="AW110" i="33"/>
  <c r="AB110" i="33" s="1"/>
  <c r="AJ101" i="33"/>
  <c r="G182" i="33"/>
  <c r="AW185" i="33"/>
  <c r="AB185" i="33" s="1"/>
  <c r="AJ136" i="33"/>
  <c r="AW177" i="33"/>
  <c r="AB177" i="33" s="1"/>
  <c r="G156" i="33"/>
  <c r="AJ72" i="33"/>
  <c r="AJ48" i="33"/>
  <c r="AJ147" i="33"/>
  <c r="AJ166" i="33"/>
  <c r="Z142" i="33"/>
  <c r="G58" i="33"/>
  <c r="G83" i="33"/>
  <c r="AJ21" i="33"/>
  <c r="G136" i="33"/>
  <c r="AW188" i="33"/>
  <c r="AB188" i="33" s="1"/>
  <c r="AJ100" i="33"/>
  <c r="G147" i="33"/>
  <c r="G134" i="33"/>
  <c r="G113" i="33"/>
  <c r="Z119" i="33"/>
  <c r="G45" i="33"/>
  <c r="AW68" i="33"/>
  <c r="AB68" i="33" s="1"/>
  <c r="G50" i="33"/>
  <c r="Z82" i="33"/>
  <c r="BK4" i="33"/>
  <c r="AW99" i="33"/>
  <c r="AB99" i="33" s="1"/>
  <c r="Z121" i="33"/>
  <c r="AW52" i="33"/>
  <c r="AB52" i="33" s="1"/>
  <c r="AW66" i="33"/>
  <c r="AB66" i="33" s="1"/>
  <c r="Z56" i="33"/>
  <c r="Z61" i="33"/>
  <c r="Z180" i="33"/>
  <c r="AJ38" i="33"/>
  <c r="G125" i="33"/>
  <c r="Z106" i="33"/>
  <c r="AJ164" i="33"/>
  <c r="Z33" i="33"/>
  <c r="AW118" i="33"/>
  <c r="AB118" i="33" s="1"/>
  <c r="Z132" i="33"/>
  <c r="G53" i="33"/>
  <c r="G26" i="33"/>
  <c r="Z167" i="33"/>
  <c r="AW180" i="33"/>
  <c r="AB180" i="33" s="1"/>
  <c r="AW190" i="33"/>
  <c r="AB190" i="33" s="1"/>
  <c r="AJ47" i="33"/>
  <c r="AW47" i="33"/>
  <c r="AB47" i="33" s="1"/>
  <c r="AJ194" i="33"/>
  <c r="AW24" i="33"/>
  <c r="AB24" i="33" s="1"/>
  <c r="AW163" i="33"/>
  <c r="AB163" i="33" s="1"/>
  <c r="Z74" i="33"/>
  <c r="Z128" i="33"/>
  <c r="AW79" i="33"/>
  <c r="AB79" i="33" s="1"/>
  <c r="Z55" i="33"/>
  <c r="Z99" i="33"/>
  <c r="Z100" i="33"/>
  <c r="G142" i="33"/>
  <c r="Z88" i="33"/>
  <c r="AJ150" i="33"/>
  <c r="G178" i="33"/>
  <c r="AJ170" i="33"/>
  <c r="BG4" i="33"/>
  <c r="Z163" i="33"/>
  <c r="AJ25" i="33"/>
  <c r="AW51" i="33"/>
  <c r="AB51" i="33" s="1"/>
  <c r="AW53" i="33"/>
  <c r="AB53" i="33" s="1"/>
  <c r="AJ158" i="33"/>
  <c r="AW148" i="33"/>
  <c r="AB148" i="33" s="1"/>
  <c r="AJ155" i="33"/>
  <c r="Z160" i="33"/>
  <c r="Z32" i="33"/>
  <c r="G148" i="33"/>
  <c r="G163" i="33"/>
  <c r="AJ89" i="33"/>
  <c r="AJ29" i="33"/>
  <c r="AW154" i="33"/>
  <c r="AB154" i="33" s="1"/>
  <c r="G126" i="33"/>
  <c r="AJ123" i="33"/>
  <c r="G171" i="33"/>
  <c r="G177" i="33"/>
  <c r="Z144" i="33"/>
  <c r="G175" i="33"/>
  <c r="AW143" i="33"/>
  <c r="AB143" i="33" s="1"/>
  <c r="AJ62" i="33"/>
  <c r="G149" i="33"/>
  <c r="Z21" i="33"/>
  <c r="AW107" i="33"/>
  <c r="AB107" i="33" s="1"/>
  <c r="AJ63" i="33"/>
  <c r="G143" i="33"/>
  <c r="AJ32" i="33"/>
  <c r="AJ26" i="33"/>
  <c r="Z134" i="33"/>
  <c r="AW98" i="33"/>
  <c r="AB98" i="33" s="1"/>
  <c r="AK4" i="33"/>
  <c r="G21" i="33"/>
  <c r="G28" i="33"/>
  <c r="Z185" i="33"/>
  <c r="Z25" i="33"/>
  <c r="Z138" i="33"/>
  <c r="G23" i="33"/>
  <c r="AJ108" i="33"/>
  <c r="AJ133" i="33"/>
  <c r="Z108" i="33"/>
  <c r="AW136" i="33"/>
  <c r="AB136" i="33" s="1"/>
  <c r="Z130" i="33"/>
  <c r="Z111" i="33"/>
  <c r="G154" i="33"/>
  <c r="AW95" i="33"/>
  <c r="AB95" i="33" s="1"/>
  <c r="AJ144" i="33"/>
  <c r="AW50" i="33"/>
  <c r="AB50" i="33" s="1"/>
  <c r="AW113" i="33"/>
  <c r="AB113" i="33" s="1"/>
  <c r="AW94" i="33"/>
  <c r="AB94" i="33" s="1"/>
  <c r="AJ153" i="33"/>
  <c r="AY4" i="33"/>
  <c r="Z183" i="33"/>
  <c r="AW115" i="33"/>
  <c r="AB115" i="33" s="1"/>
  <c r="BO4" i="33"/>
  <c r="AJ105" i="33"/>
  <c r="AW87" i="33"/>
  <c r="AB87" i="33" s="1"/>
  <c r="AW96" i="33"/>
  <c r="AB96" i="33" s="1"/>
  <c r="G158" i="33"/>
  <c r="G70" i="33"/>
  <c r="G86" i="33"/>
  <c r="G81" i="33"/>
  <c r="Z29" i="33"/>
  <c r="AW44" i="33"/>
  <c r="AB44" i="33" s="1"/>
  <c r="Z72" i="33"/>
  <c r="Z50" i="33"/>
  <c r="BL4" i="33"/>
  <c r="AJ20" i="33"/>
  <c r="AW191" i="33"/>
  <c r="AB191" i="33" s="1"/>
  <c r="AJ53" i="33"/>
  <c r="Z107" i="33"/>
  <c r="AW102" i="33"/>
  <c r="AB102" i="33" s="1"/>
  <c r="AJ103" i="33"/>
  <c r="Z24" i="33"/>
  <c r="Z182" i="33"/>
  <c r="Z31" i="33"/>
  <c r="AJ120" i="33"/>
  <c r="AJ163" i="33"/>
  <c r="G97" i="33"/>
  <c r="AW25" i="33"/>
  <c r="AB25" i="33" s="1"/>
  <c r="Z120" i="33"/>
  <c r="AJ130" i="33"/>
  <c r="Z176" i="33"/>
  <c r="G67" i="33"/>
  <c r="AJ71" i="33"/>
  <c r="AJ96" i="33"/>
  <c r="AJ30" i="33"/>
  <c r="Z51" i="33"/>
  <c r="AO4" i="33"/>
  <c r="AJ161" i="33"/>
  <c r="G101" i="33"/>
  <c r="AJ98" i="33"/>
  <c r="Z93" i="33"/>
  <c r="AJ84" i="33"/>
  <c r="G114" i="33"/>
  <c r="AW162" i="33"/>
  <c r="AB162" i="33" s="1"/>
  <c r="AW135" i="33"/>
  <c r="AB135" i="33" s="1"/>
  <c r="AJ148" i="33"/>
  <c r="Z159" i="33"/>
  <c r="AW70" i="33"/>
  <c r="AB70" i="33" s="1"/>
  <c r="AW106" i="33"/>
  <c r="AB106" i="33" s="1"/>
  <c r="AJ93" i="33"/>
  <c r="AJ113" i="33"/>
  <c r="Z47" i="33"/>
  <c r="AW187" i="33"/>
  <c r="AB187" i="33" s="1"/>
  <c r="G48" i="33"/>
  <c r="AW81" i="33"/>
  <c r="AB81" i="33" s="1"/>
  <c r="Z102" i="33"/>
  <c r="Z91" i="33"/>
  <c r="Z35" i="33"/>
  <c r="G22" i="33"/>
  <c r="G123" i="33"/>
  <c r="AJ165" i="33"/>
  <c r="AJ184" i="33"/>
  <c r="AW128" i="33"/>
  <c r="AB128" i="33" s="1"/>
  <c r="G82" i="33"/>
  <c r="AW48" i="33"/>
  <c r="AB48" i="33" s="1"/>
  <c r="Z143" i="33"/>
  <c r="AJ138" i="33"/>
  <c r="AW164" i="33"/>
  <c r="AB164" i="33" s="1"/>
  <c r="G43" i="33"/>
  <c r="Z40" i="33"/>
  <c r="AJ81" i="33"/>
  <c r="AJ87" i="33"/>
  <c r="Z162" i="33"/>
  <c r="G124" i="33"/>
  <c r="AJ42" i="33"/>
  <c r="AW117" i="33"/>
  <c r="AB117" i="33" s="1"/>
  <c r="AW181" i="33"/>
  <c r="AB181" i="33" s="1"/>
  <c r="Z97" i="33"/>
  <c r="Z124" i="33"/>
  <c r="Z38" i="33"/>
  <c r="G76" i="33"/>
  <c r="Z37" i="33"/>
  <c r="G176" i="33"/>
  <c r="G109" i="33"/>
  <c r="AW77" i="33"/>
  <c r="AB77" i="33" s="1"/>
  <c r="BJ4" i="33"/>
  <c r="G172" i="33"/>
  <c r="AJ178" i="33"/>
  <c r="Z136" i="33"/>
  <c r="G38" i="33"/>
  <c r="G92" i="33"/>
  <c r="AW129" i="33"/>
  <c r="AB129" i="33" s="1"/>
  <c r="BF4" i="33"/>
  <c r="Z152" i="33"/>
  <c r="AW91" i="33"/>
  <c r="AB91" i="33" s="1"/>
  <c r="AW130" i="33"/>
  <c r="AB130" i="33" s="1"/>
  <c r="AW75" i="33"/>
  <c r="AB75" i="33" s="1"/>
  <c r="AJ171" i="33"/>
  <c r="G31" i="33"/>
  <c r="AQ4" i="33"/>
  <c r="G118" i="33"/>
  <c r="Z60" i="33"/>
  <c r="Z113" i="33"/>
  <c r="AJ107" i="33"/>
  <c r="Z94" i="33"/>
  <c r="AW29" i="33"/>
  <c r="AB29" i="33" s="1"/>
  <c r="AJ173" i="33"/>
  <c r="AW153" i="33"/>
  <c r="AB153" i="33" s="1"/>
  <c r="AJ94" i="33"/>
  <c r="AW123" i="33"/>
  <c r="AB123" i="33" s="1"/>
  <c r="AJ64" i="33"/>
  <c r="G144" i="33"/>
  <c r="G105" i="33"/>
  <c r="Z150" i="33"/>
  <c r="G49" i="33"/>
  <c r="G77" i="33"/>
  <c r="AJ139" i="33"/>
  <c r="AW152" i="33"/>
  <c r="AB152" i="33" s="1"/>
  <c r="G133" i="33"/>
  <c r="AW151" i="33"/>
  <c r="AB151" i="33" s="1"/>
  <c r="Z179" i="33"/>
  <c r="AJ85" i="33"/>
  <c r="AW186" i="33"/>
  <c r="AB186" i="33" s="1"/>
  <c r="AJ128" i="33"/>
  <c r="G68" i="33"/>
  <c r="G59" i="33"/>
  <c r="G119" i="33"/>
  <c r="Z170" i="33"/>
  <c r="G102" i="33"/>
  <c r="AW74" i="33"/>
  <c r="AB74" i="33" s="1"/>
  <c r="BH4" i="33"/>
  <c r="AW104" i="33"/>
  <c r="AB104" i="33" s="1"/>
  <c r="AJ172" i="33"/>
  <c r="Z153" i="33"/>
  <c r="AN4" i="33"/>
  <c r="AJ95" i="33"/>
  <c r="AW4" i="33"/>
  <c r="G170" i="33"/>
  <c r="AJ34" i="33"/>
  <c r="Z52" i="33"/>
  <c r="G54" i="33"/>
  <c r="AJ169" i="33"/>
  <c r="G121" i="33"/>
  <c r="G167" i="33"/>
  <c r="Z79" i="33"/>
  <c r="AW112" i="33"/>
  <c r="AB112" i="33" s="1"/>
  <c r="AW184" i="33"/>
  <c r="AB184" i="33" s="1"/>
  <c r="Z81" i="33"/>
  <c r="Z105" i="33"/>
  <c r="AJ134" i="33"/>
  <c r="Z147" i="33"/>
  <c r="AW193" i="33"/>
  <c r="AB193" i="33" s="1"/>
  <c r="Z171" i="33"/>
  <c r="AJ159" i="33"/>
  <c r="Z131" i="33"/>
  <c r="Z103" i="33"/>
  <c r="G64" i="33"/>
  <c r="AJ112" i="33"/>
  <c r="AJ137" i="33"/>
  <c r="G46" i="33"/>
  <c r="AJ160" i="33"/>
  <c r="G188" i="33"/>
  <c r="AJ180" i="33"/>
  <c r="Z115" i="33"/>
  <c r="Z41" i="33"/>
  <c r="AJ27" i="33"/>
  <c r="AW139" i="33"/>
  <c r="AB139" i="33" s="1"/>
  <c r="G106" i="33"/>
  <c r="G27" i="33"/>
  <c r="AJ121" i="33"/>
  <c r="AW46" i="33"/>
  <c r="AB46" i="33" s="1"/>
  <c r="AW147" i="33"/>
  <c r="AB147" i="33" s="1"/>
  <c r="AJ162" i="33"/>
  <c r="AJ189" i="33"/>
  <c r="AJ124" i="33"/>
  <c r="Z149" i="33"/>
  <c r="AJ33" i="33"/>
  <c r="G138" i="33"/>
  <c r="AZ4" i="33"/>
  <c r="G120" i="33"/>
  <c r="AJ168" i="33"/>
  <c r="AJ99" i="33"/>
  <c r="AJ73" i="33"/>
  <c r="Z46" i="33"/>
  <c r="Z36" i="33"/>
  <c r="AJ55" i="33"/>
  <c r="AJ167" i="33"/>
  <c r="AW109" i="33"/>
  <c r="AB109" i="33" s="1"/>
  <c r="AW114" i="33"/>
  <c r="AB114" i="33" s="1"/>
  <c r="AW179" i="33"/>
  <c r="AB179" i="33" s="1"/>
  <c r="AJ46" i="33"/>
  <c r="AW37" i="33"/>
  <c r="AB37" i="33" s="1"/>
  <c r="G44" i="33"/>
  <c r="Z42" i="33"/>
  <c r="G185" i="33"/>
  <c r="G98" i="33"/>
  <c r="AW145" i="33"/>
  <c r="AB145" i="33" s="1"/>
  <c r="Z109" i="33"/>
  <c r="Z90" i="33"/>
  <c r="G63" i="33"/>
  <c r="AJ74" i="33"/>
  <c r="Z174" i="33"/>
  <c r="AW69" i="33"/>
  <c r="AB69" i="33" s="1"/>
  <c r="AJ109" i="33"/>
  <c r="AW165" i="33"/>
  <c r="AB165" i="33" s="1"/>
  <c r="AJ59" i="33"/>
  <c r="AF6" i="33"/>
  <c r="Z129" i="33"/>
  <c r="Z175" i="33"/>
  <c r="G62" i="33"/>
  <c r="AP4" i="33"/>
  <c r="Z64" i="33"/>
  <c r="Z54" i="33"/>
  <c r="AW64" i="33"/>
  <c r="AB64" i="33" s="1"/>
  <c r="AU4" i="33"/>
  <c r="AJ58" i="33"/>
  <c r="AJ79" i="33"/>
  <c r="AJ49" i="33"/>
  <c r="AJ82" i="33"/>
  <c r="Z85" i="33"/>
  <c r="AJ119" i="33"/>
  <c r="AJ111" i="33"/>
  <c r="AW54" i="33"/>
  <c r="AB54" i="33" s="1"/>
  <c r="AW38" i="33"/>
  <c r="AB38" i="33" s="1"/>
  <c r="AX4" i="33"/>
  <c r="G160" i="33"/>
  <c r="Z49" i="33"/>
  <c r="G61" i="33"/>
  <c r="Z69" i="33"/>
  <c r="AG5" i="33"/>
  <c r="BD4" i="33"/>
  <c r="AW183" i="33"/>
  <c r="AB183" i="33" s="1"/>
  <c r="G71" i="33"/>
  <c r="AW39" i="33"/>
  <c r="AB39" i="33" s="1"/>
  <c r="G73" i="33"/>
  <c r="Z122" i="33"/>
  <c r="AW159" i="33"/>
  <c r="AB159" i="33" s="1"/>
  <c r="AW33" i="33"/>
  <c r="AB33" i="33" s="1"/>
  <c r="AW76" i="33"/>
  <c r="AB76" i="33" s="1"/>
  <c r="G122" i="33"/>
  <c r="AJ177" i="33"/>
  <c r="U6" i="33"/>
  <c r="Z192" i="33"/>
  <c r="Z158" i="33"/>
  <c r="AW63" i="33"/>
  <c r="AB63" i="33" s="1"/>
  <c r="G116" i="33"/>
  <c r="AJ54" i="33"/>
  <c r="Z44" i="33"/>
  <c r="Z146" i="33"/>
  <c r="AW78" i="33"/>
  <c r="AB78" i="33" s="1"/>
  <c r="G40" i="33"/>
  <c r="AW189" i="33"/>
  <c r="AB189" i="33" s="1"/>
  <c r="Z151" i="33"/>
  <c r="AW174" i="33"/>
  <c r="AB174" i="33" s="1"/>
  <c r="AW116" i="33"/>
  <c r="AB116" i="33" s="1"/>
  <c r="G80" i="33"/>
  <c r="Z23" i="33"/>
  <c r="Z141" i="33"/>
  <c r="G168" i="33"/>
  <c r="AW122" i="33"/>
  <c r="AB122" i="33" s="1"/>
  <c r="Z45" i="33"/>
  <c r="AJ61" i="33"/>
  <c r="AW89" i="33"/>
  <c r="AB89" i="33" s="1"/>
  <c r="Z157" i="33"/>
  <c r="AW124" i="33"/>
  <c r="AB124" i="33" s="1"/>
  <c r="Z43" i="33"/>
  <c r="Z187" i="33"/>
  <c r="G79" i="33"/>
  <c r="AJ149" i="33"/>
  <c r="G166" i="33"/>
  <c r="AJ56" i="33"/>
  <c r="AW60" i="33"/>
  <c r="AB60" i="33" s="1"/>
  <c r="AJ43" i="33"/>
  <c r="AW175" i="33"/>
  <c r="AB175" i="33" s="1"/>
  <c r="G139" i="33"/>
  <c r="Z172" i="33"/>
  <c r="Z68" i="33"/>
  <c r="G104" i="33"/>
  <c r="Z186" i="33"/>
  <c r="AJ83" i="33"/>
  <c r="AJ181" i="33"/>
  <c r="AW72" i="33"/>
  <c r="AB72" i="33" s="1"/>
  <c r="Z96" i="33"/>
  <c r="AJ145" i="33"/>
  <c r="AJ86" i="33"/>
  <c r="Z155" i="33"/>
  <c r="AW97" i="33"/>
  <c r="AB97" i="33" s="1"/>
  <c r="Z59" i="33"/>
  <c r="Z57" i="33"/>
  <c r="AJ186" i="33"/>
  <c r="G35" i="33"/>
  <c r="AJ182" i="33"/>
  <c r="AJ117" i="33"/>
  <c r="G85" i="33"/>
  <c r="Z71" i="33"/>
  <c r="AR4" i="33"/>
  <c r="AJ65" i="33"/>
  <c r="G194" i="33"/>
  <c r="AW111" i="33"/>
  <c r="AB111" i="33" s="1"/>
  <c r="G84" i="33"/>
  <c r="Z78" i="33"/>
  <c r="AW86" i="33"/>
  <c r="AB86" i="33" s="1"/>
  <c r="Z77" i="33"/>
  <c r="G56" i="33"/>
  <c r="G69" i="33"/>
  <c r="AW80" i="33"/>
  <c r="AB80" i="33" s="1"/>
  <c r="G55" i="33"/>
  <c r="AJ127" i="33"/>
  <c r="G32" i="33"/>
  <c r="AJ52" i="33"/>
  <c r="AJ102" i="33"/>
  <c r="AJ22" i="33"/>
  <c r="G33" i="33"/>
  <c r="AW140" i="33"/>
  <c r="AB140" i="33" s="1"/>
  <c r="AJ156" i="33"/>
  <c r="AJ140" i="33"/>
  <c r="AJ69" i="33"/>
  <c r="BC4" i="33"/>
  <c r="AW173" i="33"/>
  <c r="AB173" i="33" s="1"/>
  <c r="G184" i="33"/>
  <c r="Z165" i="33"/>
  <c r="G103" i="33"/>
  <c r="AJ191" i="33"/>
  <c r="AW120" i="33"/>
  <c r="AB120" i="33" s="1"/>
  <c r="G131" i="33"/>
  <c r="AJ126" i="33"/>
  <c r="Z168" i="33"/>
  <c r="AW157" i="33"/>
  <c r="AB157" i="33" s="1"/>
  <c r="G130" i="33"/>
  <c r="G36" i="33"/>
  <c r="Z75" i="33"/>
  <c r="AW169" i="33"/>
  <c r="AB169" i="33" s="1"/>
  <c r="Z87" i="33"/>
  <c r="AW41" i="33"/>
  <c r="AB41" i="33" s="1"/>
  <c r="Z189" i="33"/>
  <c r="G24" i="33"/>
  <c r="AJ75" i="33"/>
  <c r="G155" i="33"/>
  <c r="Z161" i="33"/>
  <c r="AW176" i="33"/>
  <c r="AB176" i="33" s="1"/>
  <c r="AW67" i="33"/>
  <c r="AB67" i="33" s="1"/>
  <c r="AJ152" i="33"/>
  <c r="G183" i="33"/>
  <c r="Z65" i="33"/>
  <c r="Z139" i="33"/>
  <c r="AW30" i="33"/>
  <c r="AB30" i="33" s="1"/>
  <c r="AW32" i="33"/>
  <c r="AB32" i="33" s="1"/>
  <c r="AW59" i="33"/>
  <c r="AB59" i="33" s="1"/>
  <c r="AW56" i="33"/>
  <c r="AB56" i="33" s="1"/>
  <c r="AW90" i="33"/>
  <c r="AB90" i="33" s="1"/>
  <c r="AJ97" i="33"/>
  <c r="G65" i="33"/>
  <c r="Z194" i="33"/>
  <c r="G30" i="33"/>
  <c r="G190" i="33"/>
  <c r="Z58" i="33"/>
  <c r="AW49" i="33"/>
  <c r="AB49" i="33" s="1"/>
  <c r="AJ122" i="33"/>
  <c r="AW150" i="33"/>
  <c r="AB150" i="33" s="1"/>
  <c r="AW119" i="33"/>
  <c r="AB119" i="33" s="1"/>
  <c r="AJ104" i="33"/>
  <c r="AJ157" i="33"/>
  <c r="G52" i="33"/>
  <c r="AW132" i="33"/>
  <c r="AB132" i="33" s="1"/>
  <c r="AJ110" i="33"/>
  <c r="Z112" i="33"/>
  <c r="AW161" i="33"/>
  <c r="AB161" i="33" s="1"/>
  <c r="AJ36" i="33"/>
  <c r="Z48" i="33"/>
  <c r="G107" i="33"/>
  <c r="AJ66" i="33"/>
  <c r="AW127" i="33"/>
  <c r="AB127" i="33" s="1"/>
  <c r="G66" i="33"/>
  <c r="G34" i="33"/>
  <c r="AJ131" i="33"/>
  <c r="Z123" i="33"/>
  <c r="AW40" i="33"/>
  <c r="AB40" i="33" s="1"/>
  <c r="Z193" i="33"/>
  <c r="Z101" i="33"/>
  <c r="AJ116" i="33"/>
  <c r="AW171" i="33"/>
  <c r="AB171" i="33" s="1"/>
  <c r="Z28" i="33"/>
  <c r="G128" i="33"/>
  <c r="Z89" i="33"/>
  <c r="AW168" i="33"/>
  <c r="AB168" i="33" s="1"/>
  <c r="G95" i="33"/>
  <c r="AJ70" i="33"/>
  <c r="AW35" i="33"/>
  <c r="AB35" i="33" s="1"/>
  <c r="AJ88" i="33"/>
  <c r="AW22" i="33"/>
  <c r="AB22" i="33" s="1"/>
  <c r="AW61" i="33"/>
  <c r="AB61" i="33" s="1"/>
  <c r="G187" i="33"/>
  <c r="AJ40" i="33"/>
  <c r="Z133" i="33"/>
  <c r="G180" i="33"/>
  <c r="AW137" i="33"/>
  <c r="AB137" i="33" s="1"/>
  <c r="G115" i="33"/>
  <c r="G193" i="33"/>
  <c r="G96" i="33"/>
  <c r="G141" i="33"/>
  <c r="BB4" i="33"/>
  <c r="AJ129" i="33"/>
  <c r="Z140" i="33"/>
  <c r="G47" i="33"/>
  <c r="G25" i="33"/>
  <c r="AJ143" i="33"/>
  <c r="G166" i="26"/>
  <c r="AW31" i="26"/>
  <c r="AB31" i="26" s="1"/>
  <c r="AJ42" i="26"/>
  <c r="AW150" i="26"/>
  <c r="AB150" i="26" s="1"/>
  <c r="Z61" i="26"/>
  <c r="Z133" i="26"/>
  <c r="AW49" i="26"/>
  <c r="AB49" i="26" s="1"/>
  <c r="AJ136" i="26"/>
  <c r="G92" i="26"/>
  <c r="Z109" i="26"/>
  <c r="Z44" i="26"/>
  <c r="G84" i="26"/>
  <c r="AJ30" i="26"/>
  <c r="Z93" i="26"/>
  <c r="AW146" i="26"/>
  <c r="AB146" i="26" s="1"/>
  <c r="G39" i="26"/>
  <c r="G145" i="26"/>
  <c r="G192" i="26"/>
  <c r="Z193" i="26"/>
  <c r="AJ40" i="26"/>
  <c r="G99" i="26"/>
  <c r="G136" i="26"/>
  <c r="Z70" i="26"/>
  <c r="Z139" i="26"/>
  <c r="AW71" i="26"/>
  <c r="AB71" i="26" s="1"/>
  <c r="AW56" i="26"/>
  <c r="AB56" i="26" s="1"/>
  <c r="AJ172" i="26"/>
  <c r="AW121" i="26"/>
  <c r="AB121" i="26" s="1"/>
  <c r="Z85" i="26"/>
  <c r="AJ64" i="26"/>
  <c r="AW22" i="26"/>
  <c r="AB22" i="26" s="1"/>
  <c r="AJ26" i="26"/>
  <c r="G190" i="26"/>
  <c r="AW105" i="26"/>
  <c r="AB105" i="26" s="1"/>
  <c r="AJ175" i="26"/>
  <c r="AW86" i="26"/>
  <c r="AB86" i="26" s="1"/>
  <c r="AN4" i="26"/>
  <c r="Z176" i="26"/>
  <c r="Z185" i="26"/>
  <c r="BD4" i="26"/>
  <c r="AW37" i="26"/>
  <c r="AB37" i="26" s="1"/>
  <c r="G76" i="26"/>
  <c r="AW192" i="26"/>
  <c r="AB192" i="26" s="1"/>
  <c r="AW33" i="26"/>
  <c r="AB33" i="26" s="1"/>
  <c r="G89" i="26"/>
  <c r="Z111" i="26"/>
  <c r="AJ66" i="26"/>
  <c r="Z59" i="26"/>
  <c r="Z47" i="26"/>
  <c r="Z172" i="26"/>
  <c r="G155" i="26"/>
  <c r="AW63" i="26"/>
  <c r="AB63" i="26" s="1"/>
  <c r="AW145" i="26"/>
  <c r="AB145" i="26" s="1"/>
  <c r="AW102" i="26"/>
  <c r="AB102" i="26" s="1"/>
  <c r="G174" i="26"/>
  <c r="Z114" i="26"/>
  <c r="G121" i="26"/>
  <c r="Z99" i="26"/>
  <c r="AW30" i="26"/>
  <c r="AB30" i="26" s="1"/>
  <c r="G63" i="26"/>
  <c r="AJ149" i="26"/>
  <c r="AW54" i="26"/>
  <c r="AB54" i="26" s="1"/>
  <c r="AJ191" i="26"/>
  <c r="AJ22" i="26"/>
  <c r="Z22" i="26"/>
  <c r="Z68" i="26"/>
  <c r="AW147" i="26"/>
  <c r="AB147" i="26" s="1"/>
  <c r="AW164" i="26"/>
  <c r="AB164" i="26" s="1"/>
  <c r="G127" i="26"/>
  <c r="G128" i="26"/>
  <c r="G27" i="26"/>
  <c r="Z140" i="26"/>
  <c r="AW184" i="26"/>
  <c r="AB184" i="26" s="1"/>
  <c r="AW153" i="26"/>
  <c r="AB153" i="26" s="1"/>
  <c r="G67" i="26"/>
  <c r="Z151" i="26"/>
  <c r="AW93" i="26"/>
  <c r="AB93" i="26" s="1"/>
  <c r="AJ167" i="26"/>
  <c r="AJ131" i="26"/>
  <c r="G141" i="26"/>
  <c r="AJ65" i="26"/>
  <c r="G131" i="26"/>
  <c r="AJ122" i="26"/>
  <c r="AW149" i="26"/>
  <c r="AB149" i="26" s="1"/>
  <c r="Z162" i="26"/>
  <c r="Z190" i="26"/>
  <c r="Z91" i="26"/>
  <c r="AJ112" i="26"/>
  <c r="AJ124" i="26"/>
  <c r="Z21" i="26"/>
  <c r="BB4" i="26"/>
  <c r="G165" i="26"/>
  <c r="AJ75" i="26"/>
  <c r="Z100" i="26"/>
  <c r="AJ165" i="26"/>
  <c r="AW178" i="26"/>
  <c r="AB178" i="26" s="1"/>
  <c r="Z160" i="26"/>
  <c r="G125" i="26"/>
  <c r="AW78" i="26"/>
  <c r="AB78" i="26" s="1"/>
  <c r="AJ171" i="26"/>
  <c r="AW101" i="26"/>
  <c r="AB101" i="26" s="1"/>
  <c r="AW64" i="26"/>
  <c r="AB64" i="26" s="1"/>
  <c r="G185" i="26"/>
  <c r="AK4" i="26"/>
  <c r="AJ46" i="26"/>
  <c r="AW177" i="26"/>
  <c r="AB177" i="26" s="1"/>
  <c r="AW133" i="26"/>
  <c r="AB133" i="26" s="1"/>
  <c r="AW172" i="26"/>
  <c r="AB172" i="26" s="1"/>
  <c r="Z87" i="26"/>
  <c r="Z74" i="26"/>
  <c r="AW53" i="26"/>
  <c r="AB53" i="26" s="1"/>
  <c r="AJ59" i="26"/>
  <c r="G133" i="26"/>
  <c r="AW74" i="26"/>
  <c r="AB74" i="26" s="1"/>
  <c r="AJ92" i="26"/>
  <c r="AW60" i="26"/>
  <c r="AB60" i="26" s="1"/>
  <c r="AW174" i="26"/>
  <c r="AB174" i="26" s="1"/>
  <c r="AJ81" i="26"/>
  <c r="AJ52" i="26"/>
  <c r="AJ140" i="26"/>
  <c r="G50" i="26"/>
  <c r="G116" i="26"/>
  <c r="AW143" i="26"/>
  <c r="AB143" i="26" s="1"/>
  <c r="AJ162" i="26"/>
  <c r="AW4" i="26"/>
  <c r="AJ128" i="26"/>
  <c r="AJ53" i="26"/>
  <c r="AJ187" i="26"/>
  <c r="AJ76" i="26"/>
  <c r="AW42" i="26"/>
  <c r="AB42" i="26" s="1"/>
  <c r="Z150" i="26"/>
  <c r="Z161" i="26"/>
  <c r="AW181" i="26"/>
  <c r="AB181" i="26" s="1"/>
  <c r="AJ104" i="26"/>
  <c r="AW108" i="26"/>
  <c r="AB108" i="26" s="1"/>
  <c r="G178" i="26"/>
  <c r="AW175" i="26"/>
  <c r="AB175" i="26" s="1"/>
  <c r="G75" i="26"/>
  <c r="AJ28" i="26"/>
  <c r="G86" i="26"/>
  <c r="AW119" i="26"/>
  <c r="AB119" i="26" s="1"/>
  <c r="G170" i="26"/>
  <c r="AJ156" i="26"/>
  <c r="Z105" i="26"/>
  <c r="Z45" i="26"/>
  <c r="G153" i="26"/>
  <c r="Z108" i="26"/>
  <c r="G161" i="26"/>
  <c r="Z49" i="26"/>
  <c r="G151" i="26"/>
  <c r="Z90" i="26"/>
  <c r="BG4" i="26"/>
  <c r="AW155" i="26"/>
  <c r="AB155" i="26" s="1"/>
  <c r="Z43" i="26"/>
  <c r="G120" i="26"/>
  <c r="AJ148" i="26"/>
  <c r="G142" i="26"/>
  <c r="AW47" i="26"/>
  <c r="AB47" i="26" s="1"/>
  <c r="AV4" i="26"/>
  <c r="AW113" i="26"/>
  <c r="AB113" i="26" s="1"/>
  <c r="Z40" i="26"/>
  <c r="AJ74" i="26"/>
  <c r="G61" i="26"/>
  <c r="Z48" i="26"/>
  <c r="G144" i="26"/>
  <c r="AJ178" i="26"/>
  <c r="Z58" i="26"/>
  <c r="AW73" i="26"/>
  <c r="AB73" i="26" s="1"/>
  <c r="AJ55" i="26"/>
  <c r="AW144" i="26"/>
  <c r="AB144" i="26" s="1"/>
  <c r="AJ125" i="26"/>
  <c r="AW135" i="26"/>
  <c r="AB135" i="26" s="1"/>
  <c r="AJ85" i="26"/>
  <c r="AJ105" i="26"/>
  <c r="BO4" i="26"/>
  <c r="Z102" i="26"/>
  <c r="Z118" i="26"/>
  <c r="G110" i="26"/>
  <c r="G80" i="26"/>
  <c r="G137" i="26"/>
  <c r="AJ142" i="26"/>
  <c r="G44" i="26"/>
  <c r="G164" i="26"/>
  <c r="G66" i="26"/>
  <c r="G126" i="26"/>
  <c r="AQ4" i="26"/>
  <c r="AW126" i="26"/>
  <c r="AB126" i="26" s="1"/>
  <c r="G85" i="26"/>
  <c r="AW21" i="26"/>
  <c r="AB21" i="26" s="1"/>
  <c r="Z63" i="26"/>
  <c r="G26" i="26"/>
  <c r="G40" i="26"/>
  <c r="Z194" i="26"/>
  <c r="AW57" i="26"/>
  <c r="AB57" i="26" s="1"/>
  <c r="AW190" i="26"/>
  <c r="AB190" i="26" s="1"/>
  <c r="Z134" i="26"/>
  <c r="AM4" i="26"/>
  <c r="AJ174" i="26"/>
  <c r="Z164" i="26"/>
  <c r="G189" i="26"/>
  <c r="AW23" i="26"/>
  <c r="AB23" i="26" s="1"/>
  <c r="Z52" i="26"/>
  <c r="AW165" i="26"/>
  <c r="AB165" i="26" s="1"/>
  <c r="Z166" i="26"/>
  <c r="G117" i="26"/>
  <c r="Z156" i="26"/>
  <c r="G45" i="26"/>
  <c r="AJ84" i="26"/>
  <c r="Z39" i="26"/>
  <c r="AS4" i="26"/>
  <c r="Z180" i="26"/>
  <c r="Z181" i="26"/>
  <c r="Z98" i="26"/>
  <c r="AW79" i="26"/>
  <c r="AB79" i="26" s="1"/>
  <c r="AW38" i="26"/>
  <c r="AB38" i="26" s="1"/>
  <c r="G33" i="26"/>
  <c r="Z146" i="26"/>
  <c r="Z155" i="26"/>
  <c r="AJ194" i="26"/>
  <c r="Z120" i="26"/>
  <c r="AW161" i="26"/>
  <c r="AB161" i="26" s="1"/>
  <c r="G57" i="26"/>
  <c r="Z56" i="26"/>
  <c r="G113" i="26"/>
  <c r="G34" i="26"/>
  <c r="Z138" i="26"/>
  <c r="G73" i="26"/>
  <c r="AJ62" i="26"/>
  <c r="AW52" i="26"/>
  <c r="AB52" i="26" s="1"/>
  <c r="AW169" i="26"/>
  <c r="AB169" i="26" s="1"/>
  <c r="AW187" i="26"/>
  <c r="AB187" i="26" s="1"/>
  <c r="G194" i="26"/>
  <c r="AJ182" i="26"/>
  <c r="G104" i="26"/>
  <c r="AW55" i="26"/>
  <c r="AB55" i="26" s="1"/>
  <c r="Z84" i="26"/>
  <c r="AJ39" i="26"/>
  <c r="AJ129" i="26"/>
  <c r="AJ106" i="26"/>
  <c r="AW183" i="26"/>
  <c r="AB183" i="26" s="1"/>
  <c r="AJ180" i="26"/>
  <c r="G183" i="26"/>
  <c r="Z55" i="26"/>
  <c r="AT4" i="26"/>
  <c r="Z173" i="26"/>
  <c r="G51" i="26"/>
  <c r="G25" i="26"/>
  <c r="Z129" i="26"/>
  <c r="AW81" i="26"/>
  <c r="AB81" i="26" s="1"/>
  <c r="BI4" i="26"/>
  <c r="AW122" i="26"/>
  <c r="AB122" i="26" s="1"/>
  <c r="G48" i="26"/>
  <c r="AJ44" i="26"/>
  <c r="G172" i="26"/>
  <c r="AJ47" i="26"/>
  <c r="AJ139" i="26"/>
  <c r="G158" i="26"/>
  <c r="AJ118" i="26"/>
  <c r="AW39" i="26"/>
  <c r="AB39" i="26" s="1"/>
  <c r="AW91" i="26"/>
  <c r="AB91" i="26" s="1"/>
  <c r="AW69" i="26"/>
  <c r="AB69" i="26" s="1"/>
  <c r="AJ51" i="26"/>
  <c r="AW152" i="26"/>
  <c r="AB152" i="26" s="1"/>
  <c r="AJ101" i="26"/>
  <c r="G103" i="26"/>
  <c r="AJ143" i="26"/>
  <c r="AJ96" i="26"/>
  <c r="AJ147" i="26"/>
  <c r="AJ69" i="26"/>
  <c r="G24" i="26"/>
  <c r="Z81" i="26"/>
  <c r="AW139" i="26"/>
  <c r="AB139" i="26" s="1"/>
  <c r="AJ38" i="26"/>
  <c r="Z36" i="26"/>
  <c r="AJ78" i="26"/>
  <c r="Z94" i="26"/>
  <c r="G180" i="26"/>
  <c r="BF4" i="26"/>
  <c r="AW173" i="26"/>
  <c r="AB173" i="26" s="1"/>
  <c r="AJ120" i="26"/>
  <c r="Z192" i="26"/>
  <c r="AJ184" i="26"/>
  <c r="AJ173" i="26"/>
  <c r="Z165" i="26"/>
  <c r="Z86" i="26"/>
  <c r="AW158" i="26"/>
  <c r="AB158" i="26" s="1"/>
  <c r="BA4" i="26"/>
  <c r="G122" i="26"/>
  <c r="Z83" i="26"/>
  <c r="Z183" i="26"/>
  <c r="Z29" i="26"/>
  <c r="Z95" i="26"/>
  <c r="AW127" i="26"/>
  <c r="AB127" i="26" s="1"/>
  <c r="AJ157" i="26"/>
  <c r="G77" i="26"/>
  <c r="G175" i="26"/>
  <c r="AF6" i="26"/>
  <c r="AW72" i="26"/>
  <c r="AB72" i="26" s="1"/>
  <c r="AJ35" i="26"/>
  <c r="AJ27" i="26"/>
  <c r="Z64" i="26"/>
  <c r="G68" i="26"/>
  <c r="AW35" i="26"/>
  <c r="AB35" i="26" s="1"/>
  <c r="Z179" i="26"/>
  <c r="G176" i="26"/>
  <c r="AW80" i="26"/>
  <c r="AB80" i="26" s="1"/>
  <c r="G146" i="26"/>
  <c r="AW88" i="26"/>
  <c r="AB88" i="26" s="1"/>
  <c r="AW32" i="26"/>
  <c r="AB32" i="26" s="1"/>
  <c r="G187" i="26"/>
  <c r="G134" i="26"/>
  <c r="AW117" i="26"/>
  <c r="AB117" i="26" s="1"/>
  <c r="G43" i="26"/>
  <c r="Z143" i="26"/>
  <c r="AW114" i="26"/>
  <c r="AB114" i="26" s="1"/>
  <c r="G119" i="26"/>
  <c r="G177" i="26"/>
  <c r="AJ161" i="26"/>
  <c r="G49" i="26"/>
  <c r="G138" i="26"/>
  <c r="Z92" i="26"/>
  <c r="AJ88" i="26"/>
  <c r="AJ57" i="26"/>
  <c r="Z189" i="26"/>
  <c r="AW116" i="26"/>
  <c r="AB116" i="26" s="1"/>
  <c r="AW95" i="26"/>
  <c r="AB95" i="26" s="1"/>
  <c r="AW70" i="26"/>
  <c r="AB70" i="26" s="1"/>
  <c r="AY4" i="26"/>
  <c r="AW141" i="26"/>
  <c r="AB141" i="26" s="1"/>
  <c r="Z117" i="26"/>
  <c r="AJ138" i="26"/>
  <c r="AJ87" i="26"/>
  <c r="AJ153" i="26"/>
  <c r="AW115" i="26"/>
  <c r="AB115" i="26" s="1"/>
  <c r="Z54" i="26"/>
  <c r="Z69" i="26"/>
  <c r="AJ21" i="26"/>
  <c r="AW128" i="26"/>
  <c r="AB128" i="26" s="1"/>
  <c r="G143" i="26"/>
  <c r="Z80" i="26"/>
  <c r="G129" i="26"/>
  <c r="AJ99" i="26"/>
  <c r="Z103" i="26"/>
  <c r="AW193" i="26"/>
  <c r="AB193" i="26" s="1"/>
  <c r="AO4" i="26"/>
  <c r="AW191" i="26"/>
  <c r="AB191" i="26" s="1"/>
  <c r="Z113" i="26"/>
  <c r="Z178" i="26"/>
  <c r="AW188" i="26"/>
  <c r="AB188" i="26" s="1"/>
  <c r="Z53" i="26"/>
  <c r="AJ152" i="26"/>
  <c r="Z135" i="26"/>
  <c r="Z153" i="26"/>
  <c r="Z88" i="26"/>
  <c r="Z57" i="26"/>
  <c r="G90" i="26"/>
  <c r="BJ4" i="26"/>
  <c r="AJ41" i="26"/>
  <c r="Z23" i="26"/>
  <c r="AJ123" i="26"/>
  <c r="G171" i="26"/>
  <c r="G124" i="26"/>
  <c r="AW148" i="26"/>
  <c r="AB148" i="26" s="1"/>
  <c r="AJ119" i="26"/>
  <c r="G149" i="26"/>
  <c r="G55" i="26"/>
  <c r="AJ185" i="26"/>
  <c r="G163" i="26"/>
  <c r="AJ115" i="26"/>
  <c r="AW154" i="26"/>
  <c r="AB154" i="26" s="1"/>
  <c r="Z67" i="26"/>
  <c r="Z127" i="26"/>
  <c r="Z79" i="26"/>
  <c r="G100" i="26"/>
  <c r="Z177" i="26"/>
  <c r="G148" i="26"/>
  <c r="BC4" i="26"/>
  <c r="Z168" i="26"/>
  <c r="AW129" i="26"/>
  <c r="AB129" i="26" s="1"/>
  <c r="AG5" i="26"/>
  <c r="G88" i="26"/>
  <c r="Z121" i="26"/>
  <c r="Z131" i="26"/>
  <c r="AJ158" i="26"/>
  <c r="AW125" i="26"/>
  <c r="AB125" i="26" s="1"/>
  <c r="BE4" i="26"/>
  <c r="Z66" i="26"/>
  <c r="AW112" i="26"/>
  <c r="AB112" i="26" s="1"/>
  <c r="AW142" i="26"/>
  <c r="AB142" i="26" s="1"/>
  <c r="AJ83" i="26"/>
  <c r="AW89" i="26"/>
  <c r="AB89" i="26" s="1"/>
  <c r="AW66" i="26"/>
  <c r="AB66" i="26" s="1"/>
  <c r="BN4" i="26"/>
  <c r="AW43" i="26"/>
  <c r="AB43" i="26" s="1"/>
  <c r="AJ29" i="26"/>
  <c r="AW159" i="26"/>
  <c r="AB159" i="26" s="1"/>
  <c r="AJ100" i="26"/>
  <c r="G173" i="26"/>
  <c r="AW36" i="26"/>
  <c r="AB36" i="26" s="1"/>
  <c r="G112" i="26"/>
  <c r="Z30" i="26"/>
  <c r="AU4" i="26"/>
  <c r="Z60" i="26"/>
  <c r="U6" i="26"/>
  <c r="AW45" i="26"/>
  <c r="AB45" i="26" s="1"/>
  <c r="AJ33" i="26"/>
  <c r="Z31" i="26"/>
  <c r="G53" i="26"/>
  <c r="AJ155" i="26"/>
  <c r="AJ135" i="26"/>
  <c r="Z37" i="26"/>
  <c r="AJ179" i="26"/>
  <c r="AJ68" i="26"/>
  <c r="G167" i="26"/>
  <c r="G191" i="26"/>
  <c r="AJ31" i="26"/>
  <c r="Z71" i="26"/>
  <c r="AJ34" i="26"/>
  <c r="G159" i="26"/>
  <c r="AJ121" i="26"/>
  <c r="Z187" i="26"/>
  <c r="AJ190" i="26"/>
  <c r="AJ71" i="26"/>
  <c r="AJ134" i="26"/>
  <c r="AW58" i="26"/>
  <c r="AB58" i="26" s="1"/>
  <c r="G181" i="26"/>
  <c r="AW163" i="26"/>
  <c r="AB163" i="26" s="1"/>
  <c r="G42" i="26"/>
  <c r="Z141" i="26"/>
  <c r="G132" i="26"/>
  <c r="AJ23" i="26"/>
  <c r="AW136" i="26"/>
  <c r="AB136" i="26" s="1"/>
  <c r="AJ43" i="26"/>
  <c r="Z62" i="26"/>
  <c r="AW92" i="26"/>
  <c r="AB92" i="26" s="1"/>
  <c r="AW40" i="26"/>
  <c r="AB40" i="26" s="1"/>
  <c r="BL4" i="26"/>
  <c r="AW34" i="26"/>
  <c r="AB34" i="26" s="1"/>
  <c r="Z34" i="26"/>
  <c r="AW99" i="26"/>
  <c r="AB99" i="26" s="1"/>
  <c r="AJ186" i="26"/>
  <c r="AW50" i="26"/>
  <c r="AB50" i="26" s="1"/>
  <c r="Z169" i="26"/>
  <c r="AW67" i="26"/>
  <c r="AB67" i="26" s="1"/>
  <c r="AW104" i="26"/>
  <c r="AB104" i="26" s="1"/>
  <c r="AW48" i="26"/>
  <c r="AB48" i="26" s="1"/>
  <c r="AW176" i="26"/>
  <c r="AB176" i="26" s="1"/>
  <c r="G32" i="26"/>
  <c r="G91" i="26"/>
  <c r="AJ177" i="26"/>
  <c r="G101" i="26"/>
  <c r="AW51" i="26"/>
  <c r="AB51" i="26" s="1"/>
  <c r="Z106" i="26"/>
  <c r="AJ154" i="26"/>
  <c r="Z20" i="26"/>
  <c r="Z119" i="26"/>
  <c r="AW162" i="26"/>
  <c r="AB162" i="26" s="1"/>
  <c r="AW106" i="26"/>
  <c r="AB106" i="26" s="1"/>
  <c r="G37" i="26"/>
  <c r="G72" i="26"/>
  <c r="AW170" i="26"/>
  <c r="AB170" i="26" s="1"/>
  <c r="AJ164" i="26"/>
  <c r="AJ130" i="26"/>
  <c r="AW46" i="26"/>
  <c r="AB46" i="26" s="1"/>
  <c r="Z171" i="26"/>
  <c r="AJ20" i="26"/>
  <c r="AW107" i="26"/>
  <c r="AB107" i="26" s="1"/>
  <c r="AP4" i="26"/>
  <c r="G52" i="26"/>
  <c r="AJ70" i="26"/>
  <c r="AJ127" i="26"/>
  <c r="Z97" i="26"/>
  <c r="AJ25" i="26"/>
  <c r="AJ79" i="26"/>
  <c r="AJ103" i="26"/>
  <c r="G168" i="26"/>
  <c r="G54" i="26"/>
  <c r="AW82" i="26"/>
  <c r="AB82" i="26" s="1"/>
  <c r="AJ166" i="26"/>
  <c r="AJ144" i="26"/>
  <c r="Z116" i="26"/>
  <c r="AW138" i="26"/>
  <c r="AB138" i="26" s="1"/>
  <c r="AW118" i="26"/>
  <c r="AB118" i="26" s="1"/>
  <c r="AW166" i="26"/>
  <c r="AB166" i="26" s="1"/>
  <c r="G105" i="26"/>
  <c r="Z24" i="26"/>
  <c r="G47" i="26"/>
  <c r="AW131" i="26"/>
  <c r="AB131" i="26" s="1"/>
  <c r="Z157" i="26"/>
  <c r="AJ67" i="26"/>
  <c r="G193" i="26"/>
  <c r="Z174" i="26"/>
  <c r="AW140" i="26"/>
  <c r="AB140" i="26" s="1"/>
  <c r="G150" i="26"/>
  <c r="G97" i="26"/>
  <c r="AJ50" i="26"/>
  <c r="G46" i="26"/>
  <c r="AW75" i="26"/>
  <c r="AB75" i="26" s="1"/>
  <c r="G64" i="26"/>
  <c r="AW28" i="26"/>
  <c r="AB28" i="26" s="1"/>
  <c r="AJ63" i="26"/>
  <c r="Z167" i="26"/>
  <c r="G182" i="26"/>
  <c r="Z137" i="26"/>
  <c r="AJ117" i="26"/>
  <c r="G58" i="26"/>
  <c r="AJ36" i="26"/>
  <c r="AW83" i="26"/>
  <c r="AB83" i="26" s="1"/>
  <c r="Z184" i="26"/>
  <c r="Z33" i="26"/>
  <c r="AX4" i="26"/>
  <c r="AJ133" i="26"/>
  <c r="Z115" i="26"/>
  <c r="G65" i="26"/>
  <c r="Z152" i="26"/>
  <c r="G109" i="26"/>
  <c r="AJ54" i="26"/>
  <c r="AJ24" i="26"/>
  <c r="G94" i="26"/>
  <c r="G95" i="26"/>
  <c r="AW41" i="26"/>
  <c r="AB41" i="26" s="1"/>
  <c r="Z144" i="26"/>
  <c r="Z158" i="26"/>
  <c r="Z51" i="26"/>
  <c r="G160" i="26"/>
  <c r="G69" i="26"/>
  <c r="G70" i="26"/>
  <c r="G157" i="26"/>
  <c r="G78" i="26"/>
  <c r="AW185" i="26"/>
  <c r="AB185" i="26" s="1"/>
  <c r="BH4" i="26"/>
  <c r="AJ146" i="26"/>
  <c r="G139" i="26"/>
  <c r="AJ94" i="26"/>
  <c r="G162" i="26"/>
  <c r="G38" i="26"/>
  <c r="G118" i="26"/>
  <c r="Z104" i="26"/>
  <c r="Z123" i="26"/>
  <c r="AW87" i="26"/>
  <c r="AB87" i="26" s="1"/>
  <c r="AJ89" i="26"/>
  <c r="AJ181" i="26"/>
  <c r="G28" i="26"/>
  <c r="AW120" i="26"/>
  <c r="AB120" i="26" s="1"/>
  <c r="AJ108" i="26"/>
  <c r="Z41" i="26"/>
  <c r="AL4" i="26"/>
  <c r="Z76" i="26"/>
  <c r="AJ86" i="26"/>
  <c r="Z82" i="26"/>
  <c r="AW171" i="26"/>
  <c r="AB171" i="26" s="1"/>
  <c r="G59" i="26"/>
  <c r="Z125" i="26"/>
  <c r="Z132" i="26"/>
  <c r="AJ151" i="26"/>
  <c r="Z28" i="26"/>
  <c r="G186" i="26"/>
  <c r="AW110" i="26"/>
  <c r="AB110" i="26" s="1"/>
  <c r="G114" i="26"/>
  <c r="Z50" i="26"/>
  <c r="Z26" i="26"/>
  <c r="AW100" i="26"/>
  <c r="AB100" i="26" s="1"/>
  <c r="AW168" i="26"/>
  <c r="AB168" i="26" s="1"/>
  <c r="AJ168" i="26"/>
  <c r="AJ159" i="26"/>
  <c r="G108" i="26"/>
  <c r="Z175" i="26"/>
  <c r="AJ80" i="26"/>
  <c r="AJ188" i="26"/>
  <c r="G87" i="26"/>
  <c r="AW186" i="26"/>
  <c r="AB186" i="26" s="1"/>
  <c r="G21" i="26"/>
  <c r="Z101" i="26"/>
  <c r="Z130" i="26"/>
  <c r="G41" i="26"/>
  <c r="AW109" i="26"/>
  <c r="AB109" i="26" s="1"/>
  <c r="AW137" i="26"/>
  <c r="AB137" i="26" s="1"/>
  <c r="Z128" i="26"/>
  <c r="Z72" i="26"/>
  <c r="AW103" i="26"/>
  <c r="AB103" i="26" s="1"/>
  <c r="AJ95" i="26"/>
  <c r="AJ102" i="26"/>
  <c r="Z112" i="26"/>
  <c r="AW160" i="26"/>
  <c r="AB160" i="26" s="1"/>
  <c r="G22" i="26"/>
  <c r="G106" i="26"/>
  <c r="AJ60" i="26"/>
  <c r="AJ49" i="26"/>
  <c r="AJ126" i="26"/>
  <c r="AW68" i="26"/>
  <c r="AB68" i="26" s="1"/>
  <c r="Z122" i="26"/>
  <c r="G188" i="26"/>
  <c r="AJ98" i="26"/>
  <c r="Z110" i="26"/>
  <c r="G36" i="26"/>
  <c r="AW96" i="26"/>
  <c r="AB96" i="26" s="1"/>
  <c r="G62" i="26"/>
  <c r="BK4" i="26"/>
  <c r="Z145" i="26"/>
  <c r="AW85" i="26"/>
  <c r="AB85" i="26" s="1"/>
  <c r="Z154" i="26"/>
  <c r="AW25" i="26"/>
  <c r="AB25" i="26" s="1"/>
  <c r="Z191" i="26"/>
  <c r="AW44" i="26"/>
  <c r="AB44" i="26" s="1"/>
  <c r="G169" i="26"/>
  <c r="G107" i="26"/>
  <c r="Z89" i="26"/>
  <c r="AJ107" i="26"/>
  <c r="Z136" i="26"/>
  <c r="AW26" i="26"/>
  <c r="AB26" i="26" s="1"/>
  <c r="AJ61" i="26"/>
  <c r="Z159" i="26"/>
  <c r="Z65" i="26"/>
  <c r="G147" i="26"/>
  <c r="AW157" i="26"/>
  <c r="AB157" i="26" s="1"/>
  <c r="AW132" i="26"/>
  <c r="AB132" i="26" s="1"/>
  <c r="AW130" i="26"/>
  <c r="AB130" i="26" s="1"/>
  <c r="BM4" i="26"/>
  <c r="AW94" i="26"/>
  <c r="AB94" i="26" s="1"/>
  <c r="G179" i="26"/>
  <c r="AR4" i="26"/>
  <c r="AW124" i="26"/>
  <c r="AB124" i="26" s="1"/>
  <c r="G23" i="26"/>
  <c r="Z126" i="26"/>
  <c r="AW59" i="26"/>
  <c r="AB59" i="26" s="1"/>
  <c r="AJ97" i="26"/>
  <c r="AJ109" i="26"/>
  <c r="AW84" i="26"/>
  <c r="AB84" i="26" s="1"/>
  <c r="Z163" i="26"/>
  <c r="Z170" i="26"/>
  <c r="AW65" i="26"/>
  <c r="AB65" i="26" s="1"/>
  <c r="AJ82" i="26"/>
  <c r="AW179" i="26"/>
  <c r="AB179" i="26" s="1"/>
  <c r="G93" i="26"/>
  <c r="G60" i="26"/>
  <c r="AJ77" i="26"/>
  <c r="G156" i="26"/>
  <c r="G71" i="26"/>
  <c r="AJ48" i="26"/>
  <c r="AW27" i="26"/>
  <c r="AB27" i="26" s="1"/>
  <c r="Z32" i="26"/>
  <c r="AJ150" i="26"/>
  <c r="AW156" i="26"/>
  <c r="AB156" i="26" s="1"/>
  <c r="AJ90" i="26"/>
  <c r="AJ45" i="26"/>
  <c r="AJ58" i="26"/>
  <c r="G83" i="26"/>
  <c r="AJ137" i="26"/>
  <c r="AJ72" i="26"/>
  <c r="Z96" i="26"/>
  <c r="AJ111" i="26"/>
  <c r="AJ114" i="26"/>
  <c r="AJ176" i="26"/>
  <c r="G115" i="26"/>
  <c r="Z148" i="26"/>
  <c r="Z182" i="26"/>
  <c r="G154" i="26"/>
  <c r="Z42" i="26"/>
  <c r="G79" i="26"/>
  <c r="Z25" i="26"/>
  <c r="AW180" i="26"/>
  <c r="AB180" i="26" s="1"/>
  <c r="AJ169" i="26"/>
  <c r="G74" i="26"/>
  <c r="AJ163" i="26"/>
  <c r="Z73" i="26"/>
  <c r="Z35" i="26"/>
  <c r="G98" i="26"/>
  <c r="G130" i="26"/>
  <c r="AJ56" i="26"/>
  <c r="G102" i="26"/>
  <c r="Z149" i="26"/>
  <c r="AW123" i="26"/>
  <c r="AB123" i="26" s="1"/>
  <c r="Z27" i="26"/>
  <c r="AJ141" i="26"/>
  <c r="AW111" i="26"/>
  <c r="AB111" i="26" s="1"/>
  <c r="AJ91" i="26"/>
  <c r="G30" i="26"/>
  <c r="AJ170" i="26"/>
  <c r="AW97" i="26"/>
  <c r="AB97" i="26" s="1"/>
  <c r="AJ189" i="26"/>
  <c r="AJ145" i="26"/>
  <c r="G29" i="26"/>
  <c r="AW90" i="26"/>
  <c r="AB90" i="26" s="1"/>
  <c r="G123" i="26"/>
  <c r="AW29" i="26"/>
  <c r="AB29" i="26" s="1"/>
  <c r="Z147" i="26"/>
  <c r="AW98" i="26"/>
  <c r="AB98" i="26" s="1"/>
  <c r="AW167" i="26"/>
  <c r="AB167" i="26" s="1"/>
  <c r="AW151" i="26"/>
  <c r="AB151" i="26" s="1"/>
  <c r="G81" i="26"/>
  <c r="AJ37" i="26"/>
  <c r="AW61" i="26"/>
  <c r="AB61" i="26" s="1"/>
  <c r="AJ183" i="26"/>
  <c r="AW189" i="26"/>
  <c r="AB189" i="26" s="1"/>
  <c r="Z142" i="26"/>
  <c r="AJ116" i="26"/>
  <c r="Z77" i="26"/>
  <c r="Z188" i="26"/>
  <c r="G82" i="26"/>
  <c r="G135" i="26"/>
  <c r="AJ160" i="26"/>
  <c r="AJ110" i="26"/>
  <c r="Z124" i="26"/>
  <c r="AW76" i="26"/>
  <c r="AB76" i="26" s="1"/>
  <c r="Z38" i="26"/>
  <c r="G35" i="26"/>
  <c r="AJ193" i="26"/>
  <c r="G56" i="26"/>
  <c r="AJ113" i="26"/>
  <c r="G152" i="26"/>
  <c r="G140" i="26"/>
  <c r="G111" i="26"/>
  <c r="AW182" i="26"/>
  <c r="AB182" i="26" s="1"/>
  <c r="AW77" i="26"/>
  <c r="AB77" i="26" s="1"/>
  <c r="AJ132" i="26"/>
  <c r="G31" i="26"/>
  <c r="AJ93" i="26"/>
  <c r="AZ4" i="26"/>
  <c r="G96" i="26"/>
  <c r="Z186" i="26"/>
  <c r="AW62" i="26"/>
  <c r="AB62" i="26" s="1"/>
  <c r="Z46" i="26"/>
  <c r="Z78" i="26"/>
  <c r="AW194" i="26"/>
  <c r="AB194" i="26" s="1"/>
  <c r="Z107" i="26"/>
  <c r="AW24" i="26"/>
  <c r="AB24" i="26" s="1"/>
  <c r="Z75" i="26"/>
  <c r="AW134" i="26"/>
  <c r="AB134" i="26" s="1"/>
  <c r="AJ32" i="26"/>
  <c r="G184" i="26"/>
  <c r="AJ192" i="26"/>
  <c r="AJ73" i="26"/>
  <c r="G139" i="31"/>
  <c r="Z45" i="31"/>
  <c r="AW134" i="31"/>
  <c r="AB134" i="31" s="1"/>
  <c r="G21" i="31"/>
  <c r="AW153" i="31"/>
  <c r="AB153" i="31" s="1"/>
  <c r="AJ51" i="31"/>
  <c r="AJ180" i="31"/>
  <c r="AW88" i="31"/>
  <c r="AB88" i="31" s="1"/>
  <c r="Z99" i="31"/>
  <c r="AT4" i="31"/>
  <c r="G39" i="31"/>
  <c r="AJ132" i="31"/>
  <c r="G51" i="31"/>
  <c r="G150" i="31"/>
  <c r="Z112" i="31"/>
  <c r="AJ193" i="31"/>
  <c r="AW86" i="31"/>
  <c r="AB86" i="31" s="1"/>
  <c r="G92" i="31"/>
  <c r="Z180" i="31"/>
  <c r="AJ163" i="31"/>
  <c r="G38" i="31"/>
  <c r="AJ130" i="31"/>
  <c r="G148" i="31"/>
  <c r="AW144" i="31"/>
  <c r="AB144" i="31" s="1"/>
  <c r="Z162" i="31"/>
  <c r="AW37" i="31"/>
  <c r="AB37" i="31" s="1"/>
  <c r="AW181" i="31"/>
  <c r="AB181" i="31" s="1"/>
  <c r="AW132" i="31"/>
  <c r="AB132" i="31" s="1"/>
  <c r="Z67" i="31"/>
  <c r="AJ187" i="31"/>
  <c r="Z183" i="31"/>
  <c r="AJ181" i="31"/>
  <c r="AW52" i="31"/>
  <c r="AB52" i="31" s="1"/>
  <c r="AJ62" i="31"/>
  <c r="Z161" i="31"/>
  <c r="AJ52" i="31"/>
  <c r="G68" i="31"/>
  <c r="Z73" i="31"/>
  <c r="Z194" i="31"/>
  <c r="Z158" i="31"/>
  <c r="AJ165" i="31"/>
  <c r="AJ23" i="31"/>
  <c r="AQ4" i="31"/>
  <c r="AW140" i="31"/>
  <c r="AB140" i="31" s="1"/>
  <c r="G87" i="31"/>
  <c r="G133" i="31"/>
  <c r="AJ95" i="31"/>
  <c r="AJ49" i="31"/>
  <c r="AJ70" i="31"/>
  <c r="AJ159" i="31"/>
  <c r="AJ120" i="31"/>
  <c r="AJ61" i="31"/>
  <c r="Z26" i="31"/>
  <c r="AW164" i="31"/>
  <c r="AB164" i="31" s="1"/>
  <c r="G114" i="31"/>
  <c r="G168" i="31"/>
  <c r="Z137" i="31"/>
  <c r="Z93" i="31"/>
  <c r="Z80" i="31"/>
  <c r="AZ4" i="31"/>
  <c r="AJ153" i="31"/>
  <c r="BK4" i="31"/>
  <c r="G53" i="31"/>
  <c r="AW143" i="31"/>
  <c r="AB143" i="31" s="1"/>
  <c r="Z22" i="31"/>
  <c r="Z36" i="31"/>
  <c r="G127" i="31"/>
  <c r="Z139" i="31"/>
  <c r="AW25" i="31"/>
  <c r="AB25" i="31" s="1"/>
  <c r="G69" i="31"/>
  <c r="Z92" i="31"/>
  <c r="Z101" i="31"/>
  <c r="Z176" i="31"/>
  <c r="AJ33" i="31"/>
  <c r="G173" i="31"/>
  <c r="AW31" i="31"/>
  <c r="AB31" i="31" s="1"/>
  <c r="AW53" i="31"/>
  <c r="AB53" i="31" s="1"/>
  <c r="G25" i="31"/>
  <c r="G137" i="31"/>
  <c r="Z182" i="31"/>
  <c r="Z193" i="31"/>
  <c r="AW65" i="31"/>
  <c r="AB65" i="31" s="1"/>
  <c r="Z71" i="31"/>
  <c r="AW126" i="31"/>
  <c r="AB126" i="31" s="1"/>
  <c r="G47" i="31"/>
  <c r="G142" i="31"/>
  <c r="AW170" i="31"/>
  <c r="AB170" i="31" s="1"/>
  <c r="Z185" i="31"/>
  <c r="G71" i="31"/>
  <c r="Z105" i="31"/>
  <c r="AW182" i="31"/>
  <c r="AB182" i="31" s="1"/>
  <c r="G106" i="31"/>
  <c r="AW76" i="31"/>
  <c r="AB76" i="31" s="1"/>
  <c r="Z97" i="31"/>
  <c r="AW123" i="31"/>
  <c r="AB123" i="31" s="1"/>
  <c r="Z68" i="31"/>
  <c r="G103" i="31"/>
  <c r="BB4" i="31"/>
  <c r="AO4" i="31"/>
  <c r="AJ107" i="31"/>
  <c r="AJ154" i="31"/>
  <c r="AJ74" i="31"/>
  <c r="Z174" i="31"/>
  <c r="Z106" i="31"/>
  <c r="AJ118" i="31"/>
  <c r="G167" i="31"/>
  <c r="Z43" i="31"/>
  <c r="Z115" i="31"/>
  <c r="AW183" i="31"/>
  <c r="AB183" i="31" s="1"/>
  <c r="AW175" i="31"/>
  <c r="AB175" i="31" s="1"/>
  <c r="AW187" i="31"/>
  <c r="AB187" i="31" s="1"/>
  <c r="G182" i="31"/>
  <c r="G155" i="31"/>
  <c r="AJ112" i="31"/>
  <c r="G61" i="31"/>
  <c r="G116" i="31"/>
  <c r="AW74" i="31"/>
  <c r="AB74" i="31" s="1"/>
  <c r="AW106" i="31"/>
  <c r="AB106" i="31" s="1"/>
  <c r="AJ82" i="31"/>
  <c r="AW50" i="31"/>
  <c r="AB50" i="31" s="1"/>
  <c r="Z173" i="31"/>
  <c r="Z37" i="31"/>
  <c r="G105" i="31"/>
  <c r="AJ68" i="31"/>
  <c r="Z153" i="31"/>
  <c r="Z149" i="31"/>
  <c r="AK4" i="31"/>
  <c r="Z118" i="31"/>
  <c r="AW136" i="31"/>
  <c r="AB136" i="31" s="1"/>
  <c r="G138" i="31"/>
  <c r="AJ150" i="31"/>
  <c r="AJ91" i="31"/>
  <c r="AW67" i="31"/>
  <c r="AB67" i="31" s="1"/>
  <c r="AW147" i="31"/>
  <c r="AB147" i="31" s="1"/>
  <c r="AJ85" i="31"/>
  <c r="AJ152" i="31"/>
  <c r="AW90" i="31"/>
  <c r="AB90" i="31" s="1"/>
  <c r="AW130" i="31"/>
  <c r="AB130" i="31" s="1"/>
  <c r="AJ160" i="31"/>
  <c r="AJ125" i="31"/>
  <c r="G112" i="31"/>
  <c r="AJ116" i="31"/>
  <c r="Z90" i="31"/>
  <c r="AJ149" i="31"/>
  <c r="Z77" i="31"/>
  <c r="G52" i="31"/>
  <c r="AW178" i="31"/>
  <c r="AB178" i="31" s="1"/>
  <c r="Z79" i="31"/>
  <c r="AW30" i="31"/>
  <c r="AB30" i="31" s="1"/>
  <c r="G44" i="31"/>
  <c r="AW79" i="31"/>
  <c r="AB79" i="31" s="1"/>
  <c r="G57" i="31"/>
  <c r="G42" i="31"/>
  <c r="Z21" i="31"/>
  <c r="Z44" i="31"/>
  <c r="G117" i="31"/>
  <c r="Z104" i="31"/>
  <c r="AJ148" i="31"/>
  <c r="Z172" i="31"/>
  <c r="AJ87" i="31"/>
  <c r="Z74" i="31"/>
  <c r="AW33" i="31"/>
  <c r="AB33" i="31" s="1"/>
  <c r="AW42" i="31"/>
  <c r="AB42" i="31" s="1"/>
  <c r="AJ168" i="31"/>
  <c r="G40" i="31"/>
  <c r="AJ93" i="31"/>
  <c r="G171" i="31"/>
  <c r="AJ102" i="31"/>
  <c r="G77" i="31"/>
  <c r="G164" i="31"/>
  <c r="G100" i="31"/>
  <c r="AW35" i="31"/>
  <c r="AB35" i="31" s="1"/>
  <c r="AJ191" i="31"/>
  <c r="Z178" i="31"/>
  <c r="G34" i="31"/>
  <c r="AJ76" i="31"/>
  <c r="G104" i="31"/>
  <c r="G84" i="31"/>
  <c r="Z134" i="31"/>
  <c r="AJ139" i="31"/>
  <c r="Z116" i="31"/>
  <c r="G48" i="31"/>
  <c r="AW163" i="31"/>
  <c r="AB163" i="31" s="1"/>
  <c r="G193" i="31"/>
  <c r="Z31" i="31"/>
  <c r="Z189" i="31"/>
  <c r="G191" i="31"/>
  <c r="Z61" i="31"/>
  <c r="Z168" i="31"/>
  <c r="BE4" i="31"/>
  <c r="AW99" i="31"/>
  <c r="AB99" i="31" s="1"/>
  <c r="AJ84" i="31"/>
  <c r="Z117" i="31"/>
  <c r="G163" i="31"/>
  <c r="G58" i="31"/>
  <c r="AW152" i="31"/>
  <c r="AB152" i="31" s="1"/>
  <c r="AW43" i="31"/>
  <c r="AB43" i="31" s="1"/>
  <c r="AJ66" i="31"/>
  <c r="AW70" i="31"/>
  <c r="AB70" i="31" s="1"/>
  <c r="AJ64" i="31"/>
  <c r="G119" i="31"/>
  <c r="Z147" i="31"/>
  <c r="AJ143" i="31"/>
  <c r="AW61" i="31"/>
  <c r="AB61" i="31" s="1"/>
  <c r="G82" i="31"/>
  <c r="AJ146" i="31"/>
  <c r="G165" i="31"/>
  <c r="AJ20" i="31"/>
  <c r="Z108" i="31"/>
  <c r="AJ164" i="31"/>
  <c r="Z82" i="31"/>
  <c r="Z52" i="31"/>
  <c r="Z54" i="31"/>
  <c r="AJ176" i="31"/>
  <c r="AW159" i="31"/>
  <c r="AB159" i="31" s="1"/>
  <c r="G135" i="31"/>
  <c r="AW72" i="31"/>
  <c r="AB72" i="31" s="1"/>
  <c r="Z34" i="31"/>
  <c r="BC4" i="31"/>
  <c r="G102" i="31"/>
  <c r="AJ100" i="31"/>
  <c r="AJ171" i="31"/>
  <c r="AW108" i="31"/>
  <c r="AB108" i="31" s="1"/>
  <c r="AW161" i="31"/>
  <c r="AB161" i="31" s="1"/>
  <c r="AJ178" i="31"/>
  <c r="Z169" i="31"/>
  <c r="AW150" i="31"/>
  <c r="AB150" i="31" s="1"/>
  <c r="Z120" i="31"/>
  <c r="G134" i="31"/>
  <c r="G153" i="31"/>
  <c r="AW23" i="31"/>
  <c r="AB23" i="31" s="1"/>
  <c r="Z156" i="31"/>
  <c r="G89" i="31"/>
  <c r="Z154" i="31"/>
  <c r="AW110" i="31"/>
  <c r="AB110" i="31" s="1"/>
  <c r="AW95" i="31"/>
  <c r="AB95" i="31" s="1"/>
  <c r="AJ48" i="31"/>
  <c r="Z62" i="31"/>
  <c r="G115" i="31"/>
  <c r="AW44" i="31"/>
  <c r="AB44" i="31" s="1"/>
  <c r="G107" i="31"/>
  <c r="AW24" i="31"/>
  <c r="AB24" i="31" s="1"/>
  <c r="AW194" i="31"/>
  <c r="AB194" i="31" s="1"/>
  <c r="G152" i="31"/>
  <c r="Z86" i="31"/>
  <c r="AJ126" i="31"/>
  <c r="AJ110" i="31"/>
  <c r="AJ42" i="31"/>
  <c r="Z164" i="31"/>
  <c r="AJ37" i="31"/>
  <c r="AW129" i="31"/>
  <c r="AB129" i="31" s="1"/>
  <c r="Z76" i="31"/>
  <c r="G85" i="31"/>
  <c r="BG4" i="31"/>
  <c r="AJ123" i="31"/>
  <c r="AJ128" i="31"/>
  <c r="G169" i="31"/>
  <c r="Z119" i="31"/>
  <c r="G90" i="31"/>
  <c r="AW94" i="31"/>
  <c r="AB94" i="31" s="1"/>
  <c r="Z192" i="31"/>
  <c r="AW4" i="31"/>
  <c r="AJ88" i="31"/>
  <c r="AW26" i="31"/>
  <c r="AB26" i="31" s="1"/>
  <c r="BM4" i="31"/>
  <c r="Z75" i="31"/>
  <c r="AJ36" i="31"/>
  <c r="AW114" i="31"/>
  <c r="AB114" i="31" s="1"/>
  <c r="G189" i="31"/>
  <c r="G186" i="31"/>
  <c r="AW98" i="31"/>
  <c r="AB98" i="31" s="1"/>
  <c r="G122" i="31"/>
  <c r="Z138" i="31"/>
  <c r="AJ31" i="31"/>
  <c r="G27" i="31"/>
  <c r="Z133" i="31"/>
  <c r="BO4" i="31"/>
  <c r="AJ169" i="31"/>
  <c r="AJ137" i="31"/>
  <c r="G188" i="31"/>
  <c r="AW28" i="31"/>
  <c r="AB28" i="31" s="1"/>
  <c r="G67" i="31"/>
  <c r="AU4" i="31"/>
  <c r="AJ189" i="31"/>
  <c r="Z72" i="31"/>
  <c r="G172" i="31"/>
  <c r="AW89" i="31"/>
  <c r="AB89" i="31" s="1"/>
  <c r="Z159" i="31"/>
  <c r="G24" i="31"/>
  <c r="AW141" i="31"/>
  <c r="AB141" i="31" s="1"/>
  <c r="AJ83" i="31"/>
  <c r="AW160" i="31"/>
  <c r="AB160" i="31" s="1"/>
  <c r="BL4" i="31"/>
  <c r="AW36" i="31"/>
  <c r="AB36" i="31" s="1"/>
  <c r="AJ138" i="31"/>
  <c r="Z57" i="31"/>
  <c r="Z42" i="31"/>
  <c r="G63" i="31"/>
  <c r="Z84" i="31"/>
  <c r="G120" i="31"/>
  <c r="Z78" i="31"/>
  <c r="AJ173" i="31"/>
  <c r="AJ166" i="31"/>
  <c r="Z89" i="31"/>
  <c r="AJ35" i="31"/>
  <c r="AW173" i="31"/>
  <c r="AB173" i="31" s="1"/>
  <c r="AJ109" i="31"/>
  <c r="AJ44" i="31"/>
  <c r="AW83" i="31"/>
  <c r="AB83" i="31" s="1"/>
  <c r="AR4" i="31"/>
  <c r="AJ144" i="31"/>
  <c r="G30" i="31"/>
  <c r="AJ190" i="31"/>
  <c r="Z20" i="31"/>
  <c r="AW56" i="31"/>
  <c r="AB56" i="31" s="1"/>
  <c r="G157" i="31"/>
  <c r="G37" i="31"/>
  <c r="AW47" i="31"/>
  <c r="AB47" i="31" s="1"/>
  <c r="G55" i="31"/>
  <c r="AW58" i="31"/>
  <c r="AB58" i="31" s="1"/>
  <c r="G174" i="31"/>
  <c r="G187" i="31"/>
  <c r="AJ174" i="31"/>
  <c r="AW39" i="31"/>
  <c r="AB39" i="31" s="1"/>
  <c r="Z27" i="31"/>
  <c r="AW156" i="31"/>
  <c r="AB156" i="31" s="1"/>
  <c r="Z114" i="31"/>
  <c r="Z127" i="31"/>
  <c r="AW91" i="31"/>
  <c r="AB91" i="31" s="1"/>
  <c r="Z191" i="31"/>
  <c r="AW109" i="31"/>
  <c r="AB109" i="31" s="1"/>
  <c r="G160" i="31"/>
  <c r="G97" i="31"/>
  <c r="AJ58" i="31"/>
  <c r="G184" i="31"/>
  <c r="AJ183" i="31"/>
  <c r="G149" i="31"/>
  <c r="AJ30" i="31"/>
  <c r="Z130" i="31"/>
  <c r="AW60" i="31"/>
  <c r="AB60" i="31" s="1"/>
  <c r="Z152" i="31"/>
  <c r="G41" i="31"/>
  <c r="AW73" i="31"/>
  <c r="AB73" i="31" s="1"/>
  <c r="Z187" i="31"/>
  <c r="AJ38" i="31"/>
  <c r="AW174" i="31"/>
  <c r="AB174" i="31" s="1"/>
  <c r="AJ158" i="31"/>
  <c r="AJ40" i="31"/>
  <c r="Z102" i="31"/>
  <c r="Z96" i="31"/>
  <c r="AW82" i="31"/>
  <c r="AB82" i="31" s="1"/>
  <c r="Z65" i="31"/>
  <c r="AW62" i="31"/>
  <c r="AB62" i="31" s="1"/>
  <c r="G162" i="31"/>
  <c r="AJ147" i="31"/>
  <c r="G180" i="31"/>
  <c r="BN4" i="31"/>
  <c r="AW64" i="31"/>
  <c r="AB64" i="31" s="1"/>
  <c r="AJ188" i="31"/>
  <c r="G93" i="31"/>
  <c r="AJ101" i="31"/>
  <c r="G35" i="31"/>
  <c r="AJ170" i="31"/>
  <c r="G124" i="31"/>
  <c r="AJ28" i="31"/>
  <c r="Z85" i="31"/>
  <c r="G108" i="31"/>
  <c r="AJ155" i="31"/>
  <c r="AW137" i="31"/>
  <c r="AB137" i="31" s="1"/>
  <c r="AW59" i="31"/>
  <c r="AB59" i="31" s="1"/>
  <c r="G179" i="31"/>
  <c r="Z66" i="31"/>
  <c r="AG5" i="31"/>
  <c r="AW84" i="31"/>
  <c r="AB84" i="31" s="1"/>
  <c r="AW102" i="31"/>
  <c r="AB102" i="31" s="1"/>
  <c r="AJ151" i="31"/>
  <c r="AJ184" i="31"/>
  <c r="AJ104" i="31"/>
  <c r="AJ89" i="31"/>
  <c r="Z126" i="31"/>
  <c r="AW85" i="31"/>
  <c r="AB85" i="31" s="1"/>
  <c r="G194" i="31"/>
  <c r="Z47" i="31"/>
  <c r="AW92" i="31"/>
  <c r="AB92" i="31" s="1"/>
  <c r="G46" i="31"/>
  <c r="Z100" i="31"/>
  <c r="AW103" i="31"/>
  <c r="AB103" i="31" s="1"/>
  <c r="AW168" i="31"/>
  <c r="AB168" i="31" s="1"/>
  <c r="G22" i="31"/>
  <c r="AW162" i="31"/>
  <c r="AB162" i="31" s="1"/>
  <c r="AW139" i="31"/>
  <c r="AB139" i="31" s="1"/>
  <c r="G80" i="31"/>
  <c r="G143" i="31"/>
  <c r="AJ53" i="31"/>
  <c r="Z69" i="31"/>
  <c r="AW135" i="31"/>
  <c r="AB135" i="31" s="1"/>
  <c r="AJ27" i="31"/>
  <c r="G94" i="31"/>
  <c r="BJ4" i="31"/>
  <c r="Z48" i="31"/>
  <c r="Z170" i="31"/>
  <c r="AJ78" i="31"/>
  <c r="AW117" i="31"/>
  <c r="AB117" i="31" s="1"/>
  <c r="AJ60" i="31"/>
  <c r="Z171" i="31"/>
  <c r="Z121" i="31"/>
  <c r="U6" i="31"/>
  <c r="AJ185" i="31"/>
  <c r="AJ34" i="31"/>
  <c r="AW118" i="31"/>
  <c r="AB118" i="31" s="1"/>
  <c r="AW167" i="31"/>
  <c r="AB167" i="31" s="1"/>
  <c r="AJ135" i="31"/>
  <c r="Z40" i="31"/>
  <c r="G175" i="31"/>
  <c r="Z122" i="31"/>
  <c r="AJ141" i="31"/>
  <c r="Z184" i="31"/>
  <c r="Z144" i="31"/>
  <c r="AW158" i="31"/>
  <c r="AB158" i="31" s="1"/>
  <c r="G129" i="31"/>
  <c r="AJ119" i="31"/>
  <c r="Z24" i="31"/>
  <c r="AJ94" i="31"/>
  <c r="Z141" i="31"/>
  <c r="AJ65" i="31"/>
  <c r="BF4" i="31"/>
  <c r="Z181" i="31"/>
  <c r="G123" i="31"/>
  <c r="AW68" i="31"/>
  <c r="AB68" i="31" s="1"/>
  <c r="Z135" i="31"/>
  <c r="AW193" i="31"/>
  <c r="AB193" i="31" s="1"/>
  <c r="G147" i="31"/>
  <c r="AW124" i="31"/>
  <c r="AB124" i="31" s="1"/>
  <c r="G83" i="31"/>
  <c r="AJ24" i="31"/>
  <c r="Z123" i="31"/>
  <c r="AJ111" i="31"/>
  <c r="AJ81" i="31"/>
  <c r="AW40" i="31"/>
  <c r="AB40" i="31" s="1"/>
  <c r="AW180" i="31"/>
  <c r="AB180" i="31" s="1"/>
  <c r="Z155" i="31"/>
  <c r="G73" i="31"/>
  <c r="AW100" i="31"/>
  <c r="AB100" i="31" s="1"/>
  <c r="G43" i="31"/>
  <c r="Z94" i="31"/>
  <c r="Z124" i="31"/>
  <c r="Z103" i="31"/>
  <c r="AJ186" i="31"/>
  <c r="Z132" i="31"/>
  <c r="G29" i="31"/>
  <c r="AJ69" i="31"/>
  <c r="Z32" i="31"/>
  <c r="Z107" i="31"/>
  <c r="Z131" i="31"/>
  <c r="AJ129" i="31"/>
  <c r="AW127" i="31"/>
  <c r="AB127" i="31" s="1"/>
  <c r="AJ140" i="31"/>
  <c r="G99" i="31"/>
  <c r="AJ59" i="31"/>
  <c r="G141" i="31"/>
  <c r="AJ46" i="31"/>
  <c r="AW177" i="31"/>
  <c r="AB177" i="31" s="1"/>
  <c r="AW151" i="31"/>
  <c r="AB151" i="31" s="1"/>
  <c r="G146" i="31"/>
  <c r="Z87" i="31"/>
  <c r="AW166" i="31"/>
  <c r="AB166" i="31" s="1"/>
  <c r="AJ67" i="31"/>
  <c r="AJ124" i="31"/>
  <c r="G183" i="31"/>
  <c r="AJ73" i="31"/>
  <c r="Z46" i="31"/>
  <c r="AW184" i="31"/>
  <c r="AB184" i="31" s="1"/>
  <c r="AS4" i="31"/>
  <c r="G161" i="31"/>
  <c r="AW32" i="31"/>
  <c r="AB32" i="31" s="1"/>
  <c r="Z111" i="31"/>
  <c r="G154" i="31"/>
  <c r="AW121" i="31"/>
  <c r="AB121" i="31" s="1"/>
  <c r="AW119" i="31"/>
  <c r="AB119" i="31" s="1"/>
  <c r="G49" i="31"/>
  <c r="AJ192" i="31"/>
  <c r="AJ92" i="31"/>
  <c r="AW57" i="31"/>
  <c r="AB57" i="31" s="1"/>
  <c r="AW34" i="31"/>
  <c r="AB34" i="31" s="1"/>
  <c r="AW101" i="31"/>
  <c r="AB101" i="31" s="1"/>
  <c r="AJ72" i="31"/>
  <c r="AP4" i="31"/>
  <c r="AW191" i="31"/>
  <c r="AB191" i="31" s="1"/>
  <c r="AW112" i="31"/>
  <c r="AB112" i="31" s="1"/>
  <c r="G130" i="31"/>
  <c r="Z38" i="31"/>
  <c r="AW176" i="31"/>
  <c r="AB176" i="31" s="1"/>
  <c r="G125" i="31"/>
  <c r="AW63" i="31"/>
  <c r="AB63" i="31" s="1"/>
  <c r="AW188" i="31"/>
  <c r="AB188" i="31" s="1"/>
  <c r="AJ22" i="31"/>
  <c r="G121" i="31"/>
  <c r="Z49" i="31"/>
  <c r="Z98" i="31"/>
  <c r="Z166" i="31"/>
  <c r="AW22" i="31"/>
  <c r="AB22" i="31" s="1"/>
  <c r="AJ134" i="31"/>
  <c r="AJ115" i="31"/>
  <c r="Z125" i="31"/>
  <c r="G50" i="31"/>
  <c r="BI4" i="31"/>
  <c r="G178" i="31"/>
  <c r="G36" i="31"/>
  <c r="AW54" i="31"/>
  <c r="AB54" i="31" s="1"/>
  <c r="Z58" i="31"/>
  <c r="G140" i="31"/>
  <c r="G76" i="31"/>
  <c r="Z25" i="31"/>
  <c r="AJ142" i="31"/>
  <c r="Z128" i="31"/>
  <c r="Z109" i="31"/>
  <c r="AW27" i="31"/>
  <c r="AB27" i="31" s="1"/>
  <c r="AW113" i="31"/>
  <c r="AB113" i="31" s="1"/>
  <c r="G192" i="31"/>
  <c r="Z179" i="31"/>
  <c r="AW78" i="31"/>
  <c r="AB78" i="31" s="1"/>
  <c r="AY4" i="31"/>
  <c r="AJ194" i="31"/>
  <c r="Z175" i="31"/>
  <c r="G70" i="31"/>
  <c r="Z95" i="31"/>
  <c r="AW107" i="31"/>
  <c r="AB107" i="31" s="1"/>
  <c r="G88" i="31"/>
  <c r="AW45" i="31"/>
  <c r="AB45" i="31" s="1"/>
  <c r="G128" i="31"/>
  <c r="AW75" i="31"/>
  <c r="AB75" i="31" s="1"/>
  <c r="AW171" i="31"/>
  <c r="AB171" i="31" s="1"/>
  <c r="AW190" i="31"/>
  <c r="AB190" i="31" s="1"/>
  <c r="AF6" i="31"/>
  <c r="AN4" i="31"/>
  <c r="AW185" i="31"/>
  <c r="AB185" i="31" s="1"/>
  <c r="Z143" i="31"/>
  <c r="G126" i="31"/>
  <c r="AW93" i="31"/>
  <c r="AB93" i="31" s="1"/>
  <c r="G185" i="31"/>
  <c r="AJ98" i="31"/>
  <c r="AJ56" i="31"/>
  <c r="G132" i="31"/>
  <c r="G158" i="31"/>
  <c r="AJ136" i="31"/>
  <c r="G151" i="31"/>
  <c r="Z160" i="31"/>
  <c r="AJ114" i="31"/>
  <c r="AW142" i="31"/>
  <c r="AB142" i="31" s="1"/>
  <c r="AW41" i="31"/>
  <c r="AB41" i="31" s="1"/>
  <c r="G56" i="31"/>
  <c r="AJ157" i="31"/>
  <c r="Z50" i="31"/>
  <c r="AW71" i="31"/>
  <c r="AB71" i="31" s="1"/>
  <c r="AW38" i="31"/>
  <c r="AB38" i="31" s="1"/>
  <c r="Z142" i="31"/>
  <c r="AJ122" i="31"/>
  <c r="AJ86" i="31"/>
  <c r="AW157" i="31"/>
  <c r="AB157" i="31" s="1"/>
  <c r="AJ25" i="31"/>
  <c r="Z177" i="31"/>
  <c r="AW133" i="31"/>
  <c r="AB133" i="31" s="1"/>
  <c r="Z70" i="31"/>
  <c r="AJ80" i="31"/>
  <c r="AJ32" i="31"/>
  <c r="Z51" i="31"/>
  <c r="G86" i="31"/>
  <c r="AW97" i="31"/>
  <c r="AB97" i="31" s="1"/>
  <c r="Z28" i="31"/>
  <c r="AW131" i="31"/>
  <c r="AB131" i="31" s="1"/>
  <c r="Z33" i="31"/>
  <c r="G109" i="31"/>
  <c r="AJ167" i="31"/>
  <c r="G113" i="31"/>
  <c r="AJ39" i="31"/>
  <c r="AJ127" i="31"/>
  <c r="G190" i="31"/>
  <c r="AJ90" i="31"/>
  <c r="Z136" i="31"/>
  <c r="AJ108" i="31"/>
  <c r="G60" i="31"/>
  <c r="Z167" i="31"/>
  <c r="AJ97" i="31"/>
  <c r="AJ133" i="31"/>
  <c r="G66" i="31"/>
  <c r="AJ77" i="31"/>
  <c r="AW146" i="31"/>
  <c r="AB146" i="31" s="1"/>
  <c r="AW179" i="31"/>
  <c r="AB179" i="31" s="1"/>
  <c r="AJ131" i="31"/>
  <c r="AJ47" i="31"/>
  <c r="Z129" i="31"/>
  <c r="G75" i="31"/>
  <c r="G98" i="31"/>
  <c r="G101" i="31"/>
  <c r="AJ79" i="31"/>
  <c r="G79" i="31"/>
  <c r="AJ172" i="31"/>
  <c r="AJ113" i="31"/>
  <c r="G65" i="31"/>
  <c r="G181" i="31"/>
  <c r="AW77" i="31"/>
  <c r="AB77" i="31" s="1"/>
  <c r="Z64" i="31"/>
  <c r="G78" i="31"/>
  <c r="Z60" i="31"/>
  <c r="G74" i="31"/>
  <c r="G45" i="31"/>
  <c r="Z186" i="31"/>
  <c r="Z188" i="31"/>
  <c r="G23" i="31"/>
  <c r="Z157" i="31"/>
  <c r="AJ175" i="31"/>
  <c r="AW66" i="31"/>
  <c r="AB66" i="31" s="1"/>
  <c r="BA4" i="31"/>
  <c r="AJ106" i="31"/>
  <c r="AJ121" i="31"/>
  <c r="G118" i="31"/>
  <c r="Z59" i="31"/>
  <c r="AJ103" i="31"/>
  <c r="AW49" i="31"/>
  <c r="AB49" i="31" s="1"/>
  <c r="Z151" i="31"/>
  <c r="G136" i="31"/>
  <c r="AV4" i="31"/>
  <c r="AJ75" i="31"/>
  <c r="Z23" i="31"/>
  <c r="AX4" i="31"/>
  <c r="AJ117" i="31"/>
  <c r="AW145" i="31"/>
  <c r="AB145" i="31" s="1"/>
  <c r="AJ105" i="31"/>
  <c r="BH4" i="31"/>
  <c r="G176" i="31"/>
  <c r="AJ54" i="31"/>
  <c r="Z83" i="31"/>
  <c r="Z35" i="31"/>
  <c r="G159" i="31"/>
  <c r="AW29" i="31"/>
  <c r="AB29" i="31" s="1"/>
  <c r="Z146" i="31"/>
  <c r="AJ156" i="31"/>
  <c r="G31" i="31"/>
  <c r="AW128" i="31"/>
  <c r="AB128" i="31" s="1"/>
  <c r="AJ43" i="31"/>
  <c r="AJ55" i="31"/>
  <c r="AJ182" i="31"/>
  <c r="G28" i="31"/>
  <c r="Z148" i="31"/>
  <c r="Z29" i="31"/>
  <c r="G72" i="31"/>
  <c r="G95" i="31"/>
  <c r="AW149" i="31"/>
  <c r="AB149" i="31" s="1"/>
  <c r="AJ29" i="31"/>
  <c r="AJ179" i="31"/>
  <c r="Z110" i="31"/>
  <c r="AW48" i="31"/>
  <c r="AB48" i="31" s="1"/>
  <c r="Z81" i="31"/>
  <c r="AW96" i="31"/>
  <c r="AB96" i="31" s="1"/>
  <c r="AJ96" i="31"/>
  <c r="AW21" i="31"/>
  <c r="AB21" i="31" s="1"/>
  <c r="Z113" i="31"/>
  <c r="AJ41" i="31"/>
  <c r="AJ50" i="31"/>
  <c r="AW148" i="31"/>
  <c r="AB148" i="31" s="1"/>
  <c r="AJ57" i="31"/>
  <c r="Z56" i="31"/>
  <c r="AW154" i="31"/>
  <c r="AB154" i="31" s="1"/>
  <c r="AW55" i="31"/>
  <c r="AB55" i="31" s="1"/>
  <c r="AW115" i="31"/>
  <c r="AB115" i="31" s="1"/>
  <c r="AW80" i="31"/>
  <c r="AB80" i="31" s="1"/>
  <c r="AW69" i="31"/>
  <c r="AB69" i="31" s="1"/>
  <c r="AW165" i="31"/>
  <c r="AB165" i="31" s="1"/>
  <c r="Z163" i="31"/>
  <c r="AW120" i="31"/>
  <c r="AB120" i="31" s="1"/>
  <c r="AW192" i="31"/>
  <c r="AB192" i="31" s="1"/>
  <c r="G156" i="31"/>
  <c r="AW116" i="31"/>
  <c r="AB116" i="31" s="1"/>
  <c r="AW87" i="31"/>
  <c r="AB87" i="31" s="1"/>
  <c r="Z88" i="31"/>
  <c r="Z53" i="31"/>
  <c r="AW138" i="31"/>
  <c r="AB138" i="31" s="1"/>
  <c r="AW105" i="31"/>
  <c r="AB105" i="31" s="1"/>
  <c r="G64" i="31"/>
  <c r="AM4" i="31"/>
  <c r="AJ162" i="31"/>
  <c r="AW51" i="31"/>
  <c r="AB51" i="31" s="1"/>
  <c r="G111" i="31"/>
  <c r="G131" i="31"/>
  <c r="AJ26" i="31"/>
  <c r="Z39" i="31"/>
  <c r="G170" i="31"/>
  <c r="G59" i="31"/>
  <c r="AW189" i="31"/>
  <c r="AB189" i="31" s="1"/>
  <c r="AJ145" i="31"/>
  <c r="G145" i="31"/>
  <c r="Z63" i="31"/>
  <c r="G177" i="31"/>
  <c r="AW155" i="31"/>
  <c r="AB155" i="31" s="1"/>
  <c r="AW81" i="31"/>
  <c r="AB81" i="31" s="1"/>
  <c r="AJ161" i="31"/>
  <c r="AJ177" i="31"/>
  <c r="AJ71" i="31"/>
  <c r="AW125" i="31"/>
  <c r="AB125" i="31" s="1"/>
  <c r="Z41" i="31"/>
  <c r="AW46" i="31"/>
  <c r="AB46" i="31" s="1"/>
  <c r="AJ63" i="31"/>
  <c r="AW111" i="31"/>
  <c r="AB111" i="31" s="1"/>
  <c r="AW104" i="31"/>
  <c r="AB104" i="31" s="1"/>
  <c r="AJ45" i="31"/>
  <c r="Z150" i="31"/>
  <c r="AW172" i="31"/>
  <c r="AB172" i="31" s="1"/>
  <c r="Z140" i="31"/>
  <c r="BD4" i="31"/>
  <c r="Z190" i="31"/>
  <c r="AW186" i="31"/>
  <c r="AB186" i="31" s="1"/>
  <c r="G96" i="31"/>
  <c r="G62" i="31"/>
  <c r="G54" i="31"/>
  <c r="G91" i="31"/>
  <c r="G110" i="31"/>
  <c r="Z55" i="31"/>
  <c r="AW169" i="31"/>
  <c r="AB169" i="31" s="1"/>
  <c r="AJ99" i="31"/>
  <c r="AJ21" i="31"/>
  <c r="G166" i="31"/>
  <c r="G32" i="31"/>
  <c r="AW122" i="31"/>
  <c r="AB122" i="31" s="1"/>
  <c r="Z91" i="31"/>
  <c r="AL4" i="31"/>
  <c r="Z30" i="31"/>
  <c r="G81" i="31"/>
  <c r="G144" i="31"/>
  <c r="G26" i="31"/>
  <c r="Z145" i="31"/>
  <c r="Z165" i="31"/>
  <c r="G33" i="31"/>
  <c r="X24" i="31"/>
  <c r="T24" i="31" s="1"/>
  <c r="X117" i="31"/>
  <c r="T117" i="31" s="1"/>
  <c r="X161" i="31"/>
  <c r="T161" i="31" s="1"/>
  <c r="X60" i="31"/>
  <c r="T60" i="31" s="1"/>
  <c r="X193" i="31"/>
  <c r="T193" i="31" s="1"/>
  <c r="X64" i="31"/>
  <c r="T64" i="31" s="1"/>
  <c r="X111" i="31"/>
  <c r="T111" i="31" s="1"/>
  <c r="X138" i="31"/>
  <c r="T138" i="31" s="1"/>
  <c r="X69" i="31"/>
  <c r="T69" i="31" s="1"/>
  <c r="X79" i="31"/>
  <c r="T79" i="31" s="1"/>
  <c r="X33" i="31"/>
  <c r="T33" i="31" s="1"/>
  <c r="X36" i="31"/>
  <c r="T36" i="31" s="1"/>
  <c r="X85" i="31"/>
  <c r="T85" i="31" s="1"/>
  <c r="X176" i="31"/>
  <c r="T176" i="31" s="1"/>
  <c r="X119" i="31"/>
  <c r="T119" i="31" s="1"/>
  <c r="X127" i="31"/>
  <c r="T127" i="31" s="1"/>
  <c r="X133" i="31"/>
  <c r="T133" i="31" s="1"/>
  <c r="X77" i="31"/>
  <c r="T77" i="31" s="1"/>
  <c r="X104" i="31"/>
  <c r="T104" i="31" s="1"/>
  <c r="X83" i="31"/>
  <c r="T83" i="31" s="1"/>
  <c r="X52" i="31"/>
  <c r="T52" i="31" s="1"/>
  <c r="X112" i="31"/>
  <c r="T112" i="31" s="1"/>
  <c r="X94" i="31"/>
  <c r="T94" i="31" s="1"/>
  <c r="X34" i="31"/>
  <c r="T34" i="31" s="1"/>
  <c r="X125" i="31"/>
  <c r="T125" i="31" s="1"/>
  <c r="X175" i="31"/>
  <c r="T175" i="31" s="1"/>
  <c r="X28" i="31"/>
  <c r="T28" i="31" s="1"/>
  <c r="X188" i="31"/>
  <c r="T188" i="31" s="1"/>
  <c r="X184" i="31"/>
  <c r="T184" i="31" s="1"/>
  <c r="X167" i="31"/>
  <c r="T167" i="31" s="1"/>
  <c r="X76" i="31"/>
  <c r="T76" i="31" s="1"/>
  <c r="X88" i="31"/>
  <c r="T88" i="31" s="1"/>
  <c r="X137" i="31"/>
  <c r="T137" i="31" s="1"/>
  <c r="X100" i="31"/>
  <c r="T100" i="31" s="1"/>
  <c r="X182" i="31"/>
  <c r="T182" i="31" s="1"/>
  <c r="X22" i="31"/>
  <c r="T22" i="31" s="1"/>
  <c r="X107" i="31"/>
  <c r="T107" i="31" s="1"/>
  <c r="X162" i="31"/>
  <c r="T162" i="31" s="1"/>
  <c r="X129" i="31"/>
  <c r="T129" i="31" s="1"/>
  <c r="X57" i="31"/>
  <c r="T57" i="31" s="1"/>
  <c r="X97" i="31"/>
  <c r="T97" i="31" s="1"/>
  <c r="X82" i="31"/>
  <c r="T82" i="31" s="1"/>
  <c r="X144" i="31"/>
  <c r="T144" i="31" s="1"/>
  <c r="X148" i="31"/>
  <c r="T148" i="31" s="1"/>
  <c r="X121" i="31"/>
  <c r="T121" i="31" s="1"/>
  <c r="X75" i="31"/>
  <c r="T75" i="31" s="1"/>
  <c r="X169" i="31"/>
  <c r="T169" i="31" s="1"/>
  <c r="X92" i="31"/>
  <c r="T92" i="31" s="1"/>
  <c r="X39" i="31"/>
  <c r="T39" i="31" s="1"/>
  <c r="X103" i="31"/>
  <c r="T103" i="31" s="1"/>
  <c r="X43" i="31"/>
  <c r="T43" i="31" s="1"/>
  <c r="X128" i="31"/>
  <c r="T128" i="31" s="1"/>
  <c r="X32" i="31"/>
  <c r="T32" i="31" s="1"/>
  <c r="X47" i="31"/>
  <c r="T47" i="31" s="1"/>
  <c r="X187" i="31"/>
  <c r="T187" i="31" s="1"/>
  <c r="X80" i="31"/>
  <c r="T80" i="31" s="1"/>
  <c r="X38" i="31"/>
  <c r="T38" i="31" s="1"/>
  <c r="X71" i="31"/>
  <c r="T71" i="31" s="1"/>
  <c r="X141" i="31"/>
  <c r="T141" i="31" s="1"/>
  <c r="X81" i="31"/>
  <c r="T81" i="31" s="1"/>
  <c r="X152" i="31"/>
  <c r="T152" i="31" s="1"/>
  <c r="U18" i="31"/>
  <c r="U19" i="31" s="1"/>
  <c r="X93" i="31"/>
  <c r="T93" i="31" s="1"/>
  <c r="X68" i="31"/>
  <c r="T68" i="31" s="1"/>
  <c r="X74" i="31"/>
  <c r="T74" i="31" s="1"/>
  <c r="X21" i="31"/>
  <c r="T21" i="31" s="1"/>
  <c r="X179" i="31"/>
  <c r="T179" i="31" s="1"/>
  <c r="X63" i="31"/>
  <c r="T63" i="31" s="1"/>
  <c r="X134" i="31"/>
  <c r="T134" i="31" s="1"/>
  <c r="X130" i="31"/>
  <c r="T130" i="31" s="1"/>
  <c r="X147" i="31"/>
  <c r="T147" i="31" s="1"/>
  <c r="X139" i="31"/>
  <c r="T139" i="31" s="1"/>
  <c r="X168" i="31"/>
  <c r="T168" i="31" s="1"/>
  <c r="X155" i="31"/>
  <c r="T155" i="31" s="1"/>
  <c r="X160" i="31"/>
  <c r="T160" i="31" s="1"/>
  <c r="X27" i="31"/>
  <c r="T27" i="31" s="1"/>
  <c r="X132" i="31"/>
  <c r="T132" i="31" s="1"/>
  <c r="X146" i="31"/>
  <c r="T146" i="31" s="1"/>
  <c r="X194" i="31"/>
  <c r="T194" i="31" s="1"/>
  <c r="X86" i="31"/>
  <c r="T86" i="31" s="1"/>
  <c r="X20" i="31"/>
  <c r="T20" i="31" s="1"/>
  <c r="X153" i="31"/>
  <c r="T153" i="31" s="1"/>
  <c r="X178" i="31"/>
  <c r="T178" i="31" s="1"/>
  <c r="X26" i="31"/>
  <c r="T26" i="31" s="1"/>
  <c r="X58" i="31"/>
  <c r="T58" i="31" s="1"/>
  <c r="X150" i="31"/>
  <c r="T150" i="31" s="1"/>
  <c r="X180" i="31"/>
  <c r="T180" i="31" s="1"/>
  <c r="X53" i="31"/>
  <c r="T53" i="31" s="1"/>
  <c r="X84" i="31"/>
  <c r="T84" i="31" s="1"/>
  <c r="X89" i="31"/>
  <c r="T89" i="31" s="1"/>
  <c r="X102" i="31"/>
  <c r="T102" i="31" s="1"/>
  <c r="X91" i="31"/>
  <c r="T91" i="31" s="1"/>
  <c r="X45" i="31"/>
  <c r="T45" i="31" s="1"/>
  <c r="X156" i="31"/>
  <c r="T156" i="31" s="1"/>
  <c r="X72" i="31"/>
  <c r="T72" i="31" s="1"/>
  <c r="X186" i="31"/>
  <c r="T186" i="31" s="1"/>
  <c r="X142" i="31"/>
  <c r="T142" i="31" s="1"/>
  <c r="X30" i="31"/>
  <c r="T30" i="31" s="1"/>
  <c r="X40" i="31"/>
  <c r="T40" i="31" s="1"/>
  <c r="X158" i="31"/>
  <c r="T158" i="31" s="1"/>
  <c r="X131" i="31"/>
  <c r="T131" i="31" s="1"/>
  <c r="X122" i="31"/>
  <c r="T122" i="31" s="1"/>
  <c r="X98" i="31"/>
  <c r="T98" i="31" s="1"/>
  <c r="X101" i="31"/>
  <c r="T101" i="31" s="1"/>
  <c r="X143" i="31"/>
  <c r="T143" i="31" s="1"/>
  <c r="X108" i="31"/>
  <c r="T108" i="31" s="1"/>
  <c r="X96" i="31"/>
  <c r="T96" i="31" s="1"/>
  <c r="X29" i="31"/>
  <c r="T29" i="31" s="1"/>
  <c r="X46" i="31"/>
  <c r="T46" i="31" s="1"/>
  <c r="X145" i="31"/>
  <c r="T145" i="31" s="1"/>
  <c r="X25" i="31"/>
  <c r="T25" i="31" s="1"/>
  <c r="X35" i="31"/>
  <c r="T35" i="31" s="1"/>
  <c r="X110" i="31"/>
  <c r="T110" i="31" s="1"/>
  <c r="X62" i="31"/>
  <c r="T62" i="31" s="1"/>
  <c r="X99" i="31"/>
  <c r="T99" i="31" s="1"/>
  <c r="X171" i="31"/>
  <c r="T171" i="31" s="1"/>
  <c r="X31" i="31"/>
  <c r="T31" i="31" s="1"/>
  <c r="X59" i="31"/>
  <c r="T59" i="31" s="1"/>
  <c r="X140" i="31"/>
  <c r="T140" i="31" s="1"/>
  <c r="X70" i="31"/>
  <c r="T70" i="31" s="1"/>
  <c r="X123" i="31"/>
  <c r="T123" i="31" s="1"/>
  <c r="X65" i="31"/>
  <c r="T65" i="31" s="1"/>
  <c r="X135" i="31"/>
  <c r="T135" i="31" s="1"/>
  <c r="X163" i="31"/>
  <c r="T163" i="31" s="1"/>
  <c r="X42" i="31"/>
  <c r="T42" i="31" s="1"/>
  <c r="X73" i="31"/>
  <c r="T73" i="31" s="1"/>
  <c r="X51" i="31"/>
  <c r="T51" i="31" s="1"/>
  <c r="X78" i="31"/>
  <c r="T78" i="31" s="1"/>
  <c r="X174" i="31"/>
  <c r="T174" i="31" s="1"/>
  <c r="X165" i="31"/>
  <c r="T165" i="31" s="1"/>
  <c r="X113" i="31"/>
  <c r="T113" i="31" s="1"/>
  <c r="X185" i="31"/>
  <c r="T185" i="31" s="1"/>
  <c r="X149" i="31"/>
  <c r="T149" i="31" s="1"/>
  <c r="X183" i="31"/>
  <c r="T183" i="31" s="1"/>
  <c r="X61" i="31"/>
  <c r="T61" i="31" s="1"/>
  <c r="X41" i="31"/>
  <c r="T41" i="31" s="1"/>
  <c r="X192" i="31"/>
  <c r="T192" i="31" s="1"/>
  <c r="X166" i="31"/>
  <c r="T166" i="31" s="1"/>
  <c r="X44" i="31"/>
  <c r="T44" i="31" s="1"/>
  <c r="X49" i="31"/>
  <c r="T49" i="31" s="1"/>
  <c r="X90" i="31"/>
  <c r="T90" i="31" s="1"/>
  <c r="X151" i="31"/>
  <c r="T151" i="31" s="1"/>
  <c r="X95" i="31"/>
  <c r="T95" i="31" s="1"/>
  <c r="X181" i="31"/>
  <c r="T181" i="31" s="1"/>
  <c r="X109" i="31"/>
  <c r="T109" i="31" s="1"/>
  <c r="X55" i="31"/>
  <c r="T55" i="31" s="1"/>
  <c r="X154" i="31"/>
  <c r="T154" i="31" s="1"/>
  <c r="X48" i="31"/>
  <c r="T48" i="31" s="1"/>
  <c r="X164" i="31"/>
  <c r="T164" i="31" s="1"/>
  <c r="X191" i="31"/>
  <c r="T191" i="31" s="1"/>
  <c r="X56" i="31"/>
  <c r="T56" i="31" s="1"/>
  <c r="X37" i="31"/>
  <c r="T37" i="31" s="1"/>
  <c r="X66" i="31"/>
  <c r="T66" i="31" s="1"/>
  <c r="X124" i="31"/>
  <c r="T124" i="31" s="1"/>
  <c r="X23" i="31"/>
  <c r="T23" i="31" s="1"/>
  <c r="X106" i="31"/>
  <c r="T106" i="31" s="1"/>
  <c r="X189" i="31"/>
  <c r="T189" i="31" s="1"/>
  <c r="X114" i="31"/>
  <c r="T114" i="31" s="1"/>
  <c r="X177" i="31"/>
  <c r="T177" i="31" s="1"/>
  <c r="X126" i="31"/>
  <c r="T126" i="31" s="1"/>
  <c r="X157" i="31"/>
  <c r="T157" i="31" s="1"/>
  <c r="X116" i="31"/>
  <c r="T116" i="31" s="1"/>
  <c r="X172" i="31"/>
  <c r="T172" i="31" s="1"/>
  <c r="X190" i="31"/>
  <c r="T190" i="31" s="1"/>
  <c r="X54" i="31"/>
  <c r="T54" i="31" s="1"/>
  <c r="X118" i="31"/>
  <c r="T118" i="31" s="1"/>
  <c r="X67" i="31"/>
  <c r="T67" i="31" s="1"/>
  <c r="X87" i="31"/>
  <c r="T87" i="31" s="1"/>
  <c r="X105" i="31"/>
  <c r="T105" i="31" s="1"/>
  <c r="X120" i="31"/>
  <c r="T120" i="31" s="1"/>
  <c r="X170" i="31"/>
  <c r="T170" i="31" s="1"/>
  <c r="X115" i="31"/>
  <c r="T115" i="31" s="1"/>
  <c r="X173" i="31"/>
  <c r="T173" i="31" s="1"/>
  <c r="X159" i="31"/>
  <c r="T159" i="31" s="1"/>
  <c r="X136" i="31"/>
  <c r="T136" i="31" s="1"/>
  <c r="X50" i="31"/>
  <c r="T50" i="31" s="1"/>
  <c r="X27" i="33"/>
  <c r="T27" i="33" s="1"/>
  <c r="X106" i="33"/>
  <c r="T106" i="33" s="1"/>
  <c r="X40" i="33"/>
  <c r="T40" i="33" s="1"/>
  <c r="X134" i="33"/>
  <c r="T134" i="33" s="1"/>
  <c r="X178" i="33"/>
  <c r="T178" i="33" s="1"/>
  <c r="X169" i="33"/>
  <c r="T169" i="33" s="1"/>
  <c r="X130" i="33"/>
  <c r="T130" i="33" s="1"/>
  <c r="X70" i="33"/>
  <c r="T70" i="33" s="1"/>
  <c r="X66" i="33"/>
  <c r="T66" i="33" s="1"/>
  <c r="X181" i="33"/>
  <c r="T181" i="33" s="1"/>
  <c r="X105" i="33"/>
  <c r="T105" i="33" s="1"/>
  <c r="X150" i="33"/>
  <c r="T150" i="33" s="1"/>
  <c r="X101" i="33"/>
  <c r="T101" i="33" s="1"/>
  <c r="X126" i="33"/>
  <c r="T126" i="33" s="1"/>
  <c r="X58" i="33"/>
  <c r="T58" i="33" s="1"/>
  <c r="X78" i="33"/>
  <c r="T78" i="33" s="1"/>
  <c r="X74" i="33"/>
  <c r="T74" i="33" s="1"/>
  <c r="X55" i="33"/>
  <c r="T55" i="33" s="1"/>
  <c r="X159" i="33"/>
  <c r="T159" i="33" s="1"/>
  <c r="X151" i="33"/>
  <c r="T151" i="33" s="1"/>
  <c r="X116" i="33"/>
  <c r="T116" i="33" s="1"/>
  <c r="X182" i="33"/>
  <c r="T182" i="33" s="1"/>
  <c r="X168" i="33"/>
  <c r="T168" i="33" s="1"/>
  <c r="X81" i="33"/>
  <c r="T81" i="33" s="1"/>
  <c r="X170" i="33"/>
  <c r="T170" i="33" s="1"/>
  <c r="X73" i="33"/>
  <c r="T73" i="33" s="1"/>
  <c r="X158" i="33"/>
  <c r="T158" i="33" s="1"/>
  <c r="X114" i="33"/>
  <c r="T114" i="33" s="1"/>
  <c r="X20" i="33"/>
  <c r="T20" i="33" s="1"/>
  <c r="X89" i="33"/>
  <c r="T89" i="33" s="1"/>
  <c r="X188" i="33"/>
  <c r="T188" i="33" s="1"/>
  <c r="X121" i="33"/>
  <c r="T121" i="33" s="1"/>
  <c r="X69" i="33"/>
  <c r="T69" i="33" s="1"/>
  <c r="X145" i="33"/>
  <c r="T145" i="33" s="1"/>
  <c r="X30" i="33"/>
  <c r="T30" i="33" s="1"/>
  <c r="X155" i="33"/>
  <c r="T155" i="33" s="1"/>
  <c r="X183" i="33"/>
  <c r="T183" i="33" s="1"/>
  <c r="X52" i="33"/>
  <c r="T52" i="33" s="1"/>
  <c r="X72" i="33"/>
  <c r="T72" i="33" s="1"/>
  <c r="X24" i="33"/>
  <c r="T24" i="33" s="1"/>
  <c r="X26" i="33"/>
  <c r="T26" i="33" s="1"/>
  <c r="X192" i="33"/>
  <c r="T192" i="33" s="1"/>
  <c r="X34" i="33"/>
  <c r="T34" i="33" s="1"/>
  <c r="X100" i="33"/>
  <c r="T100" i="33" s="1"/>
  <c r="X22" i="33"/>
  <c r="T22" i="33" s="1"/>
  <c r="X99" i="33"/>
  <c r="T99" i="33" s="1"/>
  <c r="X67" i="33"/>
  <c r="T67" i="33" s="1"/>
  <c r="X56" i="33"/>
  <c r="T56" i="33" s="1"/>
  <c r="X43" i="33"/>
  <c r="T43" i="33" s="1"/>
  <c r="X186" i="33"/>
  <c r="T186" i="33" s="1"/>
  <c r="X110" i="33"/>
  <c r="T110" i="33" s="1"/>
  <c r="X64" i="33"/>
  <c r="T64" i="33" s="1"/>
  <c r="X157" i="33"/>
  <c r="T157" i="33" s="1"/>
  <c r="X59" i="33"/>
  <c r="T59" i="33" s="1"/>
  <c r="X180" i="33"/>
  <c r="T180" i="33" s="1"/>
  <c r="X71" i="33"/>
  <c r="T71" i="33" s="1"/>
  <c r="X93" i="33"/>
  <c r="T93" i="33" s="1"/>
  <c r="X51" i="33"/>
  <c r="T51" i="33" s="1"/>
  <c r="X139" i="33"/>
  <c r="T139" i="33" s="1"/>
  <c r="X50" i="33"/>
  <c r="T50" i="33" s="1"/>
  <c r="X104" i="33"/>
  <c r="T104" i="33" s="1"/>
  <c r="X112" i="33"/>
  <c r="T112" i="33" s="1"/>
  <c r="X53" i="33"/>
  <c r="T53" i="33" s="1"/>
  <c r="U18" i="33"/>
  <c r="U19" i="33" s="1"/>
  <c r="X118" i="33"/>
  <c r="T118" i="33" s="1"/>
  <c r="X32" i="33"/>
  <c r="T32" i="33" s="1"/>
  <c r="X94" i="33"/>
  <c r="T94" i="33" s="1"/>
  <c r="X147" i="33"/>
  <c r="T147" i="33" s="1"/>
  <c r="X148" i="33"/>
  <c r="T148" i="33" s="1"/>
  <c r="X177" i="33"/>
  <c r="T177" i="33" s="1"/>
  <c r="X29" i="33"/>
  <c r="T29" i="33" s="1"/>
  <c r="X166" i="33"/>
  <c r="T166" i="33" s="1"/>
  <c r="X144" i="33"/>
  <c r="T144" i="33" s="1"/>
  <c r="X41" i="33"/>
  <c r="T41" i="33" s="1"/>
  <c r="X76" i="33"/>
  <c r="T76" i="33" s="1"/>
  <c r="X187" i="33"/>
  <c r="T187" i="33" s="1"/>
  <c r="X172" i="33"/>
  <c r="T172" i="33" s="1"/>
  <c r="X97" i="33"/>
  <c r="T97" i="33" s="1"/>
  <c r="X90" i="33"/>
  <c r="T90" i="33" s="1"/>
  <c r="X82" i="33"/>
  <c r="T82" i="33" s="1"/>
  <c r="X117" i="33"/>
  <c r="T117" i="33" s="1"/>
  <c r="X160" i="33"/>
  <c r="T160" i="33" s="1"/>
  <c r="X75" i="33"/>
  <c r="T75" i="33" s="1"/>
  <c r="X95" i="33"/>
  <c r="T95" i="33" s="1"/>
  <c r="X111" i="33"/>
  <c r="T111" i="33" s="1"/>
  <c r="X179" i="33"/>
  <c r="T179" i="33" s="1"/>
  <c r="X136" i="33"/>
  <c r="T136" i="33" s="1"/>
  <c r="X65" i="33"/>
  <c r="T65" i="33" s="1"/>
  <c r="X165" i="33"/>
  <c r="T165" i="33" s="1"/>
  <c r="X48" i="33"/>
  <c r="T48" i="33" s="1"/>
  <c r="X102" i="33"/>
  <c r="T102" i="33" s="1"/>
  <c r="X87" i="33"/>
  <c r="T87" i="33" s="1"/>
  <c r="X129" i="33"/>
  <c r="T129" i="33" s="1"/>
  <c r="X176" i="33"/>
  <c r="T176" i="33" s="1"/>
  <c r="X125" i="33"/>
  <c r="T125" i="33" s="1"/>
  <c r="X96" i="33"/>
  <c r="T96" i="33" s="1"/>
  <c r="X98" i="33"/>
  <c r="T98" i="33" s="1"/>
  <c r="X124" i="33"/>
  <c r="T124" i="33" s="1"/>
  <c r="X175" i="33"/>
  <c r="T175" i="33" s="1"/>
  <c r="X190" i="33"/>
  <c r="T190" i="33" s="1"/>
  <c r="X62" i="33"/>
  <c r="T62" i="33" s="1"/>
  <c r="X83" i="33"/>
  <c r="T83" i="33" s="1"/>
  <c r="X103" i="33"/>
  <c r="T103" i="33" s="1"/>
  <c r="X42" i="33"/>
  <c r="T42" i="33" s="1"/>
  <c r="X173" i="33"/>
  <c r="T173" i="33" s="1"/>
  <c r="X39" i="33"/>
  <c r="T39" i="33" s="1"/>
  <c r="X171" i="33"/>
  <c r="T171" i="33" s="1"/>
  <c r="X47" i="33"/>
  <c r="T47" i="33" s="1"/>
  <c r="X79" i="33"/>
  <c r="T79" i="33" s="1"/>
  <c r="X131" i="33"/>
  <c r="T131" i="33" s="1"/>
  <c r="X119" i="33"/>
  <c r="T119" i="33" s="1"/>
  <c r="X189" i="33"/>
  <c r="T189" i="33" s="1"/>
  <c r="X135" i="33"/>
  <c r="T135" i="33" s="1"/>
  <c r="X85" i="33"/>
  <c r="T85" i="33" s="1"/>
  <c r="X191" i="33"/>
  <c r="T191" i="33" s="1"/>
  <c r="X61" i="33"/>
  <c r="T61" i="33" s="1"/>
  <c r="X28" i="33"/>
  <c r="T28" i="33" s="1"/>
  <c r="X108" i="33"/>
  <c r="T108" i="33" s="1"/>
  <c r="X54" i="33"/>
  <c r="T54" i="33" s="1"/>
  <c r="X88" i="33"/>
  <c r="T88" i="33" s="1"/>
  <c r="X161" i="33"/>
  <c r="T161" i="33" s="1"/>
  <c r="X45" i="33"/>
  <c r="T45" i="33" s="1"/>
  <c r="X35" i="33"/>
  <c r="T35" i="33" s="1"/>
  <c r="X154" i="33"/>
  <c r="T154" i="33" s="1"/>
  <c r="X33" i="33"/>
  <c r="T33" i="33" s="1"/>
  <c r="X109" i="33"/>
  <c r="T109" i="33" s="1"/>
  <c r="X120" i="33"/>
  <c r="T120" i="33" s="1"/>
  <c r="X193" i="33"/>
  <c r="T193" i="33" s="1"/>
  <c r="X194" i="33"/>
  <c r="T194" i="33" s="1"/>
  <c r="X164" i="33"/>
  <c r="T164" i="33" s="1"/>
  <c r="X68" i="33"/>
  <c r="T68" i="33" s="1"/>
  <c r="X23" i="33"/>
  <c r="T23" i="33" s="1"/>
  <c r="X115" i="33"/>
  <c r="T115" i="33" s="1"/>
  <c r="X138" i="33"/>
  <c r="T138" i="33" s="1"/>
  <c r="X146" i="33"/>
  <c r="T146" i="33" s="1"/>
  <c r="X92" i="33"/>
  <c r="T92" i="33" s="1"/>
  <c r="X113" i="33"/>
  <c r="T113" i="33" s="1"/>
  <c r="X36" i="33"/>
  <c r="T36" i="33" s="1"/>
  <c r="X162" i="33"/>
  <c r="T162" i="33" s="1"/>
  <c r="X49" i="33"/>
  <c r="T49" i="33" s="1"/>
  <c r="X149" i="33"/>
  <c r="T149" i="33" s="1"/>
  <c r="X60" i="33"/>
  <c r="T60" i="33" s="1"/>
  <c r="X77" i="33"/>
  <c r="T77" i="33" s="1"/>
  <c r="X167" i="33"/>
  <c r="T167" i="33" s="1"/>
  <c r="X91" i="33"/>
  <c r="T91" i="33" s="1"/>
  <c r="X84" i="33"/>
  <c r="T84" i="33" s="1"/>
  <c r="X174" i="33"/>
  <c r="T174" i="33" s="1"/>
  <c r="X31" i="33"/>
  <c r="T31" i="33" s="1"/>
  <c r="X153" i="33"/>
  <c r="T153" i="33" s="1"/>
  <c r="X86" i="33"/>
  <c r="T86" i="33" s="1"/>
  <c r="X142" i="33"/>
  <c r="T142" i="33" s="1"/>
  <c r="X143" i="33"/>
  <c r="T143" i="33" s="1"/>
  <c r="X184" i="33"/>
  <c r="T184" i="33" s="1"/>
  <c r="X128" i="33"/>
  <c r="T128" i="33" s="1"/>
  <c r="X163" i="33"/>
  <c r="T163" i="33" s="1"/>
  <c r="X63" i="33"/>
  <c r="T63" i="33" s="1"/>
  <c r="X46" i="33"/>
  <c r="T46" i="33" s="1"/>
  <c r="X123" i="33"/>
  <c r="T123" i="33" s="1"/>
  <c r="X137" i="33"/>
  <c r="T137" i="33" s="1"/>
  <c r="X127" i="33"/>
  <c r="T127" i="33" s="1"/>
  <c r="X37" i="33"/>
  <c r="T37" i="33" s="1"/>
  <c r="X57" i="33"/>
  <c r="T57" i="33" s="1"/>
  <c r="X185" i="33"/>
  <c r="T185" i="33" s="1"/>
  <c r="X132" i="33"/>
  <c r="T132" i="33" s="1"/>
  <c r="X156" i="33"/>
  <c r="T156" i="33" s="1"/>
  <c r="X21" i="33"/>
  <c r="T21" i="33" s="1"/>
  <c r="X141" i="33"/>
  <c r="T141" i="33" s="1"/>
  <c r="X38" i="33"/>
  <c r="T38" i="33" s="1"/>
  <c r="X107" i="33"/>
  <c r="T107" i="33" s="1"/>
  <c r="X133" i="33"/>
  <c r="T133" i="33" s="1"/>
  <c r="X25" i="33"/>
  <c r="T25" i="33" s="1"/>
  <c r="X152" i="33"/>
  <c r="T152" i="33" s="1"/>
  <c r="X140" i="33"/>
  <c r="T140" i="33" s="1"/>
  <c r="X122" i="33"/>
  <c r="T122" i="33" s="1"/>
  <c r="X80" i="33"/>
  <c r="T80" i="33" s="1"/>
  <c r="X44" i="33"/>
  <c r="T44" i="33" s="1"/>
  <c r="G183" i="28"/>
  <c r="G175" i="28"/>
  <c r="G165" i="28"/>
  <c r="AJ118" i="28"/>
  <c r="G50" i="28"/>
  <c r="G73" i="28"/>
  <c r="AW177" i="28"/>
  <c r="AB177" i="28" s="1"/>
  <c r="G85" i="28"/>
  <c r="G45" i="28"/>
  <c r="AW173" i="28"/>
  <c r="AB173" i="28" s="1"/>
  <c r="G162" i="28"/>
  <c r="Z127" i="28"/>
  <c r="AJ111" i="28"/>
  <c r="AW38" i="28"/>
  <c r="AB38" i="28" s="1"/>
  <c r="Z58" i="28"/>
  <c r="Z88" i="28"/>
  <c r="AJ63" i="28"/>
  <c r="AW194" i="28"/>
  <c r="AB194" i="28" s="1"/>
  <c r="Z44" i="28"/>
  <c r="AW131" i="28"/>
  <c r="AB131" i="28" s="1"/>
  <c r="Z25" i="28"/>
  <c r="G192" i="28"/>
  <c r="G90" i="28"/>
  <c r="AJ75" i="28"/>
  <c r="AW108" i="28"/>
  <c r="AB108" i="28" s="1"/>
  <c r="G158" i="28"/>
  <c r="Z43" i="28"/>
  <c r="G120" i="28"/>
  <c r="AJ44" i="28"/>
  <c r="AW53" i="28"/>
  <c r="AB53" i="28" s="1"/>
  <c r="Z135" i="28"/>
  <c r="AW105" i="28"/>
  <c r="AB105" i="28" s="1"/>
  <c r="Z112" i="28"/>
  <c r="G61" i="28"/>
  <c r="BG4" i="28"/>
  <c r="AJ176" i="28"/>
  <c r="AW170" i="28"/>
  <c r="AB170" i="28" s="1"/>
  <c r="G124" i="28"/>
  <c r="G134" i="28"/>
  <c r="AW178" i="28"/>
  <c r="AB178" i="28" s="1"/>
  <c r="AJ138" i="28"/>
  <c r="G47" i="28"/>
  <c r="G33" i="28"/>
  <c r="Z138" i="28"/>
  <c r="BA4" i="28"/>
  <c r="AW57" i="28"/>
  <c r="AB57" i="28" s="1"/>
  <c r="AW143" i="28"/>
  <c r="AB143" i="28" s="1"/>
  <c r="AW94" i="28"/>
  <c r="AB94" i="28" s="1"/>
  <c r="Z120" i="28"/>
  <c r="Z57" i="28"/>
  <c r="AJ154" i="28"/>
  <c r="AJ79" i="28"/>
  <c r="G113" i="28"/>
  <c r="Z97" i="28"/>
  <c r="AJ91" i="28"/>
  <c r="G189" i="28"/>
  <c r="Z26" i="28"/>
  <c r="AJ57" i="28"/>
  <c r="Z109" i="28"/>
  <c r="AJ117" i="28"/>
  <c r="AJ166" i="28"/>
  <c r="AW114" i="28"/>
  <c r="AB114" i="28" s="1"/>
  <c r="AW148" i="28"/>
  <c r="AB148" i="28" s="1"/>
  <c r="AW96" i="28"/>
  <c r="AB96" i="28" s="1"/>
  <c r="AJ164" i="28"/>
  <c r="AW145" i="28"/>
  <c r="AB145" i="28" s="1"/>
  <c r="AJ186" i="28"/>
  <c r="AJ114" i="28"/>
  <c r="AW192" i="28"/>
  <c r="AB192" i="28" s="1"/>
  <c r="Z86" i="28"/>
  <c r="G83" i="28"/>
  <c r="Z174" i="28"/>
  <c r="Z154" i="28"/>
  <c r="G151" i="28"/>
  <c r="AW54" i="28"/>
  <c r="AB54" i="28" s="1"/>
  <c r="G68" i="28"/>
  <c r="Z60" i="28"/>
  <c r="AW97" i="28"/>
  <c r="AB97" i="28" s="1"/>
  <c r="AW79" i="28"/>
  <c r="AB79" i="28" s="1"/>
  <c r="G179" i="28"/>
  <c r="Z62" i="28"/>
  <c r="AJ137" i="28"/>
  <c r="G77" i="28"/>
  <c r="Z91" i="28"/>
  <c r="Z93" i="28"/>
  <c r="AW52" i="28"/>
  <c r="AB52" i="28" s="1"/>
  <c r="Z191" i="28"/>
  <c r="Z145" i="28"/>
  <c r="AW140" i="28"/>
  <c r="AB140" i="28" s="1"/>
  <c r="AJ88" i="28"/>
  <c r="G191" i="28"/>
  <c r="AW135" i="28"/>
  <c r="AB135" i="28" s="1"/>
  <c r="G155" i="28"/>
  <c r="Z184" i="28"/>
  <c r="G84" i="28"/>
  <c r="Z175" i="28"/>
  <c r="AJ94" i="28"/>
  <c r="Z171" i="28"/>
  <c r="AW101" i="28"/>
  <c r="AB101" i="28" s="1"/>
  <c r="AJ126" i="28"/>
  <c r="Z182" i="28"/>
  <c r="Z104" i="28"/>
  <c r="AJ170" i="28"/>
  <c r="AJ165" i="28"/>
  <c r="Z39" i="28"/>
  <c r="G148" i="28"/>
  <c r="G152" i="28"/>
  <c r="G157" i="28"/>
  <c r="G138" i="28"/>
  <c r="G111" i="28"/>
  <c r="G108" i="28"/>
  <c r="AW88" i="28"/>
  <c r="AB88" i="28" s="1"/>
  <c r="AJ77" i="28"/>
  <c r="AJ193" i="28"/>
  <c r="AJ90" i="28"/>
  <c r="AW40" i="28"/>
  <c r="AB40" i="28" s="1"/>
  <c r="AW89" i="28"/>
  <c r="AB89" i="28" s="1"/>
  <c r="AW99" i="28"/>
  <c r="AB99" i="28" s="1"/>
  <c r="AW77" i="28"/>
  <c r="AB77" i="28" s="1"/>
  <c r="AW172" i="28"/>
  <c r="AB172" i="28" s="1"/>
  <c r="AW56" i="28"/>
  <c r="AB56" i="28" s="1"/>
  <c r="Z105" i="28"/>
  <c r="AW4" i="28"/>
  <c r="AW176" i="28"/>
  <c r="AB176" i="28" s="1"/>
  <c r="Z110" i="28"/>
  <c r="AW32" i="28"/>
  <c r="AB32" i="28" s="1"/>
  <c r="AW55" i="28"/>
  <c r="AB55" i="28" s="1"/>
  <c r="AK4" i="28"/>
  <c r="G36" i="28"/>
  <c r="G182" i="28"/>
  <c r="Z22" i="28"/>
  <c r="BI4" i="28"/>
  <c r="AJ53" i="28"/>
  <c r="AJ152" i="28"/>
  <c r="AW132" i="28"/>
  <c r="AB132" i="28" s="1"/>
  <c r="Z83" i="28"/>
  <c r="G127" i="28"/>
  <c r="AJ168" i="28"/>
  <c r="Z146" i="28"/>
  <c r="Z124" i="28"/>
  <c r="AJ89" i="28"/>
  <c r="AJ35" i="28"/>
  <c r="AW159" i="28"/>
  <c r="AB159" i="28" s="1"/>
  <c r="Z173" i="28"/>
  <c r="Z75" i="28"/>
  <c r="AW29" i="28"/>
  <c r="AB29" i="28" s="1"/>
  <c r="Z64" i="28"/>
  <c r="Z121" i="28"/>
  <c r="AW83" i="28"/>
  <c r="AB83" i="28" s="1"/>
  <c r="AJ96" i="28"/>
  <c r="Z72" i="28"/>
  <c r="G56" i="28"/>
  <c r="AJ189" i="28"/>
  <c r="AJ37" i="28"/>
  <c r="AJ72" i="28"/>
  <c r="G43" i="28"/>
  <c r="AJ162" i="28"/>
  <c r="Z53" i="28"/>
  <c r="AW26" i="28"/>
  <c r="AB26" i="28" s="1"/>
  <c r="Z165" i="28"/>
  <c r="G23" i="28"/>
  <c r="AW43" i="28"/>
  <c r="AB43" i="28" s="1"/>
  <c r="AJ61" i="28"/>
  <c r="AW174" i="28"/>
  <c r="AB174" i="28" s="1"/>
  <c r="AR4" i="28"/>
  <c r="Z108" i="28"/>
  <c r="AW122" i="28"/>
  <c r="AB122" i="28" s="1"/>
  <c r="Z28" i="28"/>
  <c r="AW166" i="28"/>
  <c r="AB166" i="28" s="1"/>
  <c r="G135" i="28"/>
  <c r="G117" i="28"/>
  <c r="AW158" i="28"/>
  <c r="AB158" i="28" s="1"/>
  <c r="Z160" i="28"/>
  <c r="AW117" i="28"/>
  <c r="AB117" i="28" s="1"/>
  <c r="AF6" i="28"/>
  <c r="AW181" i="28"/>
  <c r="AB181" i="28" s="1"/>
  <c r="AL4" i="28"/>
  <c r="G59" i="28"/>
  <c r="G92" i="28"/>
  <c r="G52" i="28"/>
  <c r="AJ71" i="28"/>
  <c r="G177" i="28"/>
  <c r="G150" i="28"/>
  <c r="AJ74" i="28"/>
  <c r="Z50" i="28"/>
  <c r="AJ129" i="28"/>
  <c r="AW162" i="28"/>
  <c r="AB162" i="28" s="1"/>
  <c r="G126" i="28"/>
  <c r="AJ43" i="28"/>
  <c r="G112" i="28"/>
  <c r="AW134" i="28"/>
  <c r="AB134" i="28" s="1"/>
  <c r="Z95" i="28"/>
  <c r="G122" i="28"/>
  <c r="Z129" i="28"/>
  <c r="AW78" i="28"/>
  <c r="AB78" i="28" s="1"/>
  <c r="AJ151" i="28"/>
  <c r="Z59" i="28"/>
  <c r="AJ171" i="28"/>
  <c r="AW136" i="28"/>
  <c r="AB136" i="28" s="1"/>
  <c r="G131" i="28"/>
  <c r="Z82" i="28"/>
  <c r="G53" i="28"/>
  <c r="AJ51" i="28"/>
  <c r="AJ190" i="28"/>
  <c r="AJ70" i="28"/>
  <c r="AW154" i="28"/>
  <c r="AB154" i="28" s="1"/>
  <c r="Z32" i="28"/>
  <c r="G149" i="28"/>
  <c r="G78" i="28"/>
  <c r="AW36" i="28"/>
  <c r="AB36" i="28" s="1"/>
  <c r="AJ113" i="28"/>
  <c r="Z102" i="28"/>
  <c r="AJ110" i="28"/>
  <c r="AJ100" i="28"/>
  <c r="AW90" i="28"/>
  <c r="AB90" i="28" s="1"/>
  <c r="Z77" i="28"/>
  <c r="Z66" i="28"/>
  <c r="AJ174" i="28"/>
  <c r="AW123" i="28"/>
  <c r="AB123" i="28" s="1"/>
  <c r="G159" i="28"/>
  <c r="G31" i="28"/>
  <c r="Z161" i="28"/>
  <c r="AW144" i="28"/>
  <c r="AB144" i="28" s="1"/>
  <c r="AW66" i="28"/>
  <c r="AB66" i="28" s="1"/>
  <c r="Z85" i="28"/>
  <c r="AJ104" i="28"/>
  <c r="Z89" i="28"/>
  <c r="Z151" i="28"/>
  <c r="AW163" i="28"/>
  <c r="AB163" i="28" s="1"/>
  <c r="G35" i="28"/>
  <c r="AW185" i="28"/>
  <c r="AB185" i="28" s="1"/>
  <c r="G142" i="28"/>
  <c r="AW50" i="28"/>
  <c r="AB50" i="28" s="1"/>
  <c r="AJ191" i="28"/>
  <c r="Z126" i="28"/>
  <c r="AJ36" i="28"/>
  <c r="G88" i="28"/>
  <c r="G160" i="28"/>
  <c r="Z70" i="28"/>
  <c r="Z55" i="28"/>
  <c r="Z52" i="28"/>
  <c r="Z187" i="28"/>
  <c r="AJ49" i="28"/>
  <c r="Z41" i="28"/>
  <c r="G37" i="28"/>
  <c r="AJ60" i="28"/>
  <c r="Z190" i="28"/>
  <c r="G181" i="28"/>
  <c r="AJ82" i="28"/>
  <c r="G24" i="28"/>
  <c r="Z131" i="28"/>
  <c r="G27" i="28"/>
  <c r="AJ20" i="28"/>
  <c r="AW119" i="28"/>
  <c r="AB119" i="28" s="1"/>
  <c r="Z51" i="28"/>
  <c r="AW70" i="28"/>
  <c r="AB70" i="28" s="1"/>
  <c r="AJ39" i="28"/>
  <c r="BK4" i="28"/>
  <c r="AJ85" i="28"/>
  <c r="AJ182" i="28"/>
  <c r="AM4" i="28"/>
  <c r="G79" i="28"/>
  <c r="BL4" i="28"/>
  <c r="AJ159" i="28"/>
  <c r="AW64" i="28"/>
  <c r="AB64" i="28" s="1"/>
  <c r="AW27" i="28"/>
  <c r="AB27" i="28" s="1"/>
  <c r="AJ80" i="28"/>
  <c r="AJ47" i="28"/>
  <c r="G81" i="28"/>
  <c r="G139" i="28"/>
  <c r="AJ185" i="28"/>
  <c r="AJ23" i="28"/>
  <c r="AJ55" i="28"/>
  <c r="Z98" i="28"/>
  <c r="Z99" i="28"/>
  <c r="AJ26" i="28"/>
  <c r="G154" i="28"/>
  <c r="AW102" i="28"/>
  <c r="AB102" i="28" s="1"/>
  <c r="Z119" i="28"/>
  <c r="AJ163" i="28"/>
  <c r="AW165" i="28"/>
  <c r="AB165" i="28" s="1"/>
  <c r="AJ125" i="28"/>
  <c r="Z164" i="28"/>
  <c r="AW59" i="28"/>
  <c r="AB59" i="28" s="1"/>
  <c r="AO4" i="28"/>
  <c r="AJ52" i="28"/>
  <c r="Z157" i="28"/>
  <c r="G29" i="28"/>
  <c r="G101" i="28"/>
  <c r="Z67" i="28"/>
  <c r="Z169" i="28"/>
  <c r="AJ188" i="28"/>
  <c r="Z140" i="28"/>
  <c r="G63" i="28"/>
  <c r="AW139" i="28"/>
  <c r="AB139" i="28" s="1"/>
  <c r="AJ45" i="28"/>
  <c r="Z148" i="28"/>
  <c r="Z188" i="28"/>
  <c r="Z96" i="28"/>
  <c r="AJ150" i="28"/>
  <c r="AW171" i="28"/>
  <c r="AB171" i="28" s="1"/>
  <c r="AJ146" i="28"/>
  <c r="Z176" i="28"/>
  <c r="G25" i="28"/>
  <c r="AJ136" i="28"/>
  <c r="AJ103" i="28"/>
  <c r="AJ95" i="28"/>
  <c r="AJ106" i="28"/>
  <c r="Z100" i="28"/>
  <c r="AJ184" i="28"/>
  <c r="AJ101" i="28"/>
  <c r="G100" i="28"/>
  <c r="AW91" i="28"/>
  <c r="AB91" i="28" s="1"/>
  <c r="AJ98" i="28"/>
  <c r="G22" i="28"/>
  <c r="AW72" i="28"/>
  <c r="AB72" i="28" s="1"/>
  <c r="Z37" i="28"/>
  <c r="Z183" i="28"/>
  <c r="AJ122" i="28"/>
  <c r="AJ120" i="28"/>
  <c r="AW46" i="28"/>
  <c r="AB46" i="28" s="1"/>
  <c r="AJ133" i="28"/>
  <c r="Z94" i="28"/>
  <c r="AJ141" i="28"/>
  <c r="G26" i="28"/>
  <c r="AJ161" i="28"/>
  <c r="AU4" i="28"/>
  <c r="AW61" i="28"/>
  <c r="AB61" i="28" s="1"/>
  <c r="G93" i="28"/>
  <c r="Z170" i="28"/>
  <c r="AG5" i="28"/>
  <c r="Z167" i="28"/>
  <c r="Z189" i="28"/>
  <c r="AW186" i="28"/>
  <c r="AB186" i="28" s="1"/>
  <c r="AJ93" i="28"/>
  <c r="AW187" i="28"/>
  <c r="AB187" i="28" s="1"/>
  <c r="AW93" i="28"/>
  <c r="AB93" i="28" s="1"/>
  <c r="G55" i="28"/>
  <c r="AW184" i="28"/>
  <c r="AB184" i="28" s="1"/>
  <c r="G178" i="28"/>
  <c r="AW21" i="28"/>
  <c r="AB21" i="28" s="1"/>
  <c r="AW73" i="28"/>
  <c r="AB73" i="28" s="1"/>
  <c r="Z192" i="28"/>
  <c r="Z158" i="28"/>
  <c r="G137" i="28"/>
  <c r="AJ30" i="28"/>
  <c r="AW183" i="28"/>
  <c r="AB183" i="28" s="1"/>
  <c r="G21" i="28"/>
  <c r="G32" i="28"/>
  <c r="AN4" i="28"/>
  <c r="AW107" i="28"/>
  <c r="AB107" i="28" s="1"/>
  <c r="Z125" i="28"/>
  <c r="AJ144" i="28"/>
  <c r="AJ121" i="28"/>
  <c r="Z114" i="28"/>
  <c r="G64" i="28"/>
  <c r="Z101" i="28"/>
  <c r="AJ124" i="28"/>
  <c r="G125" i="28"/>
  <c r="AW179" i="28"/>
  <c r="AB179" i="28" s="1"/>
  <c r="AJ87" i="28"/>
  <c r="G128" i="28"/>
  <c r="G170" i="28"/>
  <c r="AV4" i="28"/>
  <c r="AJ128" i="28"/>
  <c r="Z116" i="28"/>
  <c r="G30" i="28"/>
  <c r="AJ192" i="28"/>
  <c r="AW65" i="28"/>
  <c r="AB65" i="28" s="1"/>
  <c r="G140" i="28"/>
  <c r="Z71" i="28"/>
  <c r="Z113" i="28"/>
  <c r="G163" i="28"/>
  <c r="G51" i="28"/>
  <c r="AW169" i="28"/>
  <c r="AB169" i="28" s="1"/>
  <c r="Z162" i="28"/>
  <c r="Z65" i="28"/>
  <c r="AJ58" i="28"/>
  <c r="AJ179" i="28"/>
  <c r="Z159" i="28"/>
  <c r="AJ25" i="28"/>
  <c r="G28" i="28"/>
  <c r="G82" i="28"/>
  <c r="G176" i="28"/>
  <c r="Z155" i="28"/>
  <c r="AW116" i="28"/>
  <c r="AB116" i="28" s="1"/>
  <c r="AW111" i="28"/>
  <c r="AB111" i="28" s="1"/>
  <c r="Z87" i="28"/>
  <c r="AW151" i="28"/>
  <c r="AB151" i="28" s="1"/>
  <c r="AJ29" i="28"/>
  <c r="Z46" i="28"/>
  <c r="AW49" i="28"/>
  <c r="AB49" i="28" s="1"/>
  <c r="G146" i="28"/>
  <c r="AJ31" i="28"/>
  <c r="Z180" i="28"/>
  <c r="AW155" i="28"/>
  <c r="AB155" i="28" s="1"/>
  <c r="Z20" i="28"/>
  <c r="BJ4" i="28"/>
  <c r="G136" i="28"/>
  <c r="AJ108" i="28"/>
  <c r="G48" i="28"/>
  <c r="Z117" i="28"/>
  <c r="Z80" i="28"/>
  <c r="G110" i="28"/>
  <c r="AW153" i="28"/>
  <c r="AB153" i="28" s="1"/>
  <c r="G147" i="28"/>
  <c r="G75" i="28"/>
  <c r="Z141" i="28"/>
  <c r="G69" i="28"/>
  <c r="G169" i="28"/>
  <c r="Z185" i="28"/>
  <c r="G60" i="28"/>
  <c r="AQ4" i="28"/>
  <c r="AJ153" i="28"/>
  <c r="AJ66" i="28"/>
  <c r="Z147" i="28"/>
  <c r="G107" i="28"/>
  <c r="AW87" i="28"/>
  <c r="AB87" i="28" s="1"/>
  <c r="Z73" i="28"/>
  <c r="G194" i="28"/>
  <c r="AJ38" i="28"/>
  <c r="Z194" i="28"/>
  <c r="Z107" i="28"/>
  <c r="Z24" i="28"/>
  <c r="AJ194" i="28"/>
  <c r="G102" i="28"/>
  <c r="G41" i="28"/>
  <c r="AW28" i="28"/>
  <c r="AB28" i="28" s="1"/>
  <c r="Z152" i="28"/>
  <c r="G153" i="28"/>
  <c r="G95" i="28"/>
  <c r="AJ76" i="28"/>
  <c r="AW74" i="28"/>
  <c r="AB74" i="28" s="1"/>
  <c r="AJ65" i="28"/>
  <c r="Z130" i="28"/>
  <c r="AJ59" i="28"/>
  <c r="AW30" i="28"/>
  <c r="AB30" i="28" s="1"/>
  <c r="G115" i="28"/>
  <c r="Z40" i="28"/>
  <c r="AJ48" i="28"/>
  <c r="G187" i="28"/>
  <c r="Z144" i="28"/>
  <c r="AJ21" i="28"/>
  <c r="G49" i="28"/>
  <c r="AW85" i="28"/>
  <c r="AB85" i="28" s="1"/>
  <c r="G174" i="28"/>
  <c r="AW160" i="28"/>
  <c r="AB160" i="28" s="1"/>
  <c r="AW23" i="28"/>
  <c r="AB23" i="28" s="1"/>
  <c r="AJ83" i="28"/>
  <c r="AW156" i="28"/>
  <c r="AB156" i="28" s="1"/>
  <c r="G39" i="28"/>
  <c r="AW168" i="28"/>
  <c r="AB168" i="28" s="1"/>
  <c r="AW106" i="28"/>
  <c r="AB106" i="28" s="1"/>
  <c r="Z133" i="28"/>
  <c r="AW112" i="28"/>
  <c r="AB112" i="28" s="1"/>
  <c r="AW150" i="28"/>
  <c r="AB150" i="28" s="1"/>
  <c r="AJ167" i="28"/>
  <c r="AJ86" i="28"/>
  <c r="G40" i="28"/>
  <c r="AW138" i="28"/>
  <c r="AB138" i="28" s="1"/>
  <c r="Z115" i="28"/>
  <c r="Z29" i="28"/>
  <c r="AW68" i="28"/>
  <c r="AB68" i="28" s="1"/>
  <c r="Z23" i="28"/>
  <c r="Z42" i="28"/>
  <c r="AJ56" i="28"/>
  <c r="AW51" i="28"/>
  <c r="AB51" i="28" s="1"/>
  <c r="AW58" i="28"/>
  <c r="AB58" i="28" s="1"/>
  <c r="AW103" i="28"/>
  <c r="AB103" i="28" s="1"/>
  <c r="AW147" i="28"/>
  <c r="AB147" i="28" s="1"/>
  <c r="G67" i="28"/>
  <c r="G72" i="28"/>
  <c r="AW191" i="28"/>
  <c r="AB191" i="28" s="1"/>
  <c r="AJ107" i="28"/>
  <c r="AW127" i="28"/>
  <c r="AB127" i="28" s="1"/>
  <c r="Z48" i="28"/>
  <c r="AW146" i="28"/>
  <c r="AB146" i="28" s="1"/>
  <c r="Z92" i="28"/>
  <c r="G91" i="28"/>
  <c r="G129" i="28"/>
  <c r="AJ160" i="28"/>
  <c r="BB4" i="28"/>
  <c r="AJ156" i="28"/>
  <c r="AW189" i="28"/>
  <c r="AB189" i="28" s="1"/>
  <c r="Z38" i="28"/>
  <c r="Z128" i="28"/>
  <c r="Z81" i="28"/>
  <c r="AJ46" i="28"/>
  <c r="G71" i="28"/>
  <c r="AX4" i="28"/>
  <c r="G161" i="28"/>
  <c r="AJ140" i="28"/>
  <c r="G99" i="28"/>
  <c r="AJ109" i="28"/>
  <c r="AW81" i="28"/>
  <c r="AB81" i="28" s="1"/>
  <c r="G167" i="28"/>
  <c r="Z149" i="28"/>
  <c r="AJ78" i="28"/>
  <c r="Z21" i="28"/>
  <c r="Z47" i="28"/>
  <c r="Z181" i="28"/>
  <c r="AW31" i="28"/>
  <c r="AB31" i="28" s="1"/>
  <c r="AW71" i="28"/>
  <c r="AB71" i="28" s="1"/>
  <c r="AW121" i="28"/>
  <c r="AB121" i="28" s="1"/>
  <c r="Z103" i="28"/>
  <c r="G38" i="28"/>
  <c r="G105" i="28"/>
  <c r="AJ143" i="28"/>
  <c r="Z36" i="28"/>
  <c r="Z150" i="28"/>
  <c r="AW82" i="28"/>
  <c r="AB82" i="28" s="1"/>
  <c r="AJ84" i="28"/>
  <c r="AJ27" i="28"/>
  <c r="G86" i="28"/>
  <c r="AJ40" i="28"/>
  <c r="AW63" i="28"/>
  <c r="AB63" i="28" s="1"/>
  <c r="AW34" i="28"/>
  <c r="AB34" i="28" s="1"/>
  <c r="Z186" i="28"/>
  <c r="AJ69" i="28"/>
  <c r="BE4" i="28"/>
  <c r="G57" i="28"/>
  <c r="AW180" i="28"/>
  <c r="AB180" i="28" s="1"/>
  <c r="AW115" i="28"/>
  <c r="AB115" i="28" s="1"/>
  <c r="Z153" i="28"/>
  <c r="AW167" i="28"/>
  <c r="AB167" i="28" s="1"/>
  <c r="AJ149" i="28"/>
  <c r="Z179" i="28"/>
  <c r="Z68" i="28"/>
  <c r="Z63" i="28"/>
  <c r="AW62" i="28"/>
  <c r="AB62" i="28" s="1"/>
  <c r="AW118" i="28"/>
  <c r="AB118" i="28" s="1"/>
  <c r="AW124" i="28"/>
  <c r="AB124" i="28" s="1"/>
  <c r="G132" i="28"/>
  <c r="G58" i="28"/>
  <c r="AJ102" i="28"/>
  <c r="BO4" i="28"/>
  <c r="Z30" i="28"/>
  <c r="AW25" i="28"/>
  <c r="AB25" i="28" s="1"/>
  <c r="AW92" i="28"/>
  <c r="AB92" i="28" s="1"/>
  <c r="G98" i="28"/>
  <c r="AW129" i="28"/>
  <c r="AB129" i="28" s="1"/>
  <c r="BH4" i="28"/>
  <c r="G171" i="28"/>
  <c r="BN4" i="28"/>
  <c r="G119" i="28"/>
  <c r="G66" i="28"/>
  <c r="AW104" i="28"/>
  <c r="AB104" i="28" s="1"/>
  <c r="G109" i="28"/>
  <c r="Z136" i="28"/>
  <c r="G188" i="28"/>
  <c r="BF4" i="28"/>
  <c r="AJ155" i="28"/>
  <c r="AW110" i="28"/>
  <c r="AB110" i="28" s="1"/>
  <c r="G172" i="28"/>
  <c r="Z156" i="28"/>
  <c r="G184" i="28"/>
  <c r="BD4" i="28"/>
  <c r="AJ92" i="28"/>
  <c r="Z178" i="28"/>
  <c r="AY4" i="28"/>
  <c r="Z79" i="28"/>
  <c r="G144" i="28"/>
  <c r="G190" i="28"/>
  <c r="AW67" i="28"/>
  <c r="AB67" i="28" s="1"/>
  <c r="Z45" i="28"/>
  <c r="AW69" i="28"/>
  <c r="AB69" i="28" s="1"/>
  <c r="Z118" i="28"/>
  <c r="AW76" i="28"/>
  <c r="AB76" i="28" s="1"/>
  <c r="G97" i="28"/>
  <c r="G74" i="28"/>
  <c r="G62" i="28"/>
  <c r="AW142" i="28"/>
  <c r="AB142" i="28" s="1"/>
  <c r="AJ139" i="28"/>
  <c r="AW149" i="28"/>
  <c r="AB149" i="28" s="1"/>
  <c r="AJ131" i="28"/>
  <c r="Z134" i="28"/>
  <c r="AJ54" i="28"/>
  <c r="AW190" i="28"/>
  <c r="AB190" i="28" s="1"/>
  <c r="G65" i="28"/>
  <c r="Z61" i="28"/>
  <c r="G164" i="28"/>
  <c r="AW98" i="28"/>
  <c r="AB98" i="28" s="1"/>
  <c r="Z172" i="28"/>
  <c r="AW47" i="28"/>
  <c r="AB47" i="28" s="1"/>
  <c r="G180" i="28"/>
  <c r="AW41" i="28"/>
  <c r="AB41" i="28" s="1"/>
  <c r="AW45" i="28"/>
  <c r="AB45" i="28" s="1"/>
  <c r="Z27" i="28"/>
  <c r="Z111" i="28"/>
  <c r="AJ81" i="28"/>
  <c r="AW100" i="28"/>
  <c r="AB100" i="28" s="1"/>
  <c r="AJ32" i="28"/>
  <c r="AJ22" i="28"/>
  <c r="Z35" i="28"/>
  <c r="AW84" i="28"/>
  <c r="AB84" i="28" s="1"/>
  <c r="AJ177" i="28"/>
  <c r="AJ62" i="28"/>
  <c r="G70" i="28"/>
  <c r="G54" i="28"/>
  <c r="AW39" i="28"/>
  <c r="AB39" i="28" s="1"/>
  <c r="AW152" i="28"/>
  <c r="AB152" i="28" s="1"/>
  <c r="AJ183" i="28"/>
  <c r="Z123" i="28"/>
  <c r="AW22" i="28"/>
  <c r="AB22" i="28" s="1"/>
  <c r="AW33" i="28"/>
  <c r="AB33" i="28" s="1"/>
  <c r="G106" i="28"/>
  <c r="G133" i="28"/>
  <c r="Z76" i="28"/>
  <c r="AJ41" i="28"/>
  <c r="AW109" i="28"/>
  <c r="AB109" i="28" s="1"/>
  <c r="AW80" i="28"/>
  <c r="AB80" i="28" s="1"/>
  <c r="AT4" i="28"/>
  <c r="AJ158" i="28"/>
  <c r="AW42" i="28"/>
  <c r="AB42" i="28" s="1"/>
  <c r="Z31" i="28"/>
  <c r="Z132" i="28"/>
  <c r="G94" i="28"/>
  <c r="AW141" i="28"/>
  <c r="AB141" i="28" s="1"/>
  <c r="Z122" i="28"/>
  <c r="AJ132" i="28"/>
  <c r="AJ112" i="28"/>
  <c r="G185" i="28"/>
  <c r="AJ169" i="28"/>
  <c r="Z177" i="28"/>
  <c r="AJ175" i="28"/>
  <c r="AJ180" i="28"/>
  <c r="AJ178" i="28"/>
  <c r="AW175" i="28"/>
  <c r="AB175" i="28" s="1"/>
  <c r="G118" i="28"/>
  <c r="G89" i="28"/>
  <c r="AW193" i="28"/>
  <c r="AB193" i="28" s="1"/>
  <c r="AW157" i="28"/>
  <c r="AB157" i="28" s="1"/>
  <c r="G116" i="28"/>
  <c r="Z34" i="28"/>
  <c r="AJ123" i="28"/>
  <c r="Z56" i="28"/>
  <c r="AJ119" i="28"/>
  <c r="AP4" i="28"/>
  <c r="Z166" i="28"/>
  <c r="G145" i="28"/>
  <c r="Z49" i="28"/>
  <c r="AJ105" i="28"/>
  <c r="G46" i="28"/>
  <c r="G186" i="28"/>
  <c r="AW95" i="28"/>
  <c r="AB95" i="28" s="1"/>
  <c r="Z90" i="28"/>
  <c r="AW37" i="28"/>
  <c r="AB37" i="28" s="1"/>
  <c r="AJ116" i="28"/>
  <c r="BC4" i="28"/>
  <c r="AW188" i="28"/>
  <c r="AB188" i="28" s="1"/>
  <c r="AZ4" i="28"/>
  <c r="AW164" i="28"/>
  <c r="AB164" i="28" s="1"/>
  <c r="AW86" i="28"/>
  <c r="AB86" i="28" s="1"/>
  <c r="Z106" i="28"/>
  <c r="G173" i="28"/>
  <c r="AW126" i="28"/>
  <c r="AB126" i="28" s="1"/>
  <c r="AJ42" i="28"/>
  <c r="AJ127" i="28"/>
  <c r="AJ187" i="28"/>
  <c r="Z84" i="28"/>
  <c r="G80" i="28"/>
  <c r="Z78" i="28"/>
  <c r="AJ135" i="28"/>
  <c r="AW113" i="28"/>
  <c r="AB113" i="28" s="1"/>
  <c r="AW161" i="28"/>
  <c r="AB161" i="28" s="1"/>
  <c r="AJ67" i="28"/>
  <c r="G42" i="28"/>
  <c r="G96" i="28"/>
  <c r="AJ24" i="28"/>
  <c r="Z139" i="28"/>
  <c r="Z142" i="28"/>
  <c r="G156" i="28"/>
  <c r="Z143" i="28"/>
  <c r="G123" i="28"/>
  <c r="AJ147" i="28"/>
  <c r="G104" i="28"/>
  <c r="AJ134" i="28"/>
  <c r="Z163" i="28"/>
  <c r="AW130" i="28"/>
  <c r="AB130" i="28" s="1"/>
  <c r="G87" i="28"/>
  <c r="AW44" i="28"/>
  <c r="AB44" i="28" s="1"/>
  <c r="Z137" i="28"/>
  <c r="AW182" i="28"/>
  <c r="AB182" i="28" s="1"/>
  <c r="G121" i="28"/>
  <c r="AW137" i="28"/>
  <c r="AB137" i="28" s="1"/>
  <c r="G168" i="28"/>
  <c r="AJ33" i="28"/>
  <c r="AJ50" i="28"/>
  <c r="Z54" i="28"/>
  <c r="AJ115" i="28"/>
  <c r="AW133" i="28"/>
  <c r="AB133" i="28" s="1"/>
  <c r="AJ28" i="28"/>
  <c r="G76" i="28"/>
  <c r="AJ181" i="28"/>
  <c r="AJ173" i="28"/>
  <c r="AJ68" i="28"/>
  <c r="AW60" i="28"/>
  <c r="AB60" i="28" s="1"/>
  <c r="AW75" i="28"/>
  <c r="AB75" i="28" s="1"/>
  <c r="AW24" i="28"/>
  <c r="AB24" i="28" s="1"/>
  <c r="G114" i="28"/>
  <c r="U6" i="28"/>
  <c r="G44" i="28"/>
  <c r="Z69" i="28"/>
  <c r="AW48" i="28"/>
  <c r="AB48" i="28" s="1"/>
  <c r="Z74" i="28"/>
  <c r="G141" i="28"/>
  <c r="Z33" i="28"/>
  <c r="BM4" i="28"/>
  <c r="G166" i="28"/>
  <c r="AJ145" i="28"/>
  <c r="AJ99" i="28"/>
  <c r="AW120" i="28"/>
  <c r="AB120" i="28" s="1"/>
  <c r="G34" i="28"/>
  <c r="AW128" i="28"/>
  <c r="AB128" i="28" s="1"/>
  <c r="Z193" i="28"/>
  <c r="G193" i="28"/>
  <c r="AJ172" i="28"/>
  <c r="AS4" i="28"/>
  <c r="AJ64" i="28"/>
  <c r="AJ157" i="28"/>
  <c r="G130" i="28"/>
  <c r="AJ142" i="28"/>
  <c r="G143" i="28"/>
  <c r="AW125" i="28"/>
  <c r="AB125" i="28" s="1"/>
  <c r="AJ34" i="28"/>
  <c r="AW35" i="28"/>
  <c r="AB35" i="28" s="1"/>
  <c r="AJ73" i="28"/>
  <c r="G103" i="28"/>
  <c r="AJ97" i="28"/>
  <c r="AJ130" i="28"/>
  <c r="AJ148" i="28"/>
  <c r="Z168" i="28"/>
  <c r="BA32" i="13"/>
  <c r="BF32" i="13"/>
  <c r="AZ32" i="13"/>
  <c r="BB32" i="13"/>
  <c r="BD32" i="13"/>
  <c r="BE32" i="13"/>
  <c r="AV32" i="13"/>
  <c r="AY32" i="13"/>
  <c r="AW32" i="13"/>
  <c r="U181" i="12" l="1"/>
  <c r="U77" i="12"/>
  <c r="U25" i="12"/>
  <c r="Y25" i="12" s="1"/>
  <c r="U153" i="12"/>
  <c r="U132" i="12"/>
  <c r="U154" i="12"/>
  <c r="U165" i="12"/>
  <c r="U102" i="12"/>
  <c r="U166" i="12"/>
  <c r="U20" i="12"/>
  <c r="Y20" i="12" s="1"/>
  <c r="G20" i="12" s="1"/>
  <c r="U91" i="12"/>
  <c r="U142" i="12"/>
  <c r="U55" i="12"/>
  <c r="U30" i="12"/>
  <c r="U92" i="12"/>
  <c r="U187" i="12"/>
  <c r="AR194" i="12"/>
  <c r="AR193" i="12" s="1"/>
  <c r="AR192" i="12" s="1"/>
  <c r="AR191" i="12" s="1"/>
  <c r="AR190" i="12" s="1"/>
  <c r="AR189" i="12" s="1"/>
  <c r="AR188" i="12" s="1"/>
  <c r="AR187" i="12" s="1"/>
  <c r="AR186" i="12" s="1"/>
  <c r="AR185" i="12" s="1"/>
  <c r="AR184" i="12" s="1"/>
  <c r="AR183" i="12" s="1"/>
  <c r="AR182" i="12" s="1"/>
  <c r="AR181" i="12" s="1"/>
  <c r="AR180" i="12" s="1"/>
  <c r="AR179" i="12" s="1"/>
  <c r="AR178" i="12" s="1"/>
  <c r="AR177" i="12" s="1"/>
  <c r="AR176" i="12" s="1"/>
  <c r="AR175" i="12" s="1"/>
  <c r="AR174" i="12" s="1"/>
  <c r="AR173" i="12" s="1"/>
  <c r="AR172" i="12" s="1"/>
  <c r="AR171" i="12" s="1"/>
  <c r="AR170" i="12" s="1"/>
  <c r="AR169" i="12" s="1"/>
  <c r="AR168" i="12" s="1"/>
  <c r="AR167" i="12" s="1"/>
  <c r="AR166" i="12" s="1"/>
  <c r="AR165" i="12" s="1"/>
  <c r="AR164" i="12" s="1"/>
  <c r="AR163" i="12" s="1"/>
  <c r="AR162" i="12" s="1"/>
  <c r="AR161" i="12" s="1"/>
  <c r="AR160" i="12" s="1"/>
  <c r="AR159" i="12" s="1"/>
  <c r="AR158" i="12" s="1"/>
  <c r="AR157" i="12" s="1"/>
  <c r="AR156" i="12" s="1"/>
  <c r="AR155" i="12" s="1"/>
  <c r="AR154" i="12" s="1"/>
  <c r="AR153" i="12" s="1"/>
  <c r="AR152" i="12" s="1"/>
  <c r="AR151" i="12" s="1"/>
  <c r="AR150" i="12" s="1"/>
  <c r="AR149" i="12" s="1"/>
  <c r="AR148" i="12" s="1"/>
  <c r="AR147" i="12" s="1"/>
  <c r="AR146" i="12" s="1"/>
  <c r="AR145" i="12" s="1"/>
  <c r="AR144" i="12" s="1"/>
  <c r="AR143" i="12" s="1"/>
  <c r="AR142" i="12" s="1"/>
  <c r="AR141" i="12" s="1"/>
  <c r="AR140" i="12" s="1"/>
  <c r="AR139" i="12" s="1"/>
  <c r="AR138" i="12" s="1"/>
  <c r="AR137" i="12" s="1"/>
  <c r="AR136" i="12" s="1"/>
  <c r="AR135" i="12" s="1"/>
  <c r="AR134" i="12" s="1"/>
  <c r="AR133" i="12" s="1"/>
  <c r="AR132" i="12" s="1"/>
  <c r="AR131" i="12" s="1"/>
  <c r="AR130" i="12" s="1"/>
  <c r="AR129" i="12" s="1"/>
  <c r="AR128" i="12" s="1"/>
  <c r="AR127" i="12" s="1"/>
  <c r="AR126" i="12" s="1"/>
  <c r="AR125" i="12" s="1"/>
  <c r="AR124" i="12" s="1"/>
  <c r="AR123" i="12" s="1"/>
  <c r="AR122" i="12" s="1"/>
  <c r="AR121" i="12" s="1"/>
  <c r="AR120" i="12" s="1"/>
  <c r="AR119" i="12" s="1"/>
  <c r="AR118" i="12" s="1"/>
  <c r="AR117" i="12" s="1"/>
  <c r="AR116" i="12" s="1"/>
  <c r="AR115" i="12" s="1"/>
  <c r="AR114" i="12" s="1"/>
  <c r="AR113" i="12" s="1"/>
  <c r="AR112" i="12" s="1"/>
  <c r="AR111" i="12" s="1"/>
  <c r="AR110" i="12" s="1"/>
  <c r="AR109" i="12" s="1"/>
  <c r="AR108" i="12" s="1"/>
  <c r="AR107" i="12" s="1"/>
  <c r="AR106" i="12" s="1"/>
  <c r="AR105" i="12" s="1"/>
  <c r="AR104" i="12" s="1"/>
  <c r="AR103" i="12" s="1"/>
  <c r="AR102" i="12" s="1"/>
  <c r="AR101" i="12" s="1"/>
  <c r="AR100" i="12" s="1"/>
  <c r="AR99" i="12" s="1"/>
  <c r="AR98" i="12" s="1"/>
  <c r="AR97" i="12" s="1"/>
  <c r="AR96" i="12" s="1"/>
  <c r="AR95" i="12" s="1"/>
  <c r="AR94" i="12" s="1"/>
  <c r="AR93" i="12" s="1"/>
  <c r="AR92" i="12" s="1"/>
  <c r="AR91" i="12" s="1"/>
  <c r="AR90" i="12" s="1"/>
  <c r="AR89" i="12" s="1"/>
  <c r="AR88" i="12" s="1"/>
  <c r="AR87" i="12" s="1"/>
  <c r="AR86" i="12" s="1"/>
  <c r="AR85" i="12" s="1"/>
  <c r="AR84" i="12" s="1"/>
  <c r="AR83" i="12" s="1"/>
  <c r="AR82" i="12" s="1"/>
  <c r="AR81" i="12" s="1"/>
  <c r="AR80" i="12" s="1"/>
  <c r="AR79" i="12" s="1"/>
  <c r="AR78" i="12" s="1"/>
  <c r="AR77" i="12" s="1"/>
  <c r="AR76" i="12" s="1"/>
  <c r="AR75" i="12" s="1"/>
  <c r="AR74" i="12" s="1"/>
  <c r="AR73" i="12" s="1"/>
  <c r="AR72" i="12" s="1"/>
  <c r="AR71" i="12" s="1"/>
  <c r="AR70" i="12" s="1"/>
  <c r="AR69" i="12" s="1"/>
  <c r="AR68" i="12" s="1"/>
  <c r="AR67" i="12" s="1"/>
  <c r="AR66" i="12" s="1"/>
  <c r="AR65" i="12" s="1"/>
  <c r="AR64" i="12" s="1"/>
  <c r="AR63" i="12" s="1"/>
  <c r="AR62" i="12" s="1"/>
  <c r="AR61" i="12" s="1"/>
  <c r="AR60" i="12" s="1"/>
  <c r="AR59" i="12" s="1"/>
  <c r="AR58" i="12" s="1"/>
  <c r="AR57" i="12" s="1"/>
  <c r="AR56" i="12" s="1"/>
  <c r="AR55" i="12" s="1"/>
  <c r="AR54" i="12" s="1"/>
  <c r="AR53" i="12" s="1"/>
  <c r="AR52" i="12" s="1"/>
  <c r="AR51" i="12" s="1"/>
  <c r="AR50" i="12" s="1"/>
  <c r="AR49" i="12" s="1"/>
  <c r="AR48" i="12" s="1"/>
  <c r="AR47" i="12" s="1"/>
  <c r="AR46" i="12" s="1"/>
  <c r="AR45" i="12" s="1"/>
  <c r="AR44" i="12" s="1"/>
  <c r="AR43" i="12" s="1"/>
  <c r="AR42" i="12" s="1"/>
  <c r="AR41" i="12" s="1"/>
  <c r="AR40" i="12" s="1"/>
  <c r="AR39" i="12" s="1"/>
  <c r="AR38" i="12" s="1"/>
  <c r="AR37" i="12" s="1"/>
  <c r="AR36" i="12" s="1"/>
  <c r="AR35" i="12" s="1"/>
  <c r="AR34" i="12" s="1"/>
  <c r="AR33" i="12" s="1"/>
  <c r="AR32" i="12" s="1"/>
  <c r="AR31" i="12" s="1"/>
  <c r="AR30" i="12" s="1"/>
  <c r="AR29" i="12" s="1"/>
  <c r="AR28" i="12" s="1"/>
  <c r="AR27" i="12" s="1"/>
  <c r="AR26" i="12" s="1"/>
  <c r="AR25" i="12" s="1"/>
  <c r="AR24" i="12" s="1"/>
  <c r="AR23" i="12" s="1"/>
  <c r="AR22" i="12" s="1"/>
  <c r="AR21" i="12" s="1"/>
  <c r="U144" i="12"/>
  <c r="U89" i="12"/>
  <c r="U35" i="12"/>
  <c r="U118" i="12"/>
  <c r="U60" i="12"/>
  <c r="U112" i="12"/>
  <c r="U174" i="12"/>
  <c r="U78" i="12"/>
  <c r="U68" i="12"/>
  <c r="U86" i="12"/>
  <c r="U48" i="12"/>
  <c r="U49" i="12"/>
  <c r="U192" i="12"/>
  <c r="U90" i="12"/>
  <c r="U148" i="12"/>
  <c r="U129" i="12"/>
  <c r="U177" i="12"/>
  <c r="U184" i="12"/>
  <c r="U163" i="12"/>
  <c r="U124" i="12"/>
  <c r="U39" i="12"/>
  <c r="U188" i="12"/>
  <c r="U23" i="12"/>
  <c r="Y23" i="12" s="1"/>
  <c r="U122" i="12"/>
  <c r="U182" i="12"/>
  <c r="U170" i="12"/>
  <c r="U79" i="12"/>
  <c r="U167" i="12"/>
  <c r="U170" i="27"/>
  <c r="AV20" i="12"/>
  <c r="AW20" i="12" s="1"/>
  <c r="AB20" i="12" s="1"/>
  <c r="AV188" i="12"/>
  <c r="AN2" i="12"/>
  <c r="AO5" i="12"/>
  <c r="AV32" i="12"/>
  <c r="AV120" i="12"/>
  <c r="AV58" i="12"/>
  <c r="AV67" i="12"/>
  <c r="U60" i="27"/>
  <c r="U134" i="27"/>
  <c r="AV111" i="12"/>
  <c r="BC2" i="12"/>
  <c r="U162" i="27"/>
  <c r="AV79" i="12"/>
  <c r="AV189" i="12"/>
  <c r="AV93" i="12"/>
  <c r="AV104" i="12"/>
  <c r="AV171" i="12"/>
  <c r="AV72" i="12"/>
  <c r="AV168" i="12"/>
  <c r="AM2" i="12"/>
  <c r="Y21" i="12"/>
  <c r="G21" i="12" s="1"/>
  <c r="AV131" i="12"/>
  <c r="AV92" i="12"/>
  <c r="AV152" i="12"/>
  <c r="AV71" i="12"/>
  <c r="BI5" i="12"/>
  <c r="BB2" i="12"/>
  <c r="U159" i="12"/>
  <c r="U74" i="12"/>
  <c r="U76" i="12"/>
  <c r="U47" i="12"/>
  <c r="U175" i="12"/>
  <c r="U161" i="12"/>
  <c r="U52" i="12"/>
  <c r="U119" i="12"/>
  <c r="U176" i="12"/>
  <c r="U143" i="12"/>
  <c r="U108" i="12"/>
  <c r="U82" i="12"/>
  <c r="U173" i="12"/>
  <c r="U62" i="12"/>
  <c r="U120" i="12"/>
  <c r="U83" i="12"/>
  <c r="U155" i="12"/>
  <c r="U65" i="12"/>
  <c r="U54" i="12"/>
  <c r="U164" i="12"/>
  <c r="U45" i="12"/>
  <c r="U126" i="12"/>
  <c r="U34" i="12"/>
  <c r="U127" i="12"/>
  <c r="U191" i="12"/>
  <c r="U42" i="12"/>
  <c r="U150" i="12"/>
  <c r="U114" i="12"/>
  <c r="U141" i="12"/>
  <c r="U100" i="12"/>
  <c r="U104" i="12"/>
  <c r="U123" i="12"/>
  <c r="U133" i="12"/>
  <c r="U115" i="12"/>
  <c r="U67" i="12"/>
  <c r="U183" i="12"/>
  <c r="U46" i="12"/>
  <c r="U103" i="12"/>
  <c r="U109" i="12"/>
  <c r="U96" i="12"/>
  <c r="U179" i="12"/>
  <c r="U106" i="12"/>
  <c r="U171" i="12"/>
  <c r="U61" i="12"/>
  <c r="U87" i="12"/>
  <c r="U190" i="12"/>
  <c r="U130" i="12"/>
  <c r="U186" i="12"/>
  <c r="U131" i="12"/>
  <c r="U135" i="12"/>
  <c r="U57" i="12"/>
  <c r="U59" i="12"/>
  <c r="U128" i="12"/>
  <c r="U69" i="12"/>
  <c r="U172" i="12"/>
  <c r="U101" i="12"/>
  <c r="U84" i="12"/>
  <c r="U156" i="12"/>
  <c r="U44" i="12"/>
  <c r="U147" i="12"/>
  <c r="U80" i="12"/>
  <c r="U158" i="12"/>
  <c r="U194" i="12"/>
  <c r="U105" i="12"/>
  <c r="U63" i="12"/>
  <c r="U37" i="12"/>
  <c r="U193" i="12"/>
  <c r="U113" i="12"/>
  <c r="U32" i="12"/>
  <c r="U81" i="12"/>
  <c r="U72" i="12"/>
  <c r="U33" i="12"/>
  <c r="U116" i="12"/>
  <c r="U146" i="12"/>
  <c r="U40" i="12"/>
  <c r="U38" i="12"/>
  <c r="U117" i="12"/>
  <c r="U75" i="12"/>
  <c r="U51" i="12"/>
  <c r="U28" i="12"/>
  <c r="U94" i="12"/>
  <c r="U66" i="12"/>
  <c r="U24" i="12"/>
  <c r="Y24" i="12" s="1"/>
  <c r="U189" i="12"/>
  <c r="U168" i="12"/>
  <c r="U88" i="12"/>
  <c r="U85" i="12"/>
  <c r="U145" i="12"/>
  <c r="U185" i="12"/>
  <c r="U70" i="12"/>
  <c r="U125" i="12"/>
  <c r="U151" i="12"/>
  <c r="U110" i="12"/>
  <c r="U36" i="12"/>
  <c r="U157" i="12"/>
  <c r="U43" i="12"/>
  <c r="U160" i="12"/>
  <c r="U121" i="12"/>
  <c r="U58" i="12"/>
  <c r="U138" i="12"/>
  <c r="U50" i="12"/>
  <c r="U111" i="12"/>
  <c r="U64" i="12"/>
  <c r="U136" i="12"/>
  <c r="U140" i="12"/>
  <c r="U31" i="12"/>
  <c r="U162" i="12"/>
  <c r="U97" i="12"/>
  <c r="U137" i="12"/>
  <c r="U169" i="12"/>
  <c r="U73" i="12"/>
  <c r="U26" i="12"/>
  <c r="U139" i="12"/>
  <c r="U93" i="12"/>
  <c r="U53" i="12"/>
  <c r="U71" i="12"/>
  <c r="U180" i="12"/>
  <c r="U134" i="12"/>
  <c r="U149" i="12"/>
  <c r="U27" i="12"/>
  <c r="U29" i="12"/>
  <c r="U178" i="12"/>
  <c r="U107" i="12"/>
  <c r="U99" i="12"/>
  <c r="U56" i="12"/>
  <c r="U95" i="12"/>
  <c r="U22" i="12"/>
  <c r="Y22" i="12" s="1"/>
  <c r="U41" i="12"/>
  <c r="U152" i="12"/>
  <c r="U98" i="12"/>
  <c r="V19" i="12"/>
  <c r="V17" i="12" s="1"/>
  <c r="B5" i="12" s="1"/>
  <c r="AT5" i="12"/>
  <c r="BM5" i="12"/>
  <c r="AX5" i="12"/>
  <c r="BL2" i="12"/>
  <c r="AU2" i="12"/>
  <c r="AU5" i="12"/>
  <c r="AV136" i="12"/>
  <c r="AV139" i="12"/>
  <c r="AV29" i="12"/>
  <c r="AV50" i="12"/>
  <c r="AV35" i="12"/>
  <c r="AV156" i="12"/>
  <c r="AV42" i="12"/>
  <c r="AR20" i="12"/>
  <c r="AL5" i="12"/>
  <c r="AP2" i="12"/>
  <c r="AV124" i="12"/>
  <c r="AV26" i="12"/>
  <c r="AV170" i="12"/>
  <c r="AV186" i="12"/>
  <c r="AV82" i="12"/>
  <c r="AV117" i="12"/>
  <c r="AV68" i="12"/>
  <c r="AV177" i="12"/>
  <c r="BJ2" i="12"/>
  <c r="U182" i="27"/>
  <c r="U55" i="27"/>
  <c r="U159" i="27"/>
  <c r="U64" i="27"/>
  <c r="AV103" i="12"/>
  <c r="AV108" i="12"/>
  <c r="AV39" i="12"/>
  <c r="AV78" i="12"/>
  <c r="AV89" i="12"/>
  <c r="AV154" i="12"/>
  <c r="AV49" i="12"/>
  <c r="AV192" i="12"/>
  <c r="AV125" i="12"/>
  <c r="AV61" i="12"/>
  <c r="AV75" i="12"/>
  <c r="AV76" i="12"/>
  <c r="AV134" i="12"/>
  <c r="AV47" i="12"/>
  <c r="AV22" i="12"/>
  <c r="AQ21" i="12"/>
  <c r="AQ22" i="12" s="1"/>
  <c r="AQ23" i="12" s="1"/>
  <c r="AQ24" i="12" s="1"/>
  <c r="AQ25" i="12" s="1"/>
  <c r="AQ26" i="12" s="1"/>
  <c r="AQ27" i="12" s="1"/>
  <c r="AQ28" i="12" s="1"/>
  <c r="AQ29" i="12" s="1"/>
  <c r="AQ30" i="12" s="1"/>
  <c r="AQ31" i="12" s="1"/>
  <c r="AQ32" i="12" s="1"/>
  <c r="AQ33" i="12" s="1"/>
  <c r="AQ34" i="12" s="1"/>
  <c r="AQ35" i="12" s="1"/>
  <c r="AQ36" i="12" s="1"/>
  <c r="AQ37" i="12" s="1"/>
  <c r="AQ38" i="12" s="1"/>
  <c r="AQ39" i="12" s="1"/>
  <c r="AQ40" i="12" s="1"/>
  <c r="AQ41" i="12" s="1"/>
  <c r="AQ42" i="12" s="1"/>
  <c r="AQ43" i="12" s="1"/>
  <c r="AQ44" i="12" s="1"/>
  <c r="AQ45" i="12" s="1"/>
  <c r="AQ46" i="12" s="1"/>
  <c r="AQ47" i="12" s="1"/>
  <c r="AQ48" i="12" s="1"/>
  <c r="AQ49" i="12" s="1"/>
  <c r="AQ50" i="12" s="1"/>
  <c r="AQ51" i="12" s="1"/>
  <c r="AQ52" i="12" s="1"/>
  <c r="AQ53" i="12" s="1"/>
  <c r="AQ54" i="12" s="1"/>
  <c r="AQ55" i="12" s="1"/>
  <c r="AQ56" i="12" s="1"/>
  <c r="AQ57" i="12" s="1"/>
  <c r="AQ58" i="12" s="1"/>
  <c r="AQ59" i="12" s="1"/>
  <c r="AQ60" i="12" s="1"/>
  <c r="AQ61" i="12" s="1"/>
  <c r="AQ62" i="12" s="1"/>
  <c r="AQ63" i="12" s="1"/>
  <c r="AQ64" i="12" s="1"/>
  <c r="AQ65" i="12" s="1"/>
  <c r="AQ66" i="12" s="1"/>
  <c r="AQ67" i="12" s="1"/>
  <c r="AQ68" i="12" s="1"/>
  <c r="AQ69" i="12" s="1"/>
  <c r="AQ70" i="12" s="1"/>
  <c r="AQ71" i="12" s="1"/>
  <c r="AQ72" i="12" s="1"/>
  <c r="AQ73" i="12" s="1"/>
  <c r="AQ74" i="12" s="1"/>
  <c r="AQ75" i="12" s="1"/>
  <c r="AQ76" i="12" s="1"/>
  <c r="AQ77" i="12" s="1"/>
  <c r="AQ78" i="12" s="1"/>
  <c r="AQ79" i="12" s="1"/>
  <c r="AQ80" i="12" s="1"/>
  <c r="AQ81" i="12" s="1"/>
  <c r="AQ82" i="12" s="1"/>
  <c r="AQ83" i="12" s="1"/>
  <c r="AQ84" i="12" s="1"/>
  <c r="AQ85" i="12" s="1"/>
  <c r="AQ86" i="12" s="1"/>
  <c r="AQ87" i="12" s="1"/>
  <c r="AQ88" i="12" s="1"/>
  <c r="AQ89" i="12" s="1"/>
  <c r="AQ90" i="12" s="1"/>
  <c r="AQ91" i="12" s="1"/>
  <c r="AQ92" i="12" s="1"/>
  <c r="AQ93" i="12" s="1"/>
  <c r="AQ94" i="12" s="1"/>
  <c r="AQ95" i="12" s="1"/>
  <c r="AQ96" i="12" s="1"/>
  <c r="AQ97" i="12" s="1"/>
  <c r="AQ98" i="12" s="1"/>
  <c r="AQ99" i="12" s="1"/>
  <c r="AQ100" i="12" s="1"/>
  <c r="AQ101" i="12" s="1"/>
  <c r="AQ102" i="12" s="1"/>
  <c r="AQ103" i="12" s="1"/>
  <c r="AQ104" i="12" s="1"/>
  <c r="AQ105" i="12" s="1"/>
  <c r="AQ106" i="12" s="1"/>
  <c r="AQ107" i="12" s="1"/>
  <c r="AQ108" i="12" s="1"/>
  <c r="AQ109" i="12" s="1"/>
  <c r="AQ110" i="12" s="1"/>
  <c r="AQ111" i="12" s="1"/>
  <c r="AQ112" i="12" s="1"/>
  <c r="AQ113" i="12" s="1"/>
  <c r="AQ114" i="12" s="1"/>
  <c r="AQ115" i="12" s="1"/>
  <c r="AQ116" i="12" s="1"/>
  <c r="AQ117" i="12" s="1"/>
  <c r="AQ118" i="12" s="1"/>
  <c r="AQ119" i="12" s="1"/>
  <c r="AQ120" i="12" s="1"/>
  <c r="AQ121" i="12" s="1"/>
  <c r="AQ122" i="12" s="1"/>
  <c r="AQ123" i="12" s="1"/>
  <c r="AQ124" i="12" s="1"/>
  <c r="AQ125" i="12" s="1"/>
  <c r="AQ126" i="12" s="1"/>
  <c r="AQ127" i="12" s="1"/>
  <c r="AQ128" i="12" s="1"/>
  <c r="AQ129" i="12" s="1"/>
  <c r="AQ130" i="12" s="1"/>
  <c r="AQ131" i="12" s="1"/>
  <c r="AQ132" i="12" s="1"/>
  <c r="AQ133" i="12" s="1"/>
  <c r="AQ134" i="12" s="1"/>
  <c r="AQ135" i="12" s="1"/>
  <c r="AQ136" i="12" s="1"/>
  <c r="AQ137" i="12" s="1"/>
  <c r="AQ138" i="12" s="1"/>
  <c r="AQ139" i="12" s="1"/>
  <c r="AQ140" i="12" s="1"/>
  <c r="AQ141" i="12" s="1"/>
  <c r="AQ142" i="12" s="1"/>
  <c r="AQ143" i="12" s="1"/>
  <c r="AQ144" i="12" s="1"/>
  <c r="AQ145" i="12" s="1"/>
  <c r="AQ146" i="12" s="1"/>
  <c r="AQ147" i="12" s="1"/>
  <c r="AQ148" i="12" s="1"/>
  <c r="AQ149" i="12" s="1"/>
  <c r="AQ150" i="12" s="1"/>
  <c r="AQ151" i="12" s="1"/>
  <c r="AQ152" i="12" s="1"/>
  <c r="AQ153" i="12" s="1"/>
  <c r="AQ154" i="12" s="1"/>
  <c r="AQ155" i="12" s="1"/>
  <c r="AQ156" i="12" s="1"/>
  <c r="AQ157" i="12" s="1"/>
  <c r="AQ158" i="12" s="1"/>
  <c r="AQ159" i="12" s="1"/>
  <c r="AQ160" i="12" s="1"/>
  <c r="AQ161" i="12" s="1"/>
  <c r="AQ162" i="12" s="1"/>
  <c r="AQ163" i="12" s="1"/>
  <c r="AQ164" i="12" s="1"/>
  <c r="AQ165" i="12" s="1"/>
  <c r="AQ166" i="12" s="1"/>
  <c r="AQ167" i="12" s="1"/>
  <c r="AQ168" i="12" s="1"/>
  <c r="AQ169" i="12" s="1"/>
  <c r="AQ170" i="12" s="1"/>
  <c r="AQ171" i="12" s="1"/>
  <c r="AQ172" i="12" s="1"/>
  <c r="AQ173" i="12" s="1"/>
  <c r="AQ174" i="12" s="1"/>
  <c r="AQ175" i="12" s="1"/>
  <c r="AQ176" i="12" s="1"/>
  <c r="AQ177" i="12" s="1"/>
  <c r="AQ178" i="12" s="1"/>
  <c r="AQ179" i="12" s="1"/>
  <c r="AQ180" i="12" s="1"/>
  <c r="AQ181" i="12" s="1"/>
  <c r="AQ182" i="12" s="1"/>
  <c r="AQ183" i="12" s="1"/>
  <c r="AQ184" i="12" s="1"/>
  <c r="AQ185" i="12" s="1"/>
  <c r="AQ186" i="12" s="1"/>
  <c r="AQ187" i="12" s="1"/>
  <c r="AQ188" i="12" s="1"/>
  <c r="AQ189" i="12" s="1"/>
  <c r="AQ190" i="12" s="1"/>
  <c r="AQ191" i="12" s="1"/>
  <c r="AQ192" i="12" s="1"/>
  <c r="AQ193" i="12" s="1"/>
  <c r="AQ194" i="12" s="1"/>
  <c r="U29" i="27"/>
  <c r="U54" i="27"/>
  <c r="U166" i="27"/>
  <c r="U46" i="27"/>
  <c r="U122" i="27"/>
  <c r="U89" i="27"/>
  <c r="U185" i="27"/>
  <c r="U116" i="27"/>
  <c r="AV80" i="12"/>
  <c r="AV43" i="12"/>
  <c r="AV176" i="12"/>
  <c r="AV106" i="12"/>
  <c r="AV153" i="12"/>
  <c r="AV137" i="12"/>
  <c r="AV116" i="12"/>
  <c r="AV23" i="12"/>
  <c r="AV27" i="12"/>
  <c r="AV83" i="12"/>
  <c r="AV90" i="12"/>
  <c r="AV133" i="12"/>
  <c r="AV167" i="12"/>
  <c r="AV51" i="12"/>
  <c r="AV169" i="12"/>
  <c r="AV97" i="12"/>
  <c r="AW5" i="12"/>
  <c r="AQ2" i="12"/>
  <c r="BG5" i="12"/>
  <c r="AZ5" i="12"/>
  <c r="AV166" i="12"/>
  <c r="AV36" i="12"/>
  <c r="AV144" i="12"/>
  <c r="AV165" i="12"/>
  <c r="AV74" i="12"/>
  <c r="AV30" i="12"/>
  <c r="AV24" i="12"/>
  <c r="AV66" i="12"/>
  <c r="AV155" i="12"/>
  <c r="AV157" i="12"/>
  <c r="AV59" i="12"/>
  <c r="AV86" i="12"/>
  <c r="AV190" i="12"/>
  <c r="AV182" i="12"/>
  <c r="AV150" i="12"/>
  <c r="AV113" i="12"/>
  <c r="AV140" i="12"/>
  <c r="AV60" i="12"/>
  <c r="AV81" i="12"/>
  <c r="AS2" i="12"/>
  <c r="AR2" i="12"/>
  <c r="U165" i="27"/>
  <c r="U73" i="27"/>
  <c r="U108" i="27"/>
  <c r="U163" i="27"/>
  <c r="U145" i="27"/>
  <c r="U125" i="27"/>
  <c r="BF5" i="12"/>
  <c r="BF2" i="12"/>
  <c r="BD2" i="12"/>
  <c r="BD5" i="12"/>
  <c r="AY5" i="12"/>
  <c r="AK5" i="12"/>
  <c r="U133" i="27"/>
  <c r="U152" i="27"/>
  <c r="U124" i="27"/>
  <c r="U147" i="27"/>
  <c r="U104" i="27"/>
  <c r="U169" i="27"/>
  <c r="U191" i="27"/>
  <c r="U172" i="27"/>
  <c r="U146" i="27"/>
  <c r="U123" i="27"/>
  <c r="U28" i="27"/>
  <c r="AV109" i="12"/>
  <c r="AV187" i="12"/>
  <c r="AV77" i="12"/>
  <c r="AV193" i="12"/>
  <c r="AV44" i="12"/>
  <c r="AV102" i="12"/>
  <c r="AV101" i="12"/>
  <c r="AV143" i="12"/>
  <c r="AV62" i="12"/>
  <c r="AV54" i="12"/>
  <c r="AV183" i="12"/>
  <c r="AV96" i="12"/>
  <c r="AV56" i="12"/>
  <c r="AV45" i="12"/>
  <c r="AV164" i="12"/>
  <c r="AV115" i="12"/>
  <c r="AV53" i="12"/>
  <c r="AV181" i="12"/>
  <c r="AV34" i="12"/>
  <c r="AV146" i="12"/>
  <c r="AV33" i="12"/>
  <c r="AV130" i="12"/>
  <c r="AV65" i="12"/>
  <c r="AV162" i="12"/>
  <c r="AV46" i="12"/>
  <c r="AV99" i="12"/>
  <c r="AV160" i="12"/>
  <c r="AV114" i="12"/>
  <c r="AV21" i="12"/>
  <c r="AW21" i="12" s="1"/>
  <c r="AB21" i="12" s="1"/>
  <c r="AV135" i="12"/>
  <c r="AV70" i="12"/>
  <c r="AV38" i="12"/>
  <c r="AV84" i="12"/>
  <c r="AV138" i="12"/>
  <c r="AV163" i="12"/>
  <c r="AV69" i="12"/>
  <c r="AV142" i="12"/>
  <c r="AV141" i="12"/>
  <c r="AV159" i="12"/>
  <c r="AV64" i="12"/>
  <c r="AV5" i="12"/>
  <c r="BE5" i="12"/>
  <c r="AJ16" i="12"/>
  <c r="BA5" i="12"/>
  <c r="BA2" i="12"/>
  <c r="BH5" i="12"/>
  <c r="BH2" i="12"/>
  <c r="BO2" i="12"/>
  <c r="BO5" i="12"/>
  <c r="Z16" i="12"/>
  <c r="AF106" i="12" s="1"/>
  <c r="BN5" i="12"/>
  <c r="U40" i="27"/>
  <c r="U177" i="27"/>
  <c r="U49" i="27"/>
  <c r="U77" i="27"/>
  <c r="U26" i="27"/>
  <c r="U136" i="27"/>
  <c r="U48" i="27"/>
  <c r="U22" i="27"/>
  <c r="Y22" i="27" s="1"/>
  <c r="U81" i="27"/>
  <c r="U113" i="27"/>
  <c r="U161" i="27"/>
  <c r="AV119" i="12"/>
  <c r="AV85" i="12"/>
  <c r="AV180" i="12"/>
  <c r="AV151" i="12"/>
  <c r="AV31" i="12"/>
  <c r="AV95" i="12"/>
  <c r="AV98" i="12"/>
  <c r="AV127" i="12"/>
  <c r="AV40" i="12"/>
  <c r="AV41" i="12"/>
  <c r="AV118" i="12"/>
  <c r="AV110" i="12"/>
  <c r="AV145" i="12"/>
  <c r="AV87" i="12"/>
  <c r="AV88" i="12"/>
  <c r="AV112" i="12"/>
  <c r="AV52" i="12"/>
  <c r="AV132" i="12"/>
  <c r="AV175" i="12"/>
  <c r="AV149" i="12"/>
  <c r="AV94" i="12"/>
  <c r="AV48" i="12"/>
  <c r="AV126" i="12"/>
  <c r="AV100" i="12"/>
  <c r="AV121" i="12"/>
  <c r="AV122" i="12"/>
  <c r="AV172" i="12"/>
  <c r="AV105" i="12"/>
  <c r="AV147" i="12"/>
  <c r="AV63" i="12"/>
  <c r="AV129" i="12"/>
  <c r="AV128" i="12"/>
  <c r="AV191" i="12"/>
  <c r="AV37" i="12"/>
  <c r="AV194" i="12"/>
  <c r="AV57" i="12"/>
  <c r="AV174" i="12"/>
  <c r="AV123" i="12"/>
  <c r="AV91" i="12"/>
  <c r="AV158" i="12"/>
  <c r="U131" i="27"/>
  <c r="U137" i="27"/>
  <c r="U186" i="27"/>
  <c r="U110" i="27"/>
  <c r="U138" i="27"/>
  <c r="U21" i="27"/>
  <c r="Y21" i="27" s="1"/>
  <c r="U94" i="27"/>
  <c r="U67" i="27"/>
  <c r="U115" i="27"/>
  <c r="U96" i="27"/>
  <c r="U114" i="27"/>
  <c r="U52" i="27"/>
  <c r="U56" i="27"/>
  <c r="V19" i="27"/>
  <c r="V17" i="27" s="1"/>
  <c r="B5" i="27" s="1"/>
  <c r="U33" i="27"/>
  <c r="U85" i="27"/>
  <c r="U148" i="27"/>
  <c r="U187" i="27"/>
  <c r="U126" i="27"/>
  <c r="U30" i="27"/>
  <c r="U168" i="27"/>
  <c r="U117" i="27"/>
  <c r="U189" i="27"/>
  <c r="U38" i="27"/>
  <c r="U173" i="27"/>
  <c r="U102" i="27"/>
  <c r="U188" i="27"/>
  <c r="U179" i="27"/>
  <c r="U174" i="27"/>
  <c r="U37" i="27"/>
  <c r="U149" i="27"/>
  <c r="U57" i="27"/>
  <c r="U79" i="27"/>
  <c r="U59" i="27"/>
  <c r="U127" i="27"/>
  <c r="U98" i="27"/>
  <c r="U75" i="27"/>
  <c r="U95" i="27"/>
  <c r="U68" i="27"/>
  <c r="U100" i="27"/>
  <c r="U111" i="27"/>
  <c r="U53" i="27"/>
  <c r="U171" i="27"/>
  <c r="U65" i="27"/>
  <c r="U128" i="27"/>
  <c r="U154" i="27"/>
  <c r="U58" i="27"/>
  <c r="U91" i="27"/>
  <c r="U31" i="27"/>
  <c r="U118" i="27"/>
  <c r="U80" i="27"/>
  <c r="U156" i="27"/>
  <c r="U130" i="27"/>
  <c r="U41" i="27"/>
  <c r="U47" i="27"/>
  <c r="U181" i="27"/>
  <c r="U101" i="27"/>
  <c r="U106" i="27"/>
  <c r="U107" i="27"/>
  <c r="U193" i="27"/>
  <c r="U157" i="27"/>
  <c r="U69" i="27"/>
  <c r="U192" i="27"/>
  <c r="U34" i="27"/>
  <c r="U176" i="27"/>
  <c r="U144" i="27"/>
  <c r="U142" i="27"/>
  <c r="U93" i="27"/>
  <c r="U180" i="27"/>
  <c r="U92" i="27"/>
  <c r="U32" i="27"/>
  <c r="U61" i="27"/>
  <c r="U175" i="27"/>
  <c r="U160" i="27"/>
  <c r="U120" i="27"/>
  <c r="U132" i="27"/>
  <c r="U42" i="27"/>
  <c r="U150" i="27"/>
  <c r="U183" i="27"/>
  <c r="U78" i="27"/>
  <c r="U39" i="27"/>
  <c r="U103" i="27"/>
  <c r="U109" i="27"/>
  <c r="U25" i="27"/>
  <c r="Y25" i="27" s="1"/>
  <c r="U194" i="27"/>
  <c r="U151" i="27"/>
  <c r="U119" i="27"/>
  <c r="U44" i="27"/>
  <c r="U178" i="27"/>
  <c r="U97" i="27"/>
  <c r="U164" i="27"/>
  <c r="U82" i="27"/>
  <c r="U76" i="27"/>
  <c r="U36" i="27"/>
  <c r="U35" i="27"/>
  <c r="U43" i="27"/>
  <c r="U71" i="27"/>
  <c r="U112" i="27"/>
  <c r="U51" i="27"/>
  <c r="U45" i="27"/>
  <c r="U63" i="27"/>
  <c r="U99" i="27"/>
  <c r="U83" i="27"/>
  <c r="U190" i="27"/>
  <c r="U23" i="27"/>
  <c r="Y23" i="27" s="1"/>
  <c r="U66" i="27"/>
  <c r="U135" i="27"/>
  <c r="U50" i="27"/>
  <c r="U87" i="27"/>
  <c r="U167" i="27"/>
  <c r="U70" i="27"/>
  <c r="U27" i="27"/>
  <c r="U139" i="27"/>
  <c r="U105" i="27"/>
  <c r="U184" i="27"/>
  <c r="U88" i="27"/>
  <c r="U74" i="27"/>
  <c r="U129" i="27"/>
  <c r="U155" i="27"/>
  <c r="U90" i="27"/>
  <c r="U86" i="27"/>
  <c r="U72" i="27"/>
  <c r="U121" i="27"/>
  <c r="U24" i="27"/>
  <c r="Y24" i="27" s="1"/>
  <c r="U20" i="27"/>
  <c r="Y20" i="27" s="1"/>
  <c r="U143" i="27"/>
  <c r="U84" i="27"/>
  <c r="U153" i="27"/>
  <c r="U158" i="27"/>
  <c r="U140" i="27"/>
  <c r="U141" i="27"/>
  <c r="V7" i="36"/>
  <c r="V9" i="36"/>
  <c r="V4" i="36"/>
  <c r="V8" i="36" s="1"/>
  <c r="V6" i="36"/>
  <c r="U10" i="36"/>
  <c r="U13" i="36" s="1"/>
  <c r="M25" i="13"/>
  <c r="B17" i="28"/>
  <c r="C13" i="28"/>
  <c r="B2" i="28"/>
  <c r="D17" i="28"/>
  <c r="C18" i="28"/>
  <c r="C17" i="28"/>
  <c r="B17" i="31"/>
  <c r="C17" i="31"/>
  <c r="B2" i="31"/>
  <c r="D17" i="31"/>
  <c r="C13" i="31"/>
  <c r="C18" i="31"/>
  <c r="B2" i="32"/>
  <c r="D17" i="32"/>
  <c r="C18" i="32"/>
  <c r="C13" i="32"/>
  <c r="C17" i="32"/>
  <c r="B17" i="32"/>
  <c r="C17" i="33"/>
  <c r="D17" i="33"/>
  <c r="B2" i="33"/>
  <c r="C18" i="33"/>
  <c r="C13" i="33"/>
  <c r="B17" i="33"/>
  <c r="B2" i="30"/>
  <c r="C13" i="30"/>
  <c r="C18" i="30"/>
  <c r="D17" i="30"/>
  <c r="B17" i="30"/>
  <c r="C17" i="30"/>
  <c r="C18" i="35"/>
  <c r="B17" i="35"/>
  <c r="C13" i="35"/>
  <c r="D17" i="35"/>
  <c r="B2" i="35"/>
  <c r="C17" i="35"/>
  <c r="C13" i="26"/>
  <c r="B17" i="26"/>
  <c r="D17" i="26"/>
  <c r="C18" i="26"/>
  <c r="B2" i="26"/>
  <c r="C17" i="26"/>
  <c r="P25" i="13"/>
  <c r="AJ25" i="13" s="1"/>
  <c r="O25" i="13"/>
  <c r="AL25" i="13" s="1"/>
  <c r="X10" i="35" s="1"/>
  <c r="B16" i="32"/>
  <c r="B2" i="29"/>
  <c r="B17" i="29"/>
  <c r="C13" i="29"/>
  <c r="C17" i="29"/>
  <c r="D17" i="29"/>
  <c r="C18" i="29"/>
  <c r="B2" i="14"/>
  <c r="C13" i="14"/>
  <c r="C18" i="14"/>
  <c r="C17" i="14"/>
  <c r="D17" i="14"/>
  <c r="B17" i="14"/>
  <c r="B16" i="35"/>
  <c r="I8" i="13"/>
  <c r="I9" i="13" s="1"/>
  <c r="B2" i="27"/>
  <c r="C18" i="27"/>
  <c r="C17" i="27"/>
  <c r="C13" i="27"/>
  <c r="B17" i="27"/>
  <c r="D17" i="27"/>
  <c r="B2" i="34"/>
  <c r="D17" i="34"/>
  <c r="C17" i="34"/>
  <c r="C18" i="34"/>
  <c r="B17" i="34"/>
  <c r="C13" i="34"/>
  <c r="C17" i="12"/>
  <c r="AV173" i="12"/>
  <c r="AV148" i="12"/>
  <c r="AV107" i="12"/>
  <c r="B2" i="12"/>
  <c r="C18" i="12"/>
  <c r="AV185" i="12"/>
  <c r="AV28" i="12"/>
  <c r="AV73" i="12"/>
  <c r="C13" i="12"/>
  <c r="B16" i="12"/>
  <c r="B17" i="12"/>
  <c r="AV55" i="12"/>
  <c r="AV179" i="12"/>
  <c r="D17" i="12"/>
  <c r="AV161" i="12"/>
  <c r="AV184" i="12"/>
  <c r="AV25" i="12"/>
  <c r="I7" i="13"/>
  <c r="AV178" i="12"/>
  <c r="AU10" i="34"/>
  <c r="AU9" i="27"/>
  <c r="BE20" i="27" s="1"/>
  <c r="AJ16" i="31"/>
  <c r="BK2" i="32"/>
  <c r="BK5" i="32"/>
  <c r="BI2" i="32"/>
  <c r="BI5" i="32"/>
  <c r="AP5" i="32"/>
  <c r="AP2" i="32"/>
  <c r="BN2" i="32"/>
  <c r="BN5" i="32"/>
  <c r="BG5" i="32"/>
  <c r="BG2" i="32"/>
  <c r="AM2" i="32"/>
  <c r="AM5" i="32"/>
  <c r="BG5" i="30"/>
  <c r="BG2" i="30"/>
  <c r="Z195" i="30"/>
  <c r="AC196" i="30" s="1"/>
  <c r="AC197" i="30" s="1"/>
  <c r="AC198" i="30" s="1"/>
  <c r="Z199" i="30" s="1"/>
  <c r="AY2" i="30"/>
  <c r="AY5" i="30"/>
  <c r="AW2" i="30"/>
  <c r="AW5" i="30"/>
  <c r="BA2" i="30"/>
  <c r="BA5" i="30"/>
  <c r="BO5" i="30"/>
  <c r="BO2" i="30"/>
  <c r="U50" i="34"/>
  <c r="U79" i="34"/>
  <c r="U30" i="34"/>
  <c r="U180" i="34"/>
  <c r="U183" i="34"/>
  <c r="U155" i="34"/>
  <c r="U175" i="34"/>
  <c r="U58" i="34"/>
  <c r="U56" i="34"/>
  <c r="U23" i="34"/>
  <c r="Y23" i="34" s="1"/>
  <c r="U130" i="34"/>
  <c r="U110" i="34"/>
  <c r="U59" i="34"/>
  <c r="U74" i="34"/>
  <c r="U42" i="34"/>
  <c r="U150" i="34"/>
  <c r="U149" i="34"/>
  <c r="U107" i="34"/>
  <c r="U33" i="34"/>
  <c r="U122" i="34"/>
  <c r="U116" i="34"/>
  <c r="U154" i="34"/>
  <c r="U63" i="34"/>
  <c r="U114" i="34"/>
  <c r="U121" i="34"/>
  <c r="U38" i="34"/>
  <c r="U25" i="34"/>
  <c r="Y25" i="34" s="1"/>
  <c r="U34" i="34"/>
  <c r="U55" i="34"/>
  <c r="U24" i="34"/>
  <c r="Y24" i="34" s="1"/>
  <c r="U103" i="34"/>
  <c r="U147" i="34"/>
  <c r="U194" i="34"/>
  <c r="U76" i="34"/>
  <c r="U182" i="34"/>
  <c r="U104" i="34"/>
  <c r="U177" i="34"/>
  <c r="U28" i="34"/>
  <c r="U164" i="34"/>
  <c r="U78" i="34"/>
  <c r="U188" i="34"/>
  <c r="U152" i="34"/>
  <c r="U68" i="34"/>
  <c r="U192" i="34"/>
  <c r="U99" i="34"/>
  <c r="U189" i="34"/>
  <c r="U106" i="34"/>
  <c r="U80" i="34"/>
  <c r="U166" i="34"/>
  <c r="U172" i="34"/>
  <c r="U75" i="34"/>
  <c r="U88" i="34"/>
  <c r="U145" i="34"/>
  <c r="U87" i="34"/>
  <c r="U44" i="34"/>
  <c r="U128" i="34"/>
  <c r="U151" i="34"/>
  <c r="U105" i="34"/>
  <c r="U57" i="34"/>
  <c r="U60" i="34"/>
  <c r="U191" i="34"/>
  <c r="U181" i="34"/>
  <c r="U173" i="34"/>
  <c r="U54" i="34"/>
  <c r="U137" i="34"/>
  <c r="U111" i="34"/>
  <c r="U133" i="34"/>
  <c r="U163" i="34"/>
  <c r="U92" i="34"/>
  <c r="U37" i="34"/>
  <c r="U176" i="34"/>
  <c r="U46" i="34"/>
  <c r="U156" i="34"/>
  <c r="U153" i="34"/>
  <c r="U90" i="34"/>
  <c r="U187" i="34"/>
  <c r="U53" i="34"/>
  <c r="U178" i="34"/>
  <c r="U100" i="34"/>
  <c r="U35" i="34"/>
  <c r="U167" i="34"/>
  <c r="U143" i="34"/>
  <c r="U48" i="34"/>
  <c r="U96" i="34"/>
  <c r="U168" i="34"/>
  <c r="U43" i="34"/>
  <c r="U115" i="34"/>
  <c r="U112" i="34"/>
  <c r="U91" i="34"/>
  <c r="U70" i="34"/>
  <c r="U165" i="34"/>
  <c r="U144" i="34"/>
  <c r="U185" i="34"/>
  <c r="U140" i="34"/>
  <c r="U22" i="34"/>
  <c r="Y22" i="34" s="1"/>
  <c r="U26" i="34"/>
  <c r="U142" i="34"/>
  <c r="U73" i="34"/>
  <c r="U72" i="34"/>
  <c r="U146" i="34"/>
  <c r="U136" i="34"/>
  <c r="U123" i="34"/>
  <c r="U193" i="34"/>
  <c r="U31" i="34"/>
  <c r="U69" i="34"/>
  <c r="U131" i="34"/>
  <c r="U157" i="34"/>
  <c r="U83" i="34"/>
  <c r="U62" i="34"/>
  <c r="U141" i="34"/>
  <c r="U27" i="34"/>
  <c r="U84" i="34"/>
  <c r="U32" i="34"/>
  <c r="U47" i="34"/>
  <c r="U138" i="34"/>
  <c r="U21" i="34"/>
  <c r="Y21" i="34" s="1"/>
  <c r="U117" i="34"/>
  <c r="U108" i="34"/>
  <c r="U135" i="34"/>
  <c r="U170" i="34"/>
  <c r="U127" i="34"/>
  <c r="U101" i="34"/>
  <c r="U71" i="34"/>
  <c r="U36" i="34"/>
  <c r="U97" i="34"/>
  <c r="U169" i="34"/>
  <c r="U64" i="34"/>
  <c r="U41" i="34"/>
  <c r="U52" i="34"/>
  <c r="U86" i="34"/>
  <c r="V19" i="34"/>
  <c r="V17" i="34" s="1"/>
  <c r="B5" i="34" s="1"/>
  <c r="U65" i="34"/>
  <c r="U95" i="34"/>
  <c r="U134" i="34"/>
  <c r="U129" i="34"/>
  <c r="U66" i="34"/>
  <c r="U158" i="34"/>
  <c r="U39" i="34"/>
  <c r="U162" i="34"/>
  <c r="U67" i="34"/>
  <c r="U82" i="34"/>
  <c r="U94" i="34"/>
  <c r="U98" i="34"/>
  <c r="U113" i="34"/>
  <c r="U184" i="34"/>
  <c r="U186" i="34"/>
  <c r="U61" i="34"/>
  <c r="U118" i="34"/>
  <c r="U160" i="34"/>
  <c r="U126" i="34"/>
  <c r="U161" i="34"/>
  <c r="U49" i="34"/>
  <c r="U120" i="34"/>
  <c r="U190" i="34"/>
  <c r="U81" i="34"/>
  <c r="U171" i="34"/>
  <c r="U174" i="34"/>
  <c r="U29" i="34"/>
  <c r="U179" i="34"/>
  <c r="U51" i="34"/>
  <c r="U89" i="34"/>
  <c r="U132" i="34"/>
  <c r="U93" i="34"/>
  <c r="U85" i="34"/>
  <c r="U119" i="34"/>
  <c r="U77" i="34"/>
  <c r="U139" i="34"/>
  <c r="U102" i="34"/>
  <c r="U109" i="34"/>
  <c r="U125" i="34"/>
  <c r="U20" i="34"/>
  <c r="Y20" i="34" s="1"/>
  <c r="U159" i="34"/>
  <c r="U148" i="34"/>
  <c r="U45" i="34"/>
  <c r="U40" i="34"/>
  <c r="U124" i="34"/>
  <c r="BJ5" i="34"/>
  <c r="BJ2" i="34"/>
  <c r="AZ5" i="34"/>
  <c r="AZ2" i="34"/>
  <c r="BO5" i="34"/>
  <c r="BO2" i="34"/>
  <c r="BD2" i="34"/>
  <c r="BD5" i="34"/>
  <c r="AX2" i="34"/>
  <c r="AX5" i="34"/>
  <c r="BK5" i="34"/>
  <c r="BK2" i="34"/>
  <c r="AR194" i="34"/>
  <c r="AR193" i="34" s="1"/>
  <c r="AR192" i="34" s="1"/>
  <c r="AR191" i="34" s="1"/>
  <c r="AR190" i="34" s="1"/>
  <c r="AR189" i="34" s="1"/>
  <c r="AR188" i="34" s="1"/>
  <c r="AR187" i="34" s="1"/>
  <c r="AR186" i="34" s="1"/>
  <c r="AR185" i="34" s="1"/>
  <c r="AR184" i="34" s="1"/>
  <c r="AR183" i="34" s="1"/>
  <c r="AR182" i="34" s="1"/>
  <c r="AR181" i="34" s="1"/>
  <c r="AR180" i="34" s="1"/>
  <c r="AR179" i="34" s="1"/>
  <c r="AR178" i="34" s="1"/>
  <c r="AR177" i="34" s="1"/>
  <c r="AR176" i="34" s="1"/>
  <c r="AR175" i="34" s="1"/>
  <c r="AR174" i="34" s="1"/>
  <c r="AR173" i="34" s="1"/>
  <c r="AR172" i="34" s="1"/>
  <c r="AR171" i="34" s="1"/>
  <c r="AR170" i="34" s="1"/>
  <c r="AR169" i="34" s="1"/>
  <c r="AR168" i="34" s="1"/>
  <c r="AR167" i="34" s="1"/>
  <c r="AR166" i="34" s="1"/>
  <c r="AR165" i="34" s="1"/>
  <c r="AR164" i="34" s="1"/>
  <c r="AR163" i="34" s="1"/>
  <c r="AR162" i="34" s="1"/>
  <c r="AR161" i="34" s="1"/>
  <c r="AR160" i="34" s="1"/>
  <c r="AR159" i="34" s="1"/>
  <c r="AR158" i="34" s="1"/>
  <c r="AR157" i="34" s="1"/>
  <c r="AR156" i="34" s="1"/>
  <c r="AR155" i="34" s="1"/>
  <c r="AR154" i="34" s="1"/>
  <c r="AR153" i="34" s="1"/>
  <c r="AR152" i="34" s="1"/>
  <c r="AR151" i="34" s="1"/>
  <c r="AR150" i="34" s="1"/>
  <c r="AR149" i="34" s="1"/>
  <c r="AR148" i="34" s="1"/>
  <c r="AR147" i="34" s="1"/>
  <c r="AR146" i="34" s="1"/>
  <c r="AR145" i="34" s="1"/>
  <c r="AR144" i="34" s="1"/>
  <c r="AR143" i="34" s="1"/>
  <c r="AR142" i="34" s="1"/>
  <c r="AR141" i="34" s="1"/>
  <c r="AR140" i="34" s="1"/>
  <c r="AR139" i="34" s="1"/>
  <c r="AR138" i="34" s="1"/>
  <c r="AR137" i="34" s="1"/>
  <c r="AR136" i="34" s="1"/>
  <c r="AR135" i="34" s="1"/>
  <c r="AR134" i="34" s="1"/>
  <c r="AR133" i="34" s="1"/>
  <c r="AR132" i="34" s="1"/>
  <c r="AR131" i="34" s="1"/>
  <c r="AR130" i="34" s="1"/>
  <c r="AR129" i="34" s="1"/>
  <c r="AR128" i="34" s="1"/>
  <c r="AR127" i="34" s="1"/>
  <c r="AR126" i="34" s="1"/>
  <c r="AR125" i="34" s="1"/>
  <c r="AR124" i="34" s="1"/>
  <c r="AR123" i="34" s="1"/>
  <c r="AR122" i="34" s="1"/>
  <c r="AR121" i="34" s="1"/>
  <c r="AR120" i="34" s="1"/>
  <c r="AR119" i="34" s="1"/>
  <c r="AR118" i="34" s="1"/>
  <c r="AR117" i="34" s="1"/>
  <c r="AR116" i="34" s="1"/>
  <c r="AR115" i="34" s="1"/>
  <c r="AR114" i="34" s="1"/>
  <c r="AR113" i="34" s="1"/>
  <c r="AR112" i="34" s="1"/>
  <c r="AR111" i="34" s="1"/>
  <c r="AR110" i="34" s="1"/>
  <c r="AR109" i="34" s="1"/>
  <c r="AR108" i="34" s="1"/>
  <c r="AR107" i="34" s="1"/>
  <c r="AR106" i="34" s="1"/>
  <c r="AR105" i="34" s="1"/>
  <c r="AR104" i="34" s="1"/>
  <c r="AR103" i="34" s="1"/>
  <c r="AR102" i="34" s="1"/>
  <c r="AR101" i="34" s="1"/>
  <c r="AR100" i="34" s="1"/>
  <c r="AR99" i="34" s="1"/>
  <c r="AR98" i="34" s="1"/>
  <c r="AR97" i="34" s="1"/>
  <c r="AR96" i="34" s="1"/>
  <c r="AR95" i="34" s="1"/>
  <c r="AR94" i="34" s="1"/>
  <c r="AR93" i="34" s="1"/>
  <c r="AR92" i="34" s="1"/>
  <c r="AR91" i="34" s="1"/>
  <c r="AR90" i="34" s="1"/>
  <c r="AR89" i="34" s="1"/>
  <c r="AR88" i="34" s="1"/>
  <c r="AR87" i="34" s="1"/>
  <c r="AR86" i="34" s="1"/>
  <c r="AR85" i="34" s="1"/>
  <c r="AR84" i="34" s="1"/>
  <c r="AR83" i="34" s="1"/>
  <c r="AR82" i="34" s="1"/>
  <c r="AR81" i="34" s="1"/>
  <c r="AR80" i="34" s="1"/>
  <c r="AR79" i="34" s="1"/>
  <c r="AR78" i="34" s="1"/>
  <c r="AR77" i="34" s="1"/>
  <c r="AR76" i="34" s="1"/>
  <c r="AR75" i="34" s="1"/>
  <c r="AR74" i="34" s="1"/>
  <c r="AR73" i="34" s="1"/>
  <c r="AR72" i="34" s="1"/>
  <c r="AR71" i="34" s="1"/>
  <c r="AR70" i="34" s="1"/>
  <c r="AR69" i="34" s="1"/>
  <c r="AR68" i="34" s="1"/>
  <c r="AR67" i="34" s="1"/>
  <c r="AR66" i="34" s="1"/>
  <c r="AR65" i="34" s="1"/>
  <c r="AR64" i="34" s="1"/>
  <c r="AR63" i="34" s="1"/>
  <c r="AR62" i="34" s="1"/>
  <c r="AR61" i="34" s="1"/>
  <c r="AR60" i="34" s="1"/>
  <c r="AR59" i="34" s="1"/>
  <c r="AR58" i="34" s="1"/>
  <c r="AR57" i="34" s="1"/>
  <c r="AR56" i="34" s="1"/>
  <c r="AR55" i="34" s="1"/>
  <c r="AR54" i="34" s="1"/>
  <c r="AR53" i="34" s="1"/>
  <c r="AR52" i="34" s="1"/>
  <c r="AR51" i="34" s="1"/>
  <c r="AR50" i="34" s="1"/>
  <c r="AR49" i="34" s="1"/>
  <c r="AR48" i="34" s="1"/>
  <c r="AR47" i="34" s="1"/>
  <c r="AR46" i="34" s="1"/>
  <c r="AR45" i="34" s="1"/>
  <c r="AR44" i="34" s="1"/>
  <c r="AR43" i="34" s="1"/>
  <c r="AR42" i="34" s="1"/>
  <c r="AR41" i="34" s="1"/>
  <c r="AR40" i="34" s="1"/>
  <c r="AR39" i="34" s="1"/>
  <c r="AR38" i="34" s="1"/>
  <c r="AR37" i="34" s="1"/>
  <c r="AR36" i="34" s="1"/>
  <c r="AR35" i="34" s="1"/>
  <c r="AR34" i="34" s="1"/>
  <c r="AR33" i="34" s="1"/>
  <c r="AR32" i="34" s="1"/>
  <c r="AR31" i="34" s="1"/>
  <c r="AR30" i="34" s="1"/>
  <c r="AR29" i="34" s="1"/>
  <c r="AR28" i="34" s="1"/>
  <c r="AR27" i="34" s="1"/>
  <c r="AR26" i="34" s="1"/>
  <c r="AR25" i="34" s="1"/>
  <c r="AR24" i="34" s="1"/>
  <c r="AR23" i="34" s="1"/>
  <c r="AR22" i="34" s="1"/>
  <c r="AR21" i="34" s="1"/>
  <c r="AC196" i="34"/>
  <c r="AC197" i="34" s="1"/>
  <c r="AC198" i="34" s="1"/>
  <c r="Z199" i="34" s="1"/>
  <c r="AT2" i="34"/>
  <c r="AT5" i="34"/>
  <c r="BE5" i="34"/>
  <c r="BE2" i="34"/>
  <c r="AN2" i="34"/>
  <c r="AN5" i="34"/>
  <c r="BA2" i="34"/>
  <c r="BA5" i="34"/>
  <c r="AU2" i="34"/>
  <c r="AU5" i="34"/>
  <c r="AM2" i="34"/>
  <c r="AM5" i="34"/>
  <c r="AZ2" i="35"/>
  <c r="AZ5" i="35"/>
  <c r="BN2" i="35"/>
  <c r="BN5" i="35"/>
  <c r="BK5" i="35"/>
  <c r="BK2" i="35"/>
  <c r="AP2" i="35"/>
  <c r="AP5" i="35"/>
  <c r="AT2" i="35"/>
  <c r="AT5" i="35"/>
  <c r="BC5" i="35"/>
  <c r="BC2" i="35"/>
  <c r="AQ5" i="35"/>
  <c r="AQ2" i="35"/>
  <c r="AQ21" i="35"/>
  <c r="AQ22" i="35" s="1"/>
  <c r="AQ23" i="35" s="1"/>
  <c r="AQ24" i="35" s="1"/>
  <c r="AQ25" i="35" s="1"/>
  <c r="AQ26" i="35" s="1"/>
  <c r="AQ27" i="35" s="1"/>
  <c r="AQ28" i="35" s="1"/>
  <c r="AQ29" i="35" s="1"/>
  <c r="AQ30" i="35" s="1"/>
  <c r="AQ31" i="35" s="1"/>
  <c r="AQ32" i="35" s="1"/>
  <c r="AQ33" i="35" s="1"/>
  <c r="AQ34" i="35" s="1"/>
  <c r="AQ35" i="35" s="1"/>
  <c r="AQ36" i="35" s="1"/>
  <c r="AQ37" i="35" s="1"/>
  <c r="AQ38" i="35" s="1"/>
  <c r="AQ39" i="35" s="1"/>
  <c r="AQ40" i="35" s="1"/>
  <c r="AQ41" i="35" s="1"/>
  <c r="AQ42" i="35" s="1"/>
  <c r="AQ43" i="35" s="1"/>
  <c r="AQ44" i="35" s="1"/>
  <c r="AQ45" i="35" s="1"/>
  <c r="AQ46" i="35" s="1"/>
  <c r="AQ47" i="35" s="1"/>
  <c r="AQ48" i="35" s="1"/>
  <c r="AQ49" i="35" s="1"/>
  <c r="AQ50" i="35" s="1"/>
  <c r="AQ51" i="35" s="1"/>
  <c r="AQ52" i="35" s="1"/>
  <c r="AQ53" i="35" s="1"/>
  <c r="AQ54" i="35" s="1"/>
  <c r="AQ55" i="35" s="1"/>
  <c r="AQ56" i="35" s="1"/>
  <c r="AQ57" i="35" s="1"/>
  <c r="AQ58" i="35" s="1"/>
  <c r="AQ59" i="35" s="1"/>
  <c r="AQ60" i="35" s="1"/>
  <c r="AQ61" i="35" s="1"/>
  <c r="AQ62" i="35" s="1"/>
  <c r="AQ63" i="35" s="1"/>
  <c r="AQ64" i="35" s="1"/>
  <c r="AQ65" i="35" s="1"/>
  <c r="AQ66" i="35" s="1"/>
  <c r="AQ67" i="35" s="1"/>
  <c r="AQ68" i="35" s="1"/>
  <c r="AQ69" i="35" s="1"/>
  <c r="AQ70" i="35" s="1"/>
  <c r="AQ71" i="35" s="1"/>
  <c r="AQ72" i="35" s="1"/>
  <c r="AQ73" i="35" s="1"/>
  <c r="AQ74" i="35" s="1"/>
  <c r="AQ75" i="35" s="1"/>
  <c r="AQ76" i="35" s="1"/>
  <c r="AQ77" i="35" s="1"/>
  <c r="AQ78" i="35" s="1"/>
  <c r="AQ79" i="35" s="1"/>
  <c r="AQ80" i="35" s="1"/>
  <c r="AQ81" i="35" s="1"/>
  <c r="AQ82" i="35" s="1"/>
  <c r="AQ83" i="35" s="1"/>
  <c r="AQ84" i="35" s="1"/>
  <c r="AQ85" i="35" s="1"/>
  <c r="AQ86" i="35" s="1"/>
  <c r="AQ87" i="35" s="1"/>
  <c r="AQ88" i="35" s="1"/>
  <c r="AQ89" i="35" s="1"/>
  <c r="AQ90" i="35" s="1"/>
  <c r="AQ91" i="35" s="1"/>
  <c r="AQ92" i="35" s="1"/>
  <c r="AQ93" i="35" s="1"/>
  <c r="AQ94" i="35" s="1"/>
  <c r="AQ95" i="35" s="1"/>
  <c r="AQ96" i="35" s="1"/>
  <c r="AQ97" i="35" s="1"/>
  <c r="AQ98" i="35" s="1"/>
  <c r="AQ99" i="35" s="1"/>
  <c r="AQ100" i="35" s="1"/>
  <c r="AQ101" i="35" s="1"/>
  <c r="AQ102" i="35" s="1"/>
  <c r="AQ103" i="35" s="1"/>
  <c r="AQ104" i="35" s="1"/>
  <c r="AQ105" i="35" s="1"/>
  <c r="AQ106" i="35" s="1"/>
  <c r="AQ107" i="35" s="1"/>
  <c r="AQ108" i="35" s="1"/>
  <c r="AQ109" i="35" s="1"/>
  <c r="AQ110" i="35" s="1"/>
  <c r="AQ111" i="35" s="1"/>
  <c r="AQ112" i="35" s="1"/>
  <c r="AQ113" i="35" s="1"/>
  <c r="AQ114" i="35" s="1"/>
  <c r="AQ115" i="35" s="1"/>
  <c r="AQ116" i="35" s="1"/>
  <c r="AQ117" i="35" s="1"/>
  <c r="AQ118" i="35" s="1"/>
  <c r="AQ119" i="35" s="1"/>
  <c r="AQ120" i="35" s="1"/>
  <c r="AQ121" i="35" s="1"/>
  <c r="AQ122" i="35" s="1"/>
  <c r="AQ123" i="35" s="1"/>
  <c r="AQ124" i="35" s="1"/>
  <c r="AQ125" i="35" s="1"/>
  <c r="AQ126" i="35" s="1"/>
  <c r="AQ127" i="35" s="1"/>
  <c r="AQ128" i="35" s="1"/>
  <c r="AQ129" i="35" s="1"/>
  <c r="AQ130" i="35" s="1"/>
  <c r="AQ131" i="35" s="1"/>
  <c r="AQ132" i="35" s="1"/>
  <c r="AQ133" i="35" s="1"/>
  <c r="AQ134" i="35" s="1"/>
  <c r="AQ135" i="35" s="1"/>
  <c r="AQ136" i="35" s="1"/>
  <c r="AQ137" i="35" s="1"/>
  <c r="AQ138" i="35" s="1"/>
  <c r="AQ139" i="35" s="1"/>
  <c r="AQ140" i="35" s="1"/>
  <c r="AQ141" i="35" s="1"/>
  <c r="AQ142" i="35" s="1"/>
  <c r="AQ143" i="35" s="1"/>
  <c r="AQ144" i="35" s="1"/>
  <c r="AQ145" i="35" s="1"/>
  <c r="AQ146" i="35" s="1"/>
  <c r="AQ147" i="35" s="1"/>
  <c r="AQ148" i="35" s="1"/>
  <c r="AQ149" i="35" s="1"/>
  <c r="AQ150" i="35" s="1"/>
  <c r="AQ151" i="35" s="1"/>
  <c r="AQ152" i="35" s="1"/>
  <c r="AQ153" i="35" s="1"/>
  <c r="AQ154" i="35" s="1"/>
  <c r="AQ155" i="35" s="1"/>
  <c r="AQ156" i="35" s="1"/>
  <c r="AQ157" i="35" s="1"/>
  <c r="AQ158" i="35" s="1"/>
  <c r="AQ159" i="35" s="1"/>
  <c r="AQ160" i="35" s="1"/>
  <c r="AQ161" i="35" s="1"/>
  <c r="AQ162" i="35" s="1"/>
  <c r="AQ163" i="35" s="1"/>
  <c r="AQ164" i="35" s="1"/>
  <c r="AQ165" i="35" s="1"/>
  <c r="AQ166" i="35" s="1"/>
  <c r="AQ167" i="35" s="1"/>
  <c r="AQ168" i="35" s="1"/>
  <c r="AQ169" i="35" s="1"/>
  <c r="AQ170" i="35" s="1"/>
  <c r="AQ171" i="35" s="1"/>
  <c r="AQ172" i="35" s="1"/>
  <c r="AQ173" i="35" s="1"/>
  <c r="AQ174" i="35" s="1"/>
  <c r="AQ175" i="35" s="1"/>
  <c r="AQ176" i="35" s="1"/>
  <c r="AQ177" i="35" s="1"/>
  <c r="AQ178" i="35" s="1"/>
  <c r="AQ179" i="35" s="1"/>
  <c r="AQ180" i="35" s="1"/>
  <c r="AQ181" i="35" s="1"/>
  <c r="AQ182" i="35" s="1"/>
  <c r="AQ183" i="35" s="1"/>
  <c r="AQ184" i="35" s="1"/>
  <c r="AQ185" i="35" s="1"/>
  <c r="AQ186" i="35" s="1"/>
  <c r="AQ187" i="35" s="1"/>
  <c r="AQ188" i="35" s="1"/>
  <c r="AQ189" i="35" s="1"/>
  <c r="AQ190" i="35" s="1"/>
  <c r="AQ191" i="35" s="1"/>
  <c r="AQ192" i="35" s="1"/>
  <c r="AQ193" i="35" s="1"/>
  <c r="AQ194" i="35" s="1"/>
  <c r="AR20" i="35"/>
  <c r="Z16" i="35"/>
  <c r="AK5" i="27"/>
  <c r="AK2" i="27"/>
  <c r="AN5" i="27"/>
  <c r="AN2" i="27"/>
  <c r="BE2" i="27"/>
  <c r="BE5" i="27"/>
  <c r="AU5" i="27"/>
  <c r="AU2" i="27"/>
  <c r="BN5" i="27"/>
  <c r="BN2" i="27"/>
  <c r="AP2" i="27"/>
  <c r="AP5" i="27"/>
  <c r="AY2" i="32"/>
  <c r="AY5" i="32"/>
  <c r="AR2" i="32"/>
  <c r="AR5" i="32"/>
  <c r="AV2" i="32"/>
  <c r="AV5" i="32"/>
  <c r="BJ2" i="32"/>
  <c r="BJ5" i="32"/>
  <c r="BL5" i="32"/>
  <c r="BL2" i="32"/>
  <c r="Z195" i="32"/>
  <c r="AC196" i="32" s="1"/>
  <c r="AC197" i="32" s="1"/>
  <c r="AC198" i="32" s="1"/>
  <c r="Z199" i="32" s="1"/>
  <c r="Z16" i="32"/>
  <c r="AQ21" i="32"/>
  <c r="AQ22" i="32" s="1"/>
  <c r="AQ23" i="32" s="1"/>
  <c r="AQ24" i="32" s="1"/>
  <c r="AQ25" i="32" s="1"/>
  <c r="AQ26" i="32" s="1"/>
  <c r="AQ27" i="32" s="1"/>
  <c r="AQ28" i="32" s="1"/>
  <c r="AQ29" i="32" s="1"/>
  <c r="AQ30" i="32" s="1"/>
  <c r="AQ31" i="32" s="1"/>
  <c r="AQ32" i="32" s="1"/>
  <c r="AQ33" i="32" s="1"/>
  <c r="AQ34" i="32" s="1"/>
  <c r="AQ35" i="32" s="1"/>
  <c r="AQ36" i="32" s="1"/>
  <c r="AQ37" i="32" s="1"/>
  <c r="AQ38" i="32" s="1"/>
  <c r="AQ39" i="32" s="1"/>
  <c r="AQ40" i="32" s="1"/>
  <c r="AQ41" i="32" s="1"/>
  <c r="AQ42" i="32" s="1"/>
  <c r="AQ43" i="32" s="1"/>
  <c r="AQ44" i="32" s="1"/>
  <c r="AQ45" i="32" s="1"/>
  <c r="AQ46" i="32" s="1"/>
  <c r="AQ47" i="32" s="1"/>
  <c r="AQ48" i="32" s="1"/>
  <c r="AQ49" i="32" s="1"/>
  <c r="AQ50" i="32" s="1"/>
  <c r="AQ51" i="32" s="1"/>
  <c r="AQ52" i="32" s="1"/>
  <c r="AQ53" i="32" s="1"/>
  <c r="AQ54" i="32" s="1"/>
  <c r="AQ55" i="32" s="1"/>
  <c r="AQ56" i="32" s="1"/>
  <c r="AQ57" i="32" s="1"/>
  <c r="AQ58" i="32" s="1"/>
  <c r="AQ59" i="32" s="1"/>
  <c r="AQ60" i="32" s="1"/>
  <c r="AQ61" i="32" s="1"/>
  <c r="AQ62" i="32" s="1"/>
  <c r="AQ63" i="32" s="1"/>
  <c r="AQ64" i="32" s="1"/>
  <c r="AQ65" i="32" s="1"/>
  <c r="AQ66" i="32" s="1"/>
  <c r="AQ67" i="32" s="1"/>
  <c r="AQ68" i="32" s="1"/>
  <c r="AQ69" i="32" s="1"/>
  <c r="AQ70" i="32" s="1"/>
  <c r="AQ71" i="32" s="1"/>
  <c r="AQ72" i="32" s="1"/>
  <c r="AQ73" i="32" s="1"/>
  <c r="AQ74" i="32" s="1"/>
  <c r="AQ75" i="32" s="1"/>
  <c r="AQ76" i="32" s="1"/>
  <c r="AQ77" i="32" s="1"/>
  <c r="AQ78" i="32" s="1"/>
  <c r="AQ79" i="32" s="1"/>
  <c r="AQ80" i="32" s="1"/>
  <c r="AQ81" i="32" s="1"/>
  <c r="AQ82" i="32" s="1"/>
  <c r="AQ83" i="32" s="1"/>
  <c r="AQ84" i="32" s="1"/>
  <c r="AQ85" i="32" s="1"/>
  <c r="AQ86" i="32" s="1"/>
  <c r="AQ87" i="32" s="1"/>
  <c r="AQ88" i="32" s="1"/>
  <c r="AQ89" i="32" s="1"/>
  <c r="AQ90" i="32" s="1"/>
  <c r="AQ91" i="32" s="1"/>
  <c r="AQ92" i="32" s="1"/>
  <c r="AQ93" i="32" s="1"/>
  <c r="AQ94" i="32" s="1"/>
  <c r="AQ95" i="32" s="1"/>
  <c r="AQ96" i="32" s="1"/>
  <c r="AQ97" i="32" s="1"/>
  <c r="AQ98" i="32" s="1"/>
  <c r="AQ99" i="32" s="1"/>
  <c r="AQ100" i="32" s="1"/>
  <c r="AQ101" i="32" s="1"/>
  <c r="AQ102" i="32" s="1"/>
  <c r="AQ103" i="32" s="1"/>
  <c r="AQ104" i="32" s="1"/>
  <c r="AQ105" i="32" s="1"/>
  <c r="AQ106" i="32" s="1"/>
  <c r="AQ107" i="32" s="1"/>
  <c r="AQ108" i="32" s="1"/>
  <c r="AQ109" i="32" s="1"/>
  <c r="AQ110" i="32" s="1"/>
  <c r="AQ111" i="32" s="1"/>
  <c r="AQ112" i="32" s="1"/>
  <c r="AQ113" i="32" s="1"/>
  <c r="AQ114" i="32" s="1"/>
  <c r="AQ115" i="32" s="1"/>
  <c r="AQ116" i="32" s="1"/>
  <c r="AQ117" i="32" s="1"/>
  <c r="AQ118" i="32" s="1"/>
  <c r="AQ119" i="32" s="1"/>
  <c r="AQ120" i="32" s="1"/>
  <c r="AQ121" i="32" s="1"/>
  <c r="AQ122" i="32" s="1"/>
  <c r="AQ123" i="32" s="1"/>
  <c r="AQ124" i="32" s="1"/>
  <c r="AQ125" i="32" s="1"/>
  <c r="AQ126" i="32" s="1"/>
  <c r="AQ127" i="32" s="1"/>
  <c r="AQ128" i="32" s="1"/>
  <c r="AQ129" i="32" s="1"/>
  <c r="AQ130" i="32" s="1"/>
  <c r="AQ131" i="32" s="1"/>
  <c r="AQ132" i="32" s="1"/>
  <c r="AQ133" i="32" s="1"/>
  <c r="AQ134" i="32" s="1"/>
  <c r="AQ135" i="32" s="1"/>
  <c r="AQ136" i="32" s="1"/>
  <c r="AQ137" i="32" s="1"/>
  <c r="AQ138" i="32" s="1"/>
  <c r="AQ139" i="32" s="1"/>
  <c r="AQ140" i="32" s="1"/>
  <c r="AQ141" i="32" s="1"/>
  <c r="AQ142" i="32" s="1"/>
  <c r="AQ143" i="32" s="1"/>
  <c r="AQ144" i="32" s="1"/>
  <c r="AQ145" i="32" s="1"/>
  <c r="AQ146" i="32" s="1"/>
  <c r="AQ147" i="32" s="1"/>
  <c r="AQ148" i="32" s="1"/>
  <c r="AQ149" i="32" s="1"/>
  <c r="AQ150" i="32" s="1"/>
  <c r="AQ151" i="32" s="1"/>
  <c r="AQ152" i="32" s="1"/>
  <c r="AQ153" i="32" s="1"/>
  <c r="AQ154" i="32" s="1"/>
  <c r="AQ155" i="32" s="1"/>
  <c r="AQ156" i="32" s="1"/>
  <c r="AQ157" i="32" s="1"/>
  <c r="AQ158" i="32" s="1"/>
  <c r="AQ159" i="32" s="1"/>
  <c r="AQ160" i="32" s="1"/>
  <c r="AQ161" i="32" s="1"/>
  <c r="AQ162" i="32" s="1"/>
  <c r="AQ163" i="32" s="1"/>
  <c r="AQ164" i="32" s="1"/>
  <c r="AQ165" i="32" s="1"/>
  <c r="AQ166" i="32" s="1"/>
  <c r="AQ167" i="32" s="1"/>
  <c r="AQ168" i="32" s="1"/>
  <c r="AQ169" i="32" s="1"/>
  <c r="AQ170" i="32" s="1"/>
  <c r="AQ171" i="32" s="1"/>
  <c r="AQ172" i="32" s="1"/>
  <c r="AQ173" i="32" s="1"/>
  <c r="AQ174" i="32" s="1"/>
  <c r="AQ175" i="32" s="1"/>
  <c r="AQ176" i="32" s="1"/>
  <c r="AQ177" i="32" s="1"/>
  <c r="AQ178" i="32" s="1"/>
  <c r="AQ179" i="32" s="1"/>
  <c r="AQ180" i="32" s="1"/>
  <c r="AQ181" i="32" s="1"/>
  <c r="AQ182" i="32" s="1"/>
  <c r="AQ183" i="32" s="1"/>
  <c r="AQ184" i="32" s="1"/>
  <c r="AQ185" i="32" s="1"/>
  <c r="AQ186" i="32" s="1"/>
  <c r="AQ187" i="32" s="1"/>
  <c r="AQ188" i="32" s="1"/>
  <c r="AQ189" i="32" s="1"/>
  <c r="AQ190" i="32" s="1"/>
  <c r="AQ191" i="32" s="1"/>
  <c r="AQ192" i="32" s="1"/>
  <c r="AQ193" i="32" s="1"/>
  <c r="AQ194" i="32" s="1"/>
  <c r="AR20" i="32"/>
  <c r="AW2" i="32"/>
  <c r="AW5" i="32"/>
  <c r="BB5" i="32"/>
  <c r="BB2" i="32"/>
  <c r="AO2" i="32"/>
  <c r="AO5" i="32"/>
  <c r="BA2" i="32"/>
  <c r="BA5" i="32"/>
  <c r="AS2" i="32"/>
  <c r="AS5" i="32"/>
  <c r="BK5" i="30"/>
  <c r="BK2" i="30"/>
  <c r="BC5" i="30"/>
  <c r="BC2" i="30"/>
  <c r="AS5" i="30"/>
  <c r="AS2" i="30"/>
  <c r="BI5" i="30"/>
  <c r="BI2" i="30"/>
  <c r="BN2" i="30"/>
  <c r="BN5" i="30"/>
  <c r="BF5" i="30"/>
  <c r="BF2" i="30"/>
  <c r="BL5" i="30"/>
  <c r="BL2" i="30"/>
  <c r="AO5" i="34"/>
  <c r="AO2" i="34"/>
  <c r="AR5" i="34"/>
  <c r="AR2" i="34"/>
  <c r="BC5" i="34"/>
  <c r="BC2" i="34"/>
  <c r="BN5" i="34"/>
  <c r="BN2" i="34"/>
  <c r="BI2" i="34"/>
  <c r="BI5" i="34"/>
  <c r="BG5" i="34"/>
  <c r="BG2" i="34"/>
  <c r="BD5" i="35"/>
  <c r="BD2" i="35"/>
  <c r="AY2" i="35"/>
  <c r="AY5" i="35"/>
  <c r="AR194" i="35"/>
  <c r="AR193" i="35" s="1"/>
  <c r="AR192" i="35" s="1"/>
  <c r="AR191" i="35" s="1"/>
  <c r="AR190" i="35" s="1"/>
  <c r="AR189" i="35" s="1"/>
  <c r="AR188" i="35" s="1"/>
  <c r="AR187" i="35" s="1"/>
  <c r="AR186" i="35" s="1"/>
  <c r="AR185" i="35" s="1"/>
  <c r="AR184" i="35" s="1"/>
  <c r="AR183" i="35" s="1"/>
  <c r="AR182" i="35" s="1"/>
  <c r="AR181" i="35" s="1"/>
  <c r="AR180" i="35" s="1"/>
  <c r="AR179" i="35" s="1"/>
  <c r="AR178" i="35" s="1"/>
  <c r="AR177" i="35" s="1"/>
  <c r="AR176" i="35" s="1"/>
  <c r="AR175" i="35" s="1"/>
  <c r="AR174" i="35" s="1"/>
  <c r="AR173" i="35" s="1"/>
  <c r="AR172" i="35" s="1"/>
  <c r="AR171" i="35" s="1"/>
  <c r="AR170" i="35" s="1"/>
  <c r="AR169" i="35" s="1"/>
  <c r="AR168" i="35" s="1"/>
  <c r="AR167" i="35" s="1"/>
  <c r="AR166" i="35" s="1"/>
  <c r="AR165" i="35" s="1"/>
  <c r="AR164" i="35" s="1"/>
  <c r="AR163" i="35" s="1"/>
  <c r="AR162" i="35" s="1"/>
  <c r="AR161" i="35" s="1"/>
  <c r="AR160" i="35" s="1"/>
  <c r="AR159" i="35" s="1"/>
  <c r="AR158" i="35" s="1"/>
  <c r="AR157" i="35" s="1"/>
  <c r="AR156" i="35" s="1"/>
  <c r="AR155" i="35" s="1"/>
  <c r="AR154" i="35" s="1"/>
  <c r="AR153" i="35" s="1"/>
  <c r="AR152" i="35" s="1"/>
  <c r="AR151" i="35" s="1"/>
  <c r="AR150" i="35" s="1"/>
  <c r="AR149" i="35" s="1"/>
  <c r="AR148" i="35" s="1"/>
  <c r="AR147" i="35" s="1"/>
  <c r="AR146" i="35" s="1"/>
  <c r="AR145" i="35" s="1"/>
  <c r="AR144" i="35" s="1"/>
  <c r="AR143" i="35" s="1"/>
  <c r="AR142" i="35" s="1"/>
  <c r="AR141" i="35" s="1"/>
  <c r="AR140" i="35" s="1"/>
  <c r="AR139" i="35" s="1"/>
  <c r="AR138" i="35" s="1"/>
  <c r="AR137" i="35" s="1"/>
  <c r="AR136" i="35" s="1"/>
  <c r="AR135" i="35" s="1"/>
  <c r="AR134" i="35" s="1"/>
  <c r="AR133" i="35" s="1"/>
  <c r="AR132" i="35" s="1"/>
  <c r="AR131" i="35" s="1"/>
  <c r="AR130" i="35" s="1"/>
  <c r="AR129" i="35" s="1"/>
  <c r="AR128" i="35" s="1"/>
  <c r="AR127" i="35" s="1"/>
  <c r="AR126" i="35" s="1"/>
  <c r="AR125" i="35" s="1"/>
  <c r="AR124" i="35" s="1"/>
  <c r="AR123" i="35" s="1"/>
  <c r="AR122" i="35" s="1"/>
  <c r="AR121" i="35" s="1"/>
  <c r="AR120" i="35" s="1"/>
  <c r="AR119" i="35" s="1"/>
  <c r="AR118" i="35" s="1"/>
  <c r="AR117" i="35" s="1"/>
  <c r="AR116" i="35" s="1"/>
  <c r="AR115" i="35" s="1"/>
  <c r="AR114" i="35" s="1"/>
  <c r="AR113" i="35" s="1"/>
  <c r="AR112" i="35" s="1"/>
  <c r="AR111" i="35" s="1"/>
  <c r="AR110" i="35" s="1"/>
  <c r="AR109" i="35" s="1"/>
  <c r="AR108" i="35" s="1"/>
  <c r="AR107" i="35" s="1"/>
  <c r="AR106" i="35" s="1"/>
  <c r="AR105" i="35" s="1"/>
  <c r="AR104" i="35" s="1"/>
  <c r="AR103" i="35" s="1"/>
  <c r="AR102" i="35" s="1"/>
  <c r="AR101" i="35" s="1"/>
  <c r="AR100" i="35" s="1"/>
  <c r="AR99" i="35" s="1"/>
  <c r="AR98" i="35" s="1"/>
  <c r="AR97" i="35" s="1"/>
  <c r="AR96" i="35" s="1"/>
  <c r="AR95" i="35" s="1"/>
  <c r="AR94" i="35" s="1"/>
  <c r="AR93" i="35" s="1"/>
  <c r="AR92" i="35" s="1"/>
  <c r="AR91" i="35" s="1"/>
  <c r="AR90" i="35" s="1"/>
  <c r="AR89" i="35" s="1"/>
  <c r="AR88" i="35" s="1"/>
  <c r="AR87" i="35" s="1"/>
  <c r="AR86" i="35" s="1"/>
  <c r="AR85" i="35" s="1"/>
  <c r="AR84" i="35" s="1"/>
  <c r="AR83" i="35" s="1"/>
  <c r="AR82" i="35" s="1"/>
  <c r="AR81" i="35" s="1"/>
  <c r="AR80" i="35" s="1"/>
  <c r="AR79" i="35" s="1"/>
  <c r="AR78" i="35" s="1"/>
  <c r="AR77" i="35" s="1"/>
  <c r="AR76" i="35" s="1"/>
  <c r="AR75" i="35" s="1"/>
  <c r="AR74" i="35" s="1"/>
  <c r="AR73" i="35" s="1"/>
  <c r="AR72" i="35" s="1"/>
  <c r="AR71" i="35" s="1"/>
  <c r="AR70" i="35" s="1"/>
  <c r="AR69" i="35" s="1"/>
  <c r="AR68" i="35" s="1"/>
  <c r="AR67" i="35" s="1"/>
  <c r="AR66" i="35" s="1"/>
  <c r="AR65" i="35" s="1"/>
  <c r="AR64" i="35" s="1"/>
  <c r="AR63" i="35" s="1"/>
  <c r="AR62" i="35" s="1"/>
  <c r="AR61" i="35" s="1"/>
  <c r="AR60" i="35" s="1"/>
  <c r="AR59" i="35" s="1"/>
  <c r="AR58" i="35" s="1"/>
  <c r="AR57" i="35" s="1"/>
  <c r="AR56" i="35" s="1"/>
  <c r="AR55" i="35" s="1"/>
  <c r="AR54" i="35" s="1"/>
  <c r="AR53" i="35" s="1"/>
  <c r="AR52" i="35" s="1"/>
  <c r="AR51" i="35" s="1"/>
  <c r="AR50" i="35" s="1"/>
  <c r="AR49" i="35" s="1"/>
  <c r="AR48" i="35" s="1"/>
  <c r="AR47" i="35" s="1"/>
  <c r="AR46" i="35" s="1"/>
  <c r="AR45" i="35" s="1"/>
  <c r="AR44" i="35" s="1"/>
  <c r="AR43" i="35" s="1"/>
  <c r="AR42" i="35" s="1"/>
  <c r="AR41" i="35" s="1"/>
  <c r="AR40" i="35" s="1"/>
  <c r="AR39" i="35" s="1"/>
  <c r="AR38" i="35" s="1"/>
  <c r="AR37" i="35" s="1"/>
  <c r="AR36" i="35" s="1"/>
  <c r="AR35" i="35" s="1"/>
  <c r="AR34" i="35" s="1"/>
  <c r="AR33" i="35" s="1"/>
  <c r="AR32" i="35" s="1"/>
  <c r="AR31" i="35" s="1"/>
  <c r="AR30" i="35" s="1"/>
  <c r="AR29" i="35" s="1"/>
  <c r="AR28" i="35" s="1"/>
  <c r="AR27" i="35" s="1"/>
  <c r="AR26" i="35" s="1"/>
  <c r="AR25" i="35" s="1"/>
  <c r="AR24" i="35" s="1"/>
  <c r="AR23" i="35" s="1"/>
  <c r="AR22" i="35" s="1"/>
  <c r="AR21" i="35" s="1"/>
  <c r="AC196" i="35"/>
  <c r="AC197" i="35" s="1"/>
  <c r="AC198" i="35" s="1"/>
  <c r="Z199" i="35" s="1"/>
  <c r="AO5" i="35"/>
  <c r="AO2" i="35"/>
  <c r="AS5" i="35"/>
  <c r="AS2" i="35"/>
  <c r="BL5" i="35"/>
  <c r="BL2" i="35"/>
  <c r="AN5" i="35"/>
  <c r="AN2" i="35"/>
  <c r="Z195" i="27"/>
  <c r="AC196" i="27" s="1"/>
  <c r="AC197" i="27" s="1"/>
  <c r="AC198" i="27" s="1"/>
  <c r="Z199" i="27" s="1"/>
  <c r="BF2" i="27"/>
  <c r="BF5" i="27"/>
  <c r="BH2" i="27"/>
  <c r="BH5" i="27"/>
  <c r="BO5" i="27"/>
  <c r="BO2" i="27"/>
  <c r="AJ16" i="30"/>
  <c r="AJ16" i="35"/>
  <c r="AJ16" i="28"/>
  <c r="AJ16" i="29"/>
  <c r="AJ16" i="32"/>
  <c r="AJ16" i="27"/>
  <c r="BM2" i="32"/>
  <c r="BM5" i="32"/>
  <c r="AK2" i="32"/>
  <c r="AK5" i="32"/>
  <c r="AQ2" i="32"/>
  <c r="AQ5" i="32"/>
  <c r="BF2" i="32"/>
  <c r="BF5" i="32"/>
  <c r="BH2" i="32"/>
  <c r="BH5" i="32"/>
  <c r="AT2" i="32"/>
  <c r="AT5" i="32"/>
  <c r="AN5" i="32"/>
  <c r="AN2" i="32"/>
  <c r="AU5" i="32"/>
  <c r="AU2" i="32"/>
  <c r="U31" i="30"/>
  <c r="U161" i="30"/>
  <c r="U184" i="30"/>
  <c r="U101" i="30"/>
  <c r="U134" i="30"/>
  <c r="U97" i="30"/>
  <c r="U98" i="30"/>
  <c r="U60" i="30"/>
  <c r="U170" i="30"/>
  <c r="U74" i="30"/>
  <c r="U93" i="30"/>
  <c r="U52" i="30"/>
  <c r="U80" i="30"/>
  <c r="U82" i="30"/>
  <c r="U146" i="30"/>
  <c r="U42" i="30"/>
  <c r="U40" i="30"/>
  <c r="U34" i="30"/>
  <c r="U43" i="30"/>
  <c r="U182" i="30"/>
  <c r="U21" i="30"/>
  <c r="Y21" i="30" s="1"/>
  <c r="U168" i="30"/>
  <c r="U155" i="30"/>
  <c r="U92" i="30"/>
  <c r="U54" i="30"/>
  <c r="U119" i="30"/>
  <c r="U113" i="30"/>
  <c r="U118" i="30"/>
  <c r="U167" i="30"/>
  <c r="U165" i="30"/>
  <c r="U159" i="30"/>
  <c r="U177" i="30"/>
  <c r="U126" i="30"/>
  <c r="U57" i="30"/>
  <c r="U128" i="30"/>
  <c r="U72" i="30"/>
  <c r="U63" i="30"/>
  <c r="U176" i="30"/>
  <c r="U58" i="30"/>
  <c r="U131" i="30"/>
  <c r="U38" i="30"/>
  <c r="U152" i="30"/>
  <c r="U35" i="30"/>
  <c r="U64" i="30"/>
  <c r="U76" i="30"/>
  <c r="U48" i="30"/>
  <c r="U25" i="30"/>
  <c r="Y25" i="30" s="1"/>
  <c r="U86" i="30"/>
  <c r="U147" i="30"/>
  <c r="U140" i="30"/>
  <c r="U22" i="30"/>
  <c r="Y22" i="30" s="1"/>
  <c r="U46" i="30"/>
  <c r="U137" i="30"/>
  <c r="U88" i="30"/>
  <c r="U181" i="30"/>
  <c r="U66" i="30"/>
  <c r="V19" i="30"/>
  <c r="V17" i="30" s="1"/>
  <c r="B5" i="30" s="1"/>
  <c r="U144" i="30"/>
  <c r="U73" i="30"/>
  <c r="U23" i="30"/>
  <c r="Y23" i="30" s="1"/>
  <c r="U143" i="30"/>
  <c r="U123" i="30"/>
  <c r="U169" i="30"/>
  <c r="U47" i="30"/>
  <c r="U150" i="30"/>
  <c r="U108" i="30"/>
  <c r="U39" i="30"/>
  <c r="U102" i="30"/>
  <c r="U116" i="30"/>
  <c r="U127" i="30"/>
  <c r="U24" i="30"/>
  <c r="Y24" i="30" s="1"/>
  <c r="U178" i="30"/>
  <c r="U124" i="30"/>
  <c r="U160" i="30"/>
  <c r="U55" i="30"/>
  <c r="U45" i="30"/>
  <c r="U180" i="30"/>
  <c r="U138" i="30"/>
  <c r="U81" i="30"/>
  <c r="U179" i="30"/>
  <c r="U132" i="30"/>
  <c r="U105" i="30"/>
  <c r="U129" i="30"/>
  <c r="U30" i="30"/>
  <c r="U188" i="30"/>
  <c r="U94" i="30"/>
  <c r="U193" i="30"/>
  <c r="U109" i="30"/>
  <c r="U65" i="30"/>
  <c r="U125" i="30"/>
  <c r="U164" i="30"/>
  <c r="U154" i="30"/>
  <c r="U149" i="30"/>
  <c r="U29" i="30"/>
  <c r="U186" i="30"/>
  <c r="U87" i="30"/>
  <c r="U27" i="30"/>
  <c r="U115" i="30"/>
  <c r="U37" i="30"/>
  <c r="U33" i="30"/>
  <c r="U70" i="30"/>
  <c r="U157" i="30"/>
  <c r="U85" i="30"/>
  <c r="U192" i="30"/>
  <c r="U142" i="30"/>
  <c r="U139" i="30"/>
  <c r="U110" i="30"/>
  <c r="U53" i="30"/>
  <c r="U83" i="30"/>
  <c r="U56" i="30"/>
  <c r="U171" i="30"/>
  <c r="U75" i="30"/>
  <c r="U183" i="30"/>
  <c r="U51" i="30"/>
  <c r="U156" i="30"/>
  <c r="U96" i="30"/>
  <c r="U141" i="30"/>
  <c r="U189" i="30"/>
  <c r="U79" i="30"/>
  <c r="U174" i="30"/>
  <c r="U77" i="30"/>
  <c r="U99" i="30"/>
  <c r="U84" i="30"/>
  <c r="U162" i="30"/>
  <c r="U100" i="30"/>
  <c r="U148" i="30"/>
  <c r="U41" i="30"/>
  <c r="U95" i="30"/>
  <c r="U26" i="30"/>
  <c r="U103" i="30"/>
  <c r="U106" i="30"/>
  <c r="U107" i="30"/>
  <c r="U62" i="30"/>
  <c r="U187" i="30"/>
  <c r="U36" i="30"/>
  <c r="U194" i="30"/>
  <c r="U28" i="30"/>
  <c r="U135" i="30"/>
  <c r="U50" i="30"/>
  <c r="U145" i="30"/>
  <c r="U185" i="30"/>
  <c r="U122" i="30"/>
  <c r="U49" i="30"/>
  <c r="U163" i="30"/>
  <c r="U91" i="30"/>
  <c r="U111" i="30"/>
  <c r="U191" i="30"/>
  <c r="U78" i="30"/>
  <c r="U89" i="30"/>
  <c r="U20" i="30"/>
  <c r="Y20" i="30" s="1"/>
  <c r="U61" i="30"/>
  <c r="U151" i="30"/>
  <c r="U121" i="30"/>
  <c r="U104" i="30"/>
  <c r="U173" i="30"/>
  <c r="U136" i="30"/>
  <c r="U90" i="30"/>
  <c r="U190" i="30"/>
  <c r="U44" i="30"/>
  <c r="U133" i="30"/>
  <c r="U59" i="30"/>
  <c r="U166" i="30"/>
  <c r="U172" i="30"/>
  <c r="U120" i="30"/>
  <c r="U67" i="30"/>
  <c r="U175" i="30"/>
  <c r="U68" i="30"/>
  <c r="U117" i="30"/>
  <c r="U71" i="30"/>
  <c r="U69" i="30"/>
  <c r="U153" i="30"/>
  <c r="U32" i="30"/>
  <c r="U114" i="30"/>
  <c r="U158" i="30"/>
  <c r="U130" i="30"/>
  <c r="U112" i="30"/>
  <c r="AL2" i="30"/>
  <c r="AL5" i="30"/>
  <c r="AK5" i="30"/>
  <c r="AK2" i="30"/>
  <c r="BH5" i="30"/>
  <c r="BH2" i="30"/>
  <c r="AM2" i="30"/>
  <c r="AM5" i="30"/>
  <c r="BJ5" i="30"/>
  <c r="BJ2" i="30"/>
  <c r="AR2" i="30"/>
  <c r="AR5" i="30"/>
  <c r="AU5" i="30"/>
  <c r="AU2" i="30"/>
  <c r="AO2" i="30"/>
  <c r="AO5" i="30"/>
  <c r="AL2" i="34"/>
  <c r="AL5" i="34"/>
  <c r="BL5" i="34"/>
  <c r="BL2" i="34"/>
  <c r="BM5" i="34"/>
  <c r="BM2" i="34"/>
  <c r="BH5" i="34"/>
  <c r="BH2" i="34"/>
  <c r="AR20" i="34"/>
  <c r="AQ21" i="34"/>
  <c r="AQ22" i="34" s="1"/>
  <c r="AQ23" i="34" s="1"/>
  <c r="AQ24" i="34" s="1"/>
  <c r="AQ25" i="34" s="1"/>
  <c r="AQ26" i="34" s="1"/>
  <c r="AQ27" i="34" s="1"/>
  <c r="AQ28" i="34" s="1"/>
  <c r="AQ29" i="34" s="1"/>
  <c r="AQ30" i="34" s="1"/>
  <c r="AQ31" i="34" s="1"/>
  <c r="AQ32" i="34" s="1"/>
  <c r="AQ33" i="34" s="1"/>
  <c r="AQ34" i="34" s="1"/>
  <c r="AQ35" i="34" s="1"/>
  <c r="AQ36" i="34" s="1"/>
  <c r="AQ37" i="34" s="1"/>
  <c r="AQ38" i="34" s="1"/>
  <c r="AQ39" i="34" s="1"/>
  <c r="AQ40" i="34" s="1"/>
  <c r="AQ41" i="34" s="1"/>
  <c r="AQ42" i="34" s="1"/>
  <c r="AQ43" i="34" s="1"/>
  <c r="AQ44" i="34" s="1"/>
  <c r="AQ45" i="34" s="1"/>
  <c r="AQ46" i="34" s="1"/>
  <c r="AQ47" i="34" s="1"/>
  <c r="AQ48" i="34" s="1"/>
  <c r="AQ49" i="34" s="1"/>
  <c r="AQ50" i="34" s="1"/>
  <c r="AQ51" i="34" s="1"/>
  <c r="AQ52" i="34" s="1"/>
  <c r="AQ53" i="34" s="1"/>
  <c r="AQ54" i="34" s="1"/>
  <c r="AQ55" i="34" s="1"/>
  <c r="AQ56" i="34" s="1"/>
  <c r="AQ57" i="34" s="1"/>
  <c r="AQ58" i="34" s="1"/>
  <c r="AQ59" i="34" s="1"/>
  <c r="AQ60" i="34" s="1"/>
  <c r="AQ61" i="34" s="1"/>
  <c r="AQ62" i="34" s="1"/>
  <c r="AQ63" i="34" s="1"/>
  <c r="AQ64" i="34" s="1"/>
  <c r="AQ65" i="34" s="1"/>
  <c r="AQ66" i="34" s="1"/>
  <c r="AQ67" i="34" s="1"/>
  <c r="AQ68" i="34" s="1"/>
  <c r="AQ69" i="34" s="1"/>
  <c r="AQ70" i="34" s="1"/>
  <c r="AQ71" i="34" s="1"/>
  <c r="AQ72" i="34" s="1"/>
  <c r="AQ73" i="34" s="1"/>
  <c r="AQ74" i="34" s="1"/>
  <c r="AQ75" i="34" s="1"/>
  <c r="AQ76" i="34" s="1"/>
  <c r="AQ77" i="34" s="1"/>
  <c r="AQ78" i="34" s="1"/>
  <c r="AQ79" i="34" s="1"/>
  <c r="AQ80" i="34" s="1"/>
  <c r="AQ81" i="34" s="1"/>
  <c r="AQ82" i="34" s="1"/>
  <c r="AQ83" i="34" s="1"/>
  <c r="AQ84" i="34" s="1"/>
  <c r="AQ85" i="34" s="1"/>
  <c r="AQ86" i="34" s="1"/>
  <c r="AQ87" i="34" s="1"/>
  <c r="AQ88" i="34" s="1"/>
  <c r="AQ89" i="34" s="1"/>
  <c r="AQ90" i="34" s="1"/>
  <c r="AQ91" i="34" s="1"/>
  <c r="AQ92" i="34" s="1"/>
  <c r="AQ93" i="34" s="1"/>
  <c r="AQ94" i="34" s="1"/>
  <c r="AQ95" i="34" s="1"/>
  <c r="AQ96" i="34" s="1"/>
  <c r="AQ97" i="34" s="1"/>
  <c r="AQ98" i="34" s="1"/>
  <c r="AQ99" i="34" s="1"/>
  <c r="AQ100" i="34" s="1"/>
  <c r="AQ101" i="34" s="1"/>
  <c r="AQ102" i="34" s="1"/>
  <c r="AQ103" i="34" s="1"/>
  <c r="AQ104" i="34" s="1"/>
  <c r="AQ105" i="34" s="1"/>
  <c r="AQ106" i="34" s="1"/>
  <c r="AQ107" i="34" s="1"/>
  <c r="AQ108" i="34" s="1"/>
  <c r="AQ109" i="34" s="1"/>
  <c r="AQ110" i="34" s="1"/>
  <c r="AQ111" i="34" s="1"/>
  <c r="AQ112" i="34" s="1"/>
  <c r="AQ113" i="34" s="1"/>
  <c r="AQ114" i="34" s="1"/>
  <c r="AQ115" i="34" s="1"/>
  <c r="AQ116" i="34" s="1"/>
  <c r="AQ117" i="34" s="1"/>
  <c r="AQ118" i="34" s="1"/>
  <c r="AQ119" i="34" s="1"/>
  <c r="AQ120" i="34" s="1"/>
  <c r="AQ121" i="34" s="1"/>
  <c r="AQ122" i="34" s="1"/>
  <c r="AQ123" i="34" s="1"/>
  <c r="AQ124" i="34" s="1"/>
  <c r="AQ125" i="34" s="1"/>
  <c r="AQ126" i="34" s="1"/>
  <c r="AQ127" i="34" s="1"/>
  <c r="AQ128" i="34" s="1"/>
  <c r="AQ129" i="34" s="1"/>
  <c r="AQ130" i="34" s="1"/>
  <c r="AQ131" i="34" s="1"/>
  <c r="AQ132" i="34" s="1"/>
  <c r="AQ133" i="34" s="1"/>
  <c r="AQ134" i="34" s="1"/>
  <c r="AQ135" i="34" s="1"/>
  <c r="AQ136" i="34" s="1"/>
  <c r="AQ137" i="34" s="1"/>
  <c r="AQ138" i="34" s="1"/>
  <c r="AQ139" i="34" s="1"/>
  <c r="AQ140" i="34" s="1"/>
  <c r="AQ141" i="34" s="1"/>
  <c r="AQ142" i="34" s="1"/>
  <c r="AQ143" i="34" s="1"/>
  <c r="AQ144" i="34" s="1"/>
  <c r="AQ145" i="34" s="1"/>
  <c r="AQ146" i="34" s="1"/>
  <c r="AQ147" i="34" s="1"/>
  <c r="AQ148" i="34" s="1"/>
  <c r="AQ149" i="34" s="1"/>
  <c r="AQ150" i="34" s="1"/>
  <c r="AQ151" i="34" s="1"/>
  <c r="AQ152" i="34" s="1"/>
  <c r="AQ153" i="34" s="1"/>
  <c r="AQ154" i="34" s="1"/>
  <c r="AQ155" i="34" s="1"/>
  <c r="AQ156" i="34" s="1"/>
  <c r="AQ157" i="34" s="1"/>
  <c r="AQ158" i="34" s="1"/>
  <c r="AQ159" i="34" s="1"/>
  <c r="AQ160" i="34" s="1"/>
  <c r="AQ161" i="34" s="1"/>
  <c r="AQ162" i="34" s="1"/>
  <c r="AQ163" i="34" s="1"/>
  <c r="AQ164" i="34" s="1"/>
  <c r="AQ165" i="34" s="1"/>
  <c r="AQ166" i="34" s="1"/>
  <c r="AQ167" i="34" s="1"/>
  <c r="AQ168" i="34" s="1"/>
  <c r="AQ169" i="34" s="1"/>
  <c r="AQ170" i="34" s="1"/>
  <c r="AQ171" i="34" s="1"/>
  <c r="AQ172" i="34" s="1"/>
  <c r="AQ173" i="34" s="1"/>
  <c r="AQ174" i="34" s="1"/>
  <c r="AQ175" i="34" s="1"/>
  <c r="AQ176" i="34" s="1"/>
  <c r="AQ177" i="34" s="1"/>
  <c r="AQ178" i="34" s="1"/>
  <c r="AQ179" i="34" s="1"/>
  <c r="AQ180" i="34" s="1"/>
  <c r="AQ181" i="34" s="1"/>
  <c r="AQ182" i="34" s="1"/>
  <c r="AQ183" i="34" s="1"/>
  <c r="AQ184" i="34" s="1"/>
  <c r="AQ185" i="34" s="1"/>
  <c r="AQ186" i="34" s="1"/>
  <c r="AQ187" i="34" s="1"/>
  <c r="AQ188" i="34" s="1"/>
  <c r="AQ189" i="34" s="1"/>
  <c r="AQ190" i="34" s="1"/>
  <c r="AQ191" i="34" s="1"/>
  <c r="AQ192" i="34" s="1"/>
  <c r="AQ193" i="34" s="1"/>
  <c r="AQ194" i="34" s="1"/>
  <c r="Z16" i="34"/>
  <c r="BI5" i="35"/>
  <c r="BI2" i="35"/>
  <c r="BM5" i="35"/>
  <c r="BM2" i="35"/>
  <c r="AV5" i="35"/>
  <c r="AV2" i="35"/>
  <c r="AK5" i="35"/>
  <c r="AK2" i="35"/>
  <c r="BJ2" i="35"/>
  <c r="BJ5" i="35"/>
  <c r="AL5" i="35"/>
  <c r="AL2" i="35"/>
  <c r="AU2" i="35"/>
  <c r="AU5" i="35"/>
  <c r="AM2" i="35"/>
  <c r="AM5" i="35"/>
  <c r="AQ2" i="27"/>
  <c r="AQ5" i="27"/>
  <c r="BA2" i="27"/>
  <c r="BA5" i="27"/>
  <c r="BB5" i="27"/>
  <c r="BB2" i="27"/>
  <c r="AO2" i="27"/>
  <c r="AO5" i="27"/>
  <c r="BG5" i="27"/>
  <c r="BG2" i="27"/>
  <c r="BJ5" i="27"/>
  <c r="BJ2" i="27"/>
  <c r="AR5" i="27"/>
  <c r="AR2" i="27"/>
  <c r="AL2" i="27"/>
  <c r="AL5" i="27"/>
  <c r="BM5" i="27"/>
  <c r="BM2" i="27"/>
  <c r="AW5" i="27"/>
  <c r="AW2" i="27"/>
  <c r="AZ2" i="27"/>
  <c r="AZ5" i="27"/>
  <c r="AM5" i="27"/>
  <c r="AM2" i="27"/>
  <c r="AX5" i="32"/>
  <c r="AX2" i="32"/>
  <c r="BD2" i="32"/>
  <c r="BD5" i="32"/>
  <c r="BO5" i="32"/>
  <c r="BO2" i="32"/>
  <c r="BC2" i="32"/>
  <c r="BC5" i="32"/>
  <c r="AL2" i="32"/>
  <c r="AL5" i="32"/>
  <c r="AZ2" i="32"/>
  <c r="AZ5" i="32"/>
  <c r="BE2" i="32"/>
  <c r="BE5" i="32"/>
  <c r="U24" i="35"/>
  <c r="Y24" i="35" s="1"/>
  <c r="U153" i="35"/>
  <c r="U47" i="35"/>
  <c r="U85" i="35"/>
  <c r="V19" i="35"/>
  <c r="V17" i="35" s="1"/>
  <c r="B5" i="35" s="1"/>
  <c r="U71" i="35"/>
  <c r="U97" i="35"/>
  <c r="U28" i="35"/>
  <c r="U110" i="35"/>
  <c r="U74" i="35"/>
  <c r="U60" i="35"/>
  <c r="U44" i="35"/>
  <c r="U106" i="35"/>
  <c r="U116" i="35"/>
  <c r="U63" i="35"/>
  <c r="U175" i="35"/>
  <c r="U38" i="35"/>
  <c r="U109" i="35"/>
  <c r="U86" i="35"/>
  <c r="U22" i="35"/>
  <c r="Y22" i="35" s="1"/>
  <c r="U51" i="35"/>
  <c r="U112" i="35"/>
  <c r="U193" i="35"/>
  <c r="U161" i="35"/>
  <c r="U64" i="35"/>
  <c r="U57" i="35"/>
  <c r="U166" i="35"/>
  <c r="U127" i="35"/>
  <c r="U133" i="35"/>
  <c r="U140" i="35"/>
  <c r="U76" i="35"/>
  <c r="U121" i="35"/>
  <c r="U190" i="35"/>
  <c r="U101" i="35"/>
  <c r="U31" i="35"/>
  <c r="U53" i="35"/>
  <c r="U156" i="35"/>
  <c r="U83" i="35"/>
  <c r="U163" i="35"/>
  <c r="U178" i="35"/>
  <c r="U186" i="35"/>
  <c r="U158" i="35"/>
  <c r="U191" i="35"/>
  <c r="U46" i="35"/>
  <c r="U23" i="35"/>
  <c r="Y23" i="35" s="1"/>
  <c r="U181" i="35"/>
  <c r="U123" i="35"/>
  <c r="U171" i="35"/>
  <c r="U137" i="35"/>
  <c r="U35" i="35"/>
  <c r="U132" i="35"/>
  <c r="U25" i="35"/>
  <c r="Y25" i="35" s="1"/>
  <c r="U84" i="35"/>
  <c r="U78" i="35"/>
  <c r="U37" i="35"/>
  <c r="U135" i="35"/>
  <c r="U176" i="35"/>
  <c r="U120" i="35"/>
  <c r="U27" i="35"/>
  <c r="U141" i="35"/>
  <c r="U89" i="35"/>
  <c r="U183" i="35"/>
  <c r="U61" i="35"/>
  <c r="U131" i="35"/>
  <c r="U29" i="35"/>
  <c r="U160" i="35"/>
  <c r="U33" i="35"/>
  <c r="U79" i="35"/>
  <c r="U169" i="35"/>
  <c r="U21" i="35"/>
  <c r="Y21" i="35" s="1"/>
  <c r="U73" i="35"/>
  <c r="U90" i="35"/>
  <c r="U91" i="35"/>
  <c r="U128" i="35"/>
  <c r="U149" i="35"/>
  <c r="U118" i="35"/>
  <c r="U114" i="35"/>
  <c r="U126" i="35"/>
  <c r="U65" i="35"/>
  <c r="U43" i="35"/>
  <c r="U32" i="35"/>
  <c r="U111" i="35"/>
  <c r="U124" i="35"/>
  <c r="U70" i="35"/>
  <c r="U194" i="35"/>
  <c r="U144" i="35"/>
  <c r="U88" i="35"/>
  <c r="U80" i="35"/>
  <c r="U155" i="35"/>
  <c r="U151" i="35"/>
  <c r="U41" i="35"/>
  <c r="U150" i="35"/>
  <c r="U99" i="35"/>
  <c r="U39" i="35"/>
  <c r="U136" i="35"/>
  <c r="U34" i="35"/>
  <c r="U55" i="35"/>
  <c r="U130" i="35"/>
  <c r="U182" i="35"/>
  <c r="U30" i="35"/>
  <c r="U103" i="35"/>
  <c r="U40" i="35"/>
  <c r="U170" i="35"/>
  <c r="U56" i="35"/>
  <c r="U45" i="35"/>
  <c r="U117" i="35"/>
  <c r="U75" i="35"/>
  <c r="U94" i="35"/>
  <c r="U49" i="35"/>
  <c r="U145" i="35"/>
  <c r="U113" i="35"/>
  <c r="U100" i="35"/>
  <c r="U139" i="35"/>
  <c r="U187" i="35"/>
  <c r="U81" i="35"/>
  <c r="U20" i="35"/>
  <c r="Y20" i="35" s="1"/>
  <c r="U173" i="35"/>
  <c r="U95" i="35"/>
  <c r="U134" i="35"/>
  <c r="U105" i="35"/>
  <c r="U122" i="35"/>
  <c r="U165" i="35"/>
  <c r="U168" i="35"/>
  <c r="U146" i="35"/>
  <c r="U180" i="35"/>
  <c r="U147" i="35"/>
  <c r="U36" i="35"/>
  <c r="U185" i="35"/>
  <c r="U77" i="35"/>
  <c r="U87" i="35"/>
  <c r="U159" i="35"/>
  <c r="U179" i="35"/>
  <c r="U42" i="35"/>
  <c r="U192" i="35"/>
  <c r="U119" i="35"/>
  <c r="U48" i="35"/>
  <c r="U108" i="35"/>
  <c r="U143" i="35"/>
  <c r="U52" i="35"/>
  <c r="U157" i="35"/>
  <c r="U59" i="35"/>
  <c r="U26" i="35"/>
  <c r="U184" i="35"/>
  <c r="U177" i="35"/>
  <c r="U129" i="35"/>
  <c r="U152" i="35"/>
  <c r="U188" i="35"/>
  <c r="U68" i="35"/>
  <c r="U67" i="35"/>
  <c r="U92" i="35"/>
  <c r="U174" i="35"/>
  <c r="U172" i="35"/>
  <c r="U50" i="35"/>
  <c r="U115" i="35"/>
  <c r="U189" i="35"/>
  <c r="U102" i="35"/>
  <c r="U148" i="35"/>
  <c r="U142" i="35"/>
  <c r="U82" i="35"/>
  <c r="U154" i="35"/>
  <c r="U93" i="35"/>
  <c r="U167" i="35"/>
  <c r="U62" i="35"/>
  <c r="U98" i="35"/>
  <c r="U125" i="35"/>
  <c r="U54" i="35"/>
  <c r="U162" i="35"/>
  <c r="U107" i="35"/>
  <c r="U66" i="35"/>
  <c r="U104" i="35"/>
  <c r="U96" i="35"/>
  <c r="U164" i="35"/>
  <c r="U72" i="35"/>
  <c r="U138" i="35"/>
  <c r="U69" i="35"/>
  <c r="U58" i="35"/>
  <c r="AQ2" i="30"/>
  <c r="AQ5" i="30"/>
  <c r="AV2" i="30"/>
  <c r="AV5" i="30"/>
  <c r="AP5" i="30"/>
  <c r="AP2" i="30"/>
  <c r="AX2" i="30"/>
  <c r="AX5" i="30"/>
  <c r="AN5" i="30"/>
  <c r="AN2" i="30"/>
  <c r="BE2" i="30"/>
  <c r="BE5" i="30"/>
  <c r="BD5" i="30"/>
  <c r="BD2" i="30"/>
  <c r="BM5" i="30"/>
  <c r="BM2" i="30"/>
  <c r="AT5" i="30"/>
  <c r="AT2" i="30"/>
  <c r="AZ2" i="30"/>
  <c r="AZ5" i="30"/>
  <c r="AQ21" i="30"/>
  <c r="AQ22" i="30" s="1"/>
  <c r="AQ23" i="30" s="1"/>
  <c r="AQ24" i="30" s="1"/>
  <c r="AQ25" i="30" s="1"/>
  <c r="AQ26" i="30" s="1"/>
  <c r="AQ27" i="30" s="1"/>
  <c r="AQ28" i="30" s="1"/>
  <c r="AQ29" i="30" s="1"/>
  <c r="AQ30" i="30" s="1"/>
  <c r="AQ31" i="30" s="1"/>
  <c r="AQ32" i="30" s="1"/>
  <c r="AQ33" i="30" s="1"/>
  <c r="AQ34" i="30" s="1"/>
  <c r="AQ35" i="30" s="1"/>
  <c r="AQ36" i="30" s="1"/>
  <c r="AQ37" i="30" s="1"/>
  <c r="AQ38" i="30" s="1"/>
  <c r="AQ39" i="30" s="1"/>
  <c r="AQ40" i="30" s="1"/>
  <c r="AQ41" i="30" s="1"/>
  <c r="AQ42" i="30" s="1"/>
  <c r="AQ43" i="30" s="1"/>
  <c r="AQ44" i="30" s="1"/>
  <c r="AQ45" i="30" s="1"/>
  <c r="AQ46" i="30" s="1"/>
  <c r="AQ47" i="30" s="1"/>
  <c r="AQ48" i="30" s="1"/>
  <c r="AQ49" i="30" s="1"/>
  <c r="AQ50" i="30" s="1"/>
  <c r="AQ51" i="30" s="1"/>
  <c r="AQ52" i="30" s="1"/>
  <c r="AQ53" i="30" s="1"/>
  <c r="AQ54" i="30" s="1"/>
  <c r="AQ55" i="30" s="1"/>
  <c r="AQ56" i="30" s="1"/>
  <c r="AQ57" i="30" s="1"/>
  <c r="AQ58" i="30" s="1"/>
  <c r="AQ59" i="30" s="1"/>
  <c r="AQ60" i="30" s="1"/>
  <c r="AQ61" i="30" s="1"/>
  <c r="AQ62" i="30" s="1"/>
  <c r="AQ63" i="30" s="1"/>
  <c r="AQ64" i="30" s="1"/>
  <c r="AQ65" i="30" s="1"/>
  <c r="AQ66" i="30" s="1"/>
  <c r="AQ67" i="30" s="1"/>
  <c r="AQ68" i="30" s="1"/>
  <c r="AQ69" i="30" s="1"/>
  <c r="AQ70" i="30" s="1"/>
  <c r="AQ71" i="30" s="1"/>
  <c r="AQ72" i="30" s="1"/>
  <c r="AQ73" i="30" s="1"/>
  <c r="AQ74" i="30" s="1"/>
  <c r="AQ75" i="30" s="1"/>
  <c r="AQ76" i="30" s="1"/>
  <c r="AQ77" i="30" s="1"/>
  <c r="AQ78" i="30" s="1"/>
  <c r="AQ79" i="30" s="1"/>
  <c r="AQ80" i="30" s="1"/>
  <c r="AQ81" i="30" s="1"/>
  <c r="AQ82" i="30" s="1"/>
  <c r="AQ83" i="30" s="1"/>
  <c r="AQ84" i="30" s="1"/>
  <c r="AQ85" i="30" s="1"/>
  <c r="AQ86" i="30" s="1"/>
  <c r="AQ87" i="30" s="1"/>
  <c r="AQ88" i="30" s="1"/>
  <c r="AQ89" i="30" s="1"/>
  <c r="AQ90" i="30" s="1"/>
  <c r="AQ91" i="30" s="1"/>
  <c r="AQ92" i="30" s="1"/>
  <c r="AQ93" i="30" s="1"/>
  <c r="AQ94" i="30" s="1"/>
  <c r="AQ95" i="30" s="1"/>
  <c r="AQ96" i="30" s="1"/>
  <c r="AQ97" i="30" s="1"/>
  <c r="AQ98" i="30" s="1"/>
  <c r="AQ99" i="30" s="1"/>
  <c r="AQ100" i="30" s="1"/>
  <c r="AQ101" i="30" s="1"/>
  <c r="AQ102" i="30" s="1"/>
  <c r="AQ103" i="30" s="1"/>
  <c r="AQ104" i="30" s="1"/>
  <c r="AQ105" i="30" s="1"/>
  <c r="AQ106" i="30" s="1"/>
  <c r="AQ107" i="30" s="1"/>
  <c r="AQ108" i="30" s="1"/>
  <c r="AQ109" i="30" s="1"/>
  <c r="AQ110" i="30" s="1"/>
  <c r="AQ111" i="30" s="1"/>
  <c r="AQ112" i="30" s="1"/>
  <c r="AQ113" i="30" s="1"/>
  <c r="AQ114" i="30" s="1"/>
  <c r="AQ115" i="30" s="1"/>
  <c r="AQ116" i="30" s="1"/>
  <c r="AQ117" i="30" s="1"/>
  <c r="AQ118" i="30" s="1"/>
  <c r="AQ119" i="30" s="1"/>
  <c r="AQ120" i="30" s="1"/>
  <c r="AQ121" i="30" s="1"/>
  <c r="AQ122" i="30" s="1"/>
  <c r="AQ123" i="30" s="1"/>
  <c r="AQ124" i="30" s="1"/>
  <c r="AQ125" i="30" s="1"/>
  <c r="AQ126" i="30" s="1"/>
  <c r="AQ127" i="30" s="1"/>
  <c r="AQ128" i="30" s="1"/>
  <c r="AQ129" i="30" s="1"/>
  <c r="AQ130" i="30" s="1"/>
  <c r="AQ131" i="30" s="1"/>
  <c r="AQ132" i="30" s="1"/>
  <c r="AQ133" i="30" s="1"/>
  <c r="AQ134" i="30" s="1"/>
  <c r="AQ135" i="30" s="1"/>
  <c r="AQ136" i="30" s="1"/>
  <c r="AQ137" i="30" s="1"/>
  <c r="AQ138" i="30" s="1"/>
  <c r="AQ139" i="30" s="1"/>
  <c r="AQ140" i="30" s="1"/>
  <c r="AQ141" i="30" s="1"/>
  <c r="AQ142" i="30" s="1"/>
  <c r="AQ143" i="30" s="1"/>
  <c r="AQ144" i="30" s="1"/>
  <c r="AQ145" i="30" s="1"/>
  <c r="AQ146" i="30" s="1"/>
  <c r="AQ147" i="30" s="1"/>
  <c r="AQ148" i="30" s="1"/>
  <c r="AQ149" i="30" s="1"/>
  <c r="AQ150" i="30" s="1"/>
  <c r="AQ151" i="30" s="1"/>
  <c r="AQ152" i="30" s="1"/>
  <c r="AQ153" i="30" s="1"/>
  <c r="AQ154" i="30" s="1"/>
  <c r="AQ155" i="30" s="1"/>
  <c r="AQ156" i="30" s="1"/>
  <c r="AQ157" i="30" s="1"/>
  <c r="AQ158" i="30" s="1"/>
  <c r="AQ159" i="30" s="1"/>
  <c r="AQ160" i="30" s="1"/>
  <c r="AQ161" i="30" s="1"/>
  <c r="AQ162" i="30" s="1"/>
  <c r="AQ163" i="30" s="1"/>
  <c r="AQ164" i="30" s="1"/>
  <c r="AQ165" i="30" s="1"/>
  <c r="AQ166" i="30" s="1"/>
  <c r="AQ167" i="30" s="1"/>
  <c r="AQ168" i="30" s="1"/>
  <c r="AQ169" i="30" s="1"/>
  <c r="AQ170" i="30" s="1"/>
  <c r="AQ171" i="30" s="1"/>
  <c r="AQ172" i="30" s="1"/>
  <c r="AQ173" i="30" s="1"/>
  <c r="AQ174" i="30" s="1"/>
  <c r="AQ175" i="30" s="1"/>
  <c r="AQ176" i="30" s="1"/>
  <c r="AQ177" i="30" s="1"/>
  <c r="AQ178" i="30" s="1"/>
  <c r="AQ179" i="30" s="1"/>
  <c r="AQ180" i="30" s="1"/>
  <c r="AQ181" i="30" s="1"/>
  <c r="AQ182" i="30" s="1"/>
  <c r="AQ183" i="30" s="1"/>
  <c r="AQ184" i="30" s="1"/>
  <c r="AQ185" i="30" s="1"/>
  <c r="AQ186" i="30" s="1"/>
  <c r="AQ187" i="30" s="1"/>
  <c r="AQ188" i="30" s="1"/>
  <c r="AQ189" i="30" s="1"/>
  <c r="AQ190" i="30" s="1"/>
  <c r="AQ191" i="30" s="1"/>
  <c r="AQ192" i="30" s="1"/>
  <c r="AQ193" i="30" s="1"/>
  <c r="AQ194" i="30" s="1"/>
  <c r="Z16" i="30"/>
  <c r="AR20" i="30"/>
  <c r="BB5" i="30"/>
  <c r="BB2" i="30"/>
  <c r="U131" i="32"/>
  <c r="U99" i="32"/>
  <c r="U143" i="32"/>
  <c r="U49" i="32"/>
  <c r="U165" i="32"/>
  <c r="U55" i="32"/>
  <c r="U180" i="32"/>
  <c r="U23" i="32"/>
  <c r="Y23" i="32" s="1"/>
  <c r="U144" i="32"/>
  <c r="U45" i="32"/>
  <c r="U79" i="32"/>
  <c r="U92" i="32"/>
  <c r="U70" i="32"/>
  <c r="U160" i="32"/>
  <c r="U123" i="32"/>
  <c r="U100" i="32"/>
  <c r="U120" i="32"/>
  <c r="U146" i="32"/>
  <c r="U183" i="32"/>
  <c r="U76" i="32"/>
  <c r="U186" i="32"/>
  <c r="U22" i="32"/>
  <c r="Y22" i="32" s="1"/>
  <c r="U167" i="32"/>
  <c r="U133" i="32"/>
  <c r="U121" i="32"/>
  <c r="U71" i="32"/>
  <c r="U129" i="32"/>
  <c r="U148" i="32"/>
  <c r="U50" i="32"/>
  <c r="U107" i="32"/>
  <c r="U35" i="32"/>
  <c r="U159" i="32"/>
  <c r="U111" i="32"/>
  <c r="U153" i="32"/>
  <c r="U193" i="32"/>
  <c r="U189" i="32"/>
  <c r="U181" i="32"/>
  <c r="U31" i="32"/>
  <c r="U184" i="32"/>
  <c r="U25" i="32"/>
  <c r="Y25" i="32" s="1"/>
  <c r="U177" i="32"/>
  <c r="U96" i="32"/>
  <c r="U24" i="32"/>
  <c r="Y24" i="32" s="1"/>
  <c r="U114" i="32"/>
  <c r="U67" i="32"/>
  <c r="U66" i="32"/>
  <c r="U101" i="32"/>
  <c r="U119" i="32"/>
  <c r="U115" i="32"/>
  <c r="U109" i="32"/>
  <c r="U142" i="32"/>
  <c r="U61" i="32"/>
  <c r="U134" i="32"/>
  <c r="U140" i="32"/>
  <c r="U138" i="32"/>
  <c r="U43" i="32"/>
  <c r="U149" i="32"/>
  <c r="U190" i="32"/>
  <c r="U137" i="32"/>
  <c r="U128" i="32"/>
  <c r="U20" i="32"/>
  <c r="Y20" i="32" s="1"/>
  <c r="U158" i="32"/>
  <c r="U54" i="32"/>
  <c r="U116" i="32"/>
  <c r="U104" i="32"/>
  <c r="V19" i="32"/>
  <c r="V17" i="32" s="1"/>
  <c r="B5" i="32" s="1"/>
  <c r="U40" i="32"/>
  <c r="U56" i="32"/>
  <c r="U62" i="32"/>
  <c r="U41" i="32"/>
  <c r="U106" i="32"/>
  <c r="U65" i="32"/>
  <c r="U39" i="32"/>
  <c r="U173" i="32"/>
  <c r="U175" i="32"/>
  <c r="U91" i="32"/>
  <c r="U136" i="32"/>
  <c r="U192" i="32"/>
  <c r="U125" i="32"/>
  <c r="U53" i="32"/>
  <c r="U73" i="32"/>
  <c r="U154" i="32"/>
  <c r="U151" i="32"/>
  <c r="U182" i="32"/>
  <c r="U126" i="32"/>
  <c r="U74" i="32"/>
  <c r="U21" i="32"/>
  <c r="Y21" i="32" s="1"/>
  <c r="U52" i="32"/>
  <c r="U162" i="32"/>
  <c r="U58" i="32"/>
  <c r="U78" i="32"/>
  <c r="U86" i="32"/>
  <c r="U178" i="32"/>
  <c r="U102" i="32"/>
  <c r="U103" i="32"/>
  <c r="U33" i="32"/>
  <c r="U93" i="32"/>
  <c r="U170" i="32"/>
  <c r="U97" i="32"/>
  <c r="U38" i="32"/>
  <c r="U26" i="32"/>
  <c r="U176" i="32"/>
  <c r="U47" i="32"/>
  <c r="U88" i="32"/>
  <c r="U145" i="32"/>
  <c r="U164" i="32"/>
  <c r="U135" i="32"/>
  <c r="U34" i="32"/>
  <c r="U27" i="32"/>
  <c r="U117" i="32"/>
  <c r="U185" i="32"/>
  <c r="U179" i="32"/>
  <c r="U63" i="32"/>
  <c r="U127" i="32"/>
  <c r="U51" i="32"/>
  <c r="U163" i="32"/>
  <c r="U57" i="32"/>
  <c r="U105" i="32"/>
  <c r="U108" i="32"/>
  <c r="U80" i="32"/>
  <c r="U130" i="32"/>
  <c r="U166" i="32"/>
  <c r="U32" i="32"/>
  <c r="U168" i="32"/>
  <c r="U30" i="32"/>
  <c r="U172" i="32"/>
  <c r="U139" i="32"/>
  <c r="U110" i="32"/>
  <c r="U161" i="32"/>
  <c r="U156" i="32"/>
  <c r="U87" i="32"/>
  <c r="U85" i="32"/>
  <c r="U171" i="32"/>
  <c r="U155" i="32"/>
  <c r="U48" i="32"/>
  <c r="U37" i="32"/>
  <c r="U118" i="32"/>
  <c r="U44" i="32"/>
  <c r="U152" i="32"/>
  <c r="U36" i="32"/>
  <c r="U83" i="32"/>
  <c r="U68" i="32"/>
  <c r="U28" i="32"/>
  <c r="U89" i="32"/>
  <c r="U75" i="32"/>
  <c r="U29" i="32"/>
  <c r="U72" i="32"/>
  <c r="U169" i="32"/>
  <c r="U157" i="32"/>
  <c r="U81" i="32"/>
  <c r="U46" i="32"/>
  <c r="U174" i="32"/>
  <c r="U150" i="32"/>
  <c r="U64" i="32"/>
  <c r="U194" i="32"/>
  <c r="U187" i="32"/>
  <c r="U191" i="32"/>
  <c r="U94" i="32"/>
  <c r="U42" i="32"/>
  <c r="U188" i="32"/>
  <c r="U95" i="32"/>
  <c r="U82" i="32"/>
  <c r="U59" i="32"/>
  <c r="U60" i="32"/>
  <c r="U113" i="32"/>
  <c r="U84" i="32"/>
  <c r="U147" i="32"/>
  <c r="U69" i="32"/>
  <c r="U98" i="32"/>
  <c r="U132" i="32"/>
  <c r="U122" i="32"/>
  <c r="U112" i="32"/>
  <c r="U141" i="32"/>
  <c r="U90" i="32"/>
  <c r="U124" i="32"/>
  <c r="U77" i="32"/>
  <c r="AP5" i="34"/>
  <c r="AP2" i="34"/>
  <c r="AW5" i="34"/>
  <c r="AW2" i="34"/>
  <c r="AS2" i="34"/>
  <c r="AS5" i="34"/>
  <c r="AY5" i="34"/>
  <c r="AY2" i="34"/>
  <c r="BB5" i="34"/>
  <c r="BB2" i="34"/>
  <c r="AK2" i="34"/>
  <c r="AK5" i="34"/>
  <c r="AQ2" i="34"/>
  <c r="AQ5" i="34"/>
  <c r="BF5" i="34"/>
  <c r="BF2" i="34"/>
  <c r="AV5" i="34"/>
  <c r="AV2" i="34"/>
  <c r="AX2" i="35"/>
  <c r="AX5" i="35"/>
  <c r="BH5" i="35"/>
  <c r="BH2" i="35"/>
  <c r="BF5" i="35"/>
  <c r="BF2" i="35"/>
  <c r="BA2" i="35"/>
  <c r="BA5" i="35"/>
  <c r="BO2" i="35"/>
  <c r="BO5" i="35"/>
  <c r="AR2" i="35"/>
  <c r="AR5" i="35"/>
  <c r="BE5" i="35"/>
  <c r="BE2" i="35"/>
  <c r="BG2" i="35"/>
  <c r="BG5" i="35"/>
  <c r="AW2" i="35"/>
  <c r="AW5" i="35"/>
  <c r="BB2" i="35"/>
  <c r="BB5" i="35"/>
  <c r="BL2" i="27"/>
  <c r="BL5" i="27"/>
  <c r="AQ21" i="27"/>
  <c r="AQ22" i="27" s="1"/>
  <c r="AQ23" i="27" s="1"/>
  <c r="AQ24" i="27" s="1"/>
  <c r="AQ25" i="27" s="1"/>
  <c r="AQ26" i="27" s="1"/>
  <c r="AQ27" i="27" s="1"/>
  <c r="AQ28" i="27" s="1"/>
  <c r="AQ29" i="27" s="1"/>
  <c r="AQ30" i="27" s="1"/>
  <c r="AQ31" i="27" s="1"/>
  <c r="AQ32" i="27" s="1"/>
  <c r="AQ33" i="27" s="1"/>
  <c r="AQ34" i="27" s="1"/>
  <c r="AQ35" i="27" s="1"/>
  <c r="AQ36" i="27" s="1"/>
  <c r="AQ37" i="27" s="1"/>
  <c r="AQ38" i="27" s="1"/>
  <c r="AQ39" i="27" s="1"/>
  <c r="AQ40" i="27" s="1"/>
  <c r="AQ41" i="27" s="1"/>
  <c r="AQ42" i="27" s="1"/>
  <c r="AQ43" i="27" s="1"/>
  <c r="AQ44" i="27" s="1"/>
  <c r="AQ45" i="27" s="1"/>
  <c r="AQ46" i="27" s="1"/>
  <c r="AQ47" i="27" s="1"/>
  <c r="AQ48" i="27" s="1"/>
  <c r="AQ49" i="27" s="1"/>
  <c r="AQ50" i="27" s="1"/>
  <c r="AQ51" i="27" s="1"/>
  <c r="AQ52" i="27" s="1"/>
  <c r="AQ53" i="27" s="1"/>
  <c r="AQ54" i="27" s="1"/>
  <c r="AQ55" i="27" s="1"/>
  <c r="AQ56" i="27" s="1"/>
  <c r="AQ57" i="27" s="1"/>
  <c r="AQ58" i="27" s="1"/>
  <c r="AQ59" i="27" s="1"/>
  <c r="AQ60" i="27" s="1"/>
  <c r="AQ61" i="27" s="1"/>
  <c r="AQ62" i="27" s="1"/>
  <c r="AQ63" i="27" s="1"/>
  <c r="AQ64" i="27" s="1"/>
  <c r="AQ65" i="27" s="1"/>
  <c r="AQ66" i="27" s="1"/>
  <c r="AQ67" i="27" s="1"/>
  <c r="AQ68" i="27" s="1"/>
  <c r="AQ69" i="27" s="1"/>
  <c r="AQ70" i="27" s="1"/>
  <c r="AQ71" i="27" s="1"/>
  <c r="AQ72" i="27" s="1"/>
  <c r="AQ73" i="27" s="1"/>
  <c r="AQ74" i="27" s="1"/>
  <c r="AQ75" i="27" s="1"/>
  <c r="AQ76" i="27" s="1"/>
  <c r="AQ77" i="27" s="1"/>
  <c r="AQ78" i="27" s="1"/>
  <c r="AQ79" i="27" s="1"/>
  <c r="AQ80" i="27" s="1"/>
  <c r="AQ81" i="27" s="1"/>
  <c r="AQ82" i="27" s="1"/>
  <c r="AQ83" i="27" s="1"/>
  <c r="AQ84" i="27" s="1"/>
  <c r="AQ85" i="27" s="1"/>
  <c r="AQ86" i="27" s="1"/>
  <c r="AQ87" i="27" s="1"/>
  <c r="AQ88" i="27" s="1"/>
  <c r="AQ89" i="27" s="1"/>
  <c r="AQ90" i="27" s="1"/>
  <c r="AQ91" i="27" s="1"/>
  <c r="AQ92" i="27" s="1"/>
  <c r="AQ93" i="27" s="1"/>
  <c r="AQ94" i="27" s="1"/>
  <c r="AQ95" i="27" s="1"/>
  <c r="AQ96" i="27" s="1"/>
  <c r="AQ97" i="27" s="1"/>
  <c r="AQ98" i="27" s="1"/>
  <c r="AQ99" i="27" s="1"/>
  <c r="AQ100" i="27" s="1"/>
  <c r="AQ101" i="27" s="1"/>
  <c r="AQ102" i="27" s="1"/>
  <c r="AQ103" i="27" s="1"/>
  <c r="AQ104" i="27" s="1"/>
  <c r="AQ105" i="27" s="1"/>
  <c r="AQ106" i="27" s="1"/>
  <c r="AQ107" i="27" s="1"/>
  <c r="AQ108" i="27" s="1"/>
  <c r="AQ109" i="27" s="1"/>
  <c r="AQ110" i="27" s="1"/>
  <c r="AQ111" i="27" s="1"/>
  <c r="AQ112" i="27" s="1"/>
  <c r="AQ113" i="27" s="1"/>
  <c r="AQ114" i="27" s="1"/>
  <c r="AQ115" i="27" s="1"/>
  <c r="AQ116" i="27" s="1"/>
  <c r="AQ117" i="27" s="1"/>
  <c r="AQ118" i="27" s="1"/>
  <c r="AQ119" i="27" s="1"/>
  <c r="AQ120" i="27" s="1"/>
  <c r="AQ121" i="27" s="1"/>
  <c r="AQ122" i="27" s="1"/>
  <c r="AQ123" i="27" s="1"/>
  <c r="AQ124" i="27" s="1"/>
  <c r="AQ125" i="27" s="1"/>
  <c r="AQ126" i="27" s="1"/>
  <c r="AQ127" i="27" s="1"/>
  <c r="AQ128" i="27" s="1"/>
  <c r="AQ129" i="27" s="1"/>
  <c r="AQ130" i="27" s="1"/>
  <c r="AQ131" i="27" s="1"/>
  <c r="AQ132" i="27" s="1"/>
  <c r="AQ133" i="27" s="1"/>
  <c r="AQ134" i="27" s="1"/>
  <c r="AQ135" i="27" s="1"/>
  <c r="AQ136" i="27" s="1"/>
  <c r="AQ137" i="27" s="1"/>
  <c r="AQ138" i="27" s="1"/>
  <c r="AQ139" i="27" s="1"/>
  <c r="AQ140" i="27" s="1"/>
  <c r="AQ141" i="27" s="1"/>
  <c r="AQ142" i="27" s="1"/>
  <c r="AQ143" i="27" s="1"/>
  <c r="AQ144" i="27" s="1"/>
  <c r="AQ145" i="27" s="1"/>
  <c r="AQ146" i="27" s="1"/>
  <c r="AQ147" i="27" s="1"/>
  <c r="AQ148" i="27" s="1"/>
  <c r="AQ149" i="27" s="1"/>
  <c r="AQ150" i="27" s="1"/>
  <c r="AQ151" i="27" s="1"/>
  <c r="AQ152" i="27" s="1"/>
  <c r="AQ153" i="27" s="1"/>
  <c r="AQ154" i="27" s="1"/>
  <c r="AQ155" i="27" s="1"/>
  <c r="AQ156" i="27" s="1"/>
  <c r="AQ157" i="27" s="1"/>
  <c r="AQ158" i="27" s="1"/>
  <c r="AQ159" i="27" s="1"/>
  <c r="AQ160" i="27" s="1"/>
  <c r="AQ161" i="27" s="1"/>
  <c r="AQ162" i="27" s="1"/>
  <c r="AQ163" i="27" s="1"/>
  <c r="AQ164" i="27" s="1"/>
  <c r="AQ165" i="27" s="1"/>
  <c r="AQ166" i="27" s="1"/>
  <c r="AQ167" i="27" s="1"/>
  <c r="AQ168" i="27" s="1"/>
  <c r="AQ169" i="27" s="1"/>
  <c r="AQ170" i="27" s="1"/>
  <c r="AQ171" i="27" s="1"/>
  <c r="AQ172" i="27" s="1"/>
  <c r="AQ173" i="27" s="1"/>
  <c r="AQ174" i="27" s="1"/>
  <c r="AQ175" i="27" s="1"/>
  <c r="AQ176" i="27" s="1"/>
  <c r="AQ177" i="27" s="1"/>
  <c r="AQ178" i="27" s="1"/>
  <c r="AQ179" i="27" s="1"/>
  <c r="AQ180" i="27" s="1"/>
  <c r="AQ181" i="27" s="1"/>
  <c r="AQ182" i="27" s="1"/>
  <c r="AQ183" i="27" s="1"/>
  <c r="AQ184" i="27" s="1"/>
  <c r="AQ185" i="27" s="1"/>
  <c r="AQ186" i="27" s="1"/>
  <c r="AQ187" i="27" s="1"/>
  <c r="AQ188" i="27" s="1"/>
  <c r="AQ189" i="27" s="1"/>
  <c r="AQ190" i="27" s="1"/>
  <c r="AQ191" i="27" s="1"/>
  <c r="AQ192" i="27" s="1"/>
  <c r="AQ193" i="27" s="1"/>
  <c r="AQ194" i="27" s="1"/>
  <c r="Z16" i="27"/>
  <c r="AR20" i="27"/>
  <c r="BC5" i="27"/>
  <c r="BC2" i="27"/>
  <c r="AX5" i="27"/>
  <c r="AX2" i="27"/>
  <c r="BK5" i="27"/>
  <c r="BK2" i="27"/>
  <c r="BD5" i="27"/>
  <c r="BD2" i="27"/>
  <c r="AS2" i="27"/>
  <c r="AS5" i="27"/>
  <c r="BI5" i="27"/>
  <c r="BI2" i="27"/>
  <c r="AY5" i="27"/>
  <c r="AY2" i="27"/>
  <c r="AV5" i="27"/>
  <c r="AV2" i="27"/>
  <c r="AT5" i="27"/>
  <c r="AT2" i="27"/>
  <c r="AJ16" i="14"/>
  <c r="AJ16" i="34"/>
  <c r="BH5" i="28"/>
  <c r="BH2" i="28"/>
  <c r="AX2" i="28"/>
  <c r="AX5" i="28"/>
  <c r="AU5" i="28"/>
  <c r="AU2" i="28"/>
  <c r="BL2" i="28"/>
  <c r="BL5" i="28"/>
  <c r="AZ5" i="28"/>
  <c r="AZ2" i="28"/>
  <c r="BF2" i="28"/>
  <c r="BF5" i="28"/>
  <c r="AV5" i="28"/>
  <c r="AV2" i="28"/>
  <c r="BI2" i="28"/>
  <c r="BI5" i="28"/>
  <c r="AK5" i="28"/>
  <c r="AK2" i="28"/>
  <c r="AJ16" i="33"/>
  <c r="Z195" i="28"/>
  <c r="AC196" i="28" s="1"/>
  <c r="AC197" i="28" s="1"/>
  <c r="AC198" i="28" s="1"/>
  <c r="Z199" i="28" s="1"/>
  <c r="BJ2" i="28"/>
  <c r="BJ5" i="28"/>
  <c r="AT2" i="28"/>
  <c r="AT5" i="28"/>
  <c r="BN2" i="28"/>
  <c r="BN5" i="28"/>
  <c r="AR2" i="28"/>
  <c r="AR5" i="28"/>
  <c r="BA5" i="28"/>
  <c r="BA2" i="28"/>
  <c r="AM2" i="31"/>
  <c r="AM5" i="31"/>
  <c r="AS2" i="28"/>
  <c r="AS5" i="28"/>
  <c r="AW2" i="28"/>
  <c r="AW5" i="28"/>
  <c r="BM2" i="28"/>
  <c r="BM5" i="28"/>
  <c r="AY2" i="28"/>
  <c r="AY5" i="28"/>
  <c r="BO2" i="28"/>
  <c r="BO5" i="28"/>
  <c r="BE2" i="28"/>
  <c r="BE5" i="28"/>
  <c r="AO5" i="28"/>
  <c r="AO2" i="28"/>
  <c r="AM2" i="28"/>
  <c r="AM5" i="28"/>
  <c r="AL2" i="28"/>
  <c r="AL5" i="28"/>
  <c r="BC2" i="28"/>
  <c r="BC5" i="28"/>
  <c r="BD5" i="28"/>
  <c r="BD2" i="28"/>
  <c r="AQ5" i="28"/>
  <c r="AQ2" i="28"/>
  <c r="AQ21" i="28"/>
  <c r="AQ22" i="28" s="1"/>
  <c r="AQ23" i="28" s="1"/>
  <c r="AQ24" i="28" s="1"/>
  <c r="AQ25" i="28" s="1"/>
  <c r="AQ26" i="28" s="1"/>
  <c r="AQ27" i="28" s="1"/>
  <c r="AQ28" i="28" s="1"/>
  <c r="AQ29" i="28" s="1"/>
  <c r="AQ30" i="28" s="1"/>
  <c r="AQ31" i="28" s="1"/>
  <c r="AQ32" i="28" s="1"/>
  <c r="AQ33" i="28" s="1"/>
  <c r="AQ34" i="28" s="1"/>
  <c r="AQ35" i="28" s="1"/>
  <c r="AQ36" i="28" s="1"/>
  <c r="AQ37" i="28" s="1"/>
  <c r="AQ38" i="28" s="1"/>
  <c r="AQ39" i="28" s="1"/>
  <c r="AQ40" i="28" s="1"/>
  <c r="AQ41" i="28" s="1"/>
  <c r="AQ42" i="28" s="1"/>
  <c r="AQ43" i="28" s="1"/>
  <c r="AQ44" i="28" s="1"/>
  <c r="AQ45" i="28" s="1"/>
  <c r="AQ46" i="28" s="1"/>
  <c r="AQ47" i="28" s="1"/>
  <c r="AQ48" i="28" s="1"/>
  <c r="AQ49" i="28" s="1"/>
  <c r="AQ50" i="28" s="1"/>
  <c r="AQ51" i="28" s="1"/>
  <c r="AQ52" i="28" s="1"/>
  <c r="AQ53" i="28" s="1"/>
  <c r="AQ54" i="28" s="1"/>
  <c r="AQ55" i="28" s="1"/>
  <c r="AQ56" i="28" s="1"/>
  <c r="AQ57" i="28" s="1"/>
  <c r="AQ58" i="28" s="1"/>
  <c r="AQ59" i="28" s="1"/>
  <c r="AQ60" i="28" s="1"/>
  <c r="AQ61" i="28" s="1"/>
  <c r="AQ62" i="28" s="1"/>
  <c r="AQ63" i="28" s="1"/>
  <c r="AQ64" i="28" s="1"/>
  <c r="AQ65" i="28" s="1"/>
  <c r="AQ66" i="28" s="1"/>
  <c r="AQ67" i="28" s="1"/>
  <c r="AQ68" i="28" s="1"/>
  <c r="AQ69" i="28" s="1"/>
  <c r="AQ70" i="28" s="1"/>
  <c r="AQ71" i="28" s="1"/>
  <c r="AQ72" i="28" s="1"/>
  <c r="AQ73" i="28" s="1"/>
  <c r="AQ74" i="28" s="1"/>
  <c r="AQ75" i="28" s="1"/>
  <c r="AQ76" i="28" s="1"/>
  <c r="AQ77" i="28" s="1"/>
  <c r="AQ78" i="28" s="1"/>
  <c r="AQ79" i="28" s="1"/>
  <c r="AQ80" i="28" s="1"/>
  <c r="AQ81" i="28" s="1"/>
  <c r="AQ82" i="28" s="1"/>
  <c r="AQ83" i="28" s="1"/>
  <c r="AQ84" i="28" s="1"/>
  <c r="AQ85" i="28" s="1"/>
  <c r="AQ86" i="28" s="1"/>
  <c r="AQ87" i="28" s="1"/>
  <c r="AQ88" i="28" s="1"/>
  <c r="AQ89" i="28" s="1"/>
  <c r="AQ90" i="28" s="1"/>
  <c r="AQ91" i="28" s="1"/>
  <c r="AQ92" i="28" s="1"/>
  <c r="AQ93" i="28" s="1"/>
  <c r="AQ94" i="28" s="1"/>
  <c r="AQ95" i="28" s="1"/>
  <c r="AQ96" i="28" s="1"/>
  <c r="AQ97" i="28" s="1"/>
  <c r="AQ98" i="28" s="1"/>
  <c r="AQ99" i="28" s="1"/>
  <c r="AQ100" i="28" s="1"/>
  <c r="AQ101" i="28" s="1"/>
  <c r="AQ102" i="28" s="1"/>
  <c r="AQ103" i="28" s="1"/>
  <c r="AQ104" i="28" s="1"/>
  <c r="AQ105" i="28" s="1"/>
  <c r="AQ106" i="28" s="1"/>
  <c r="AQ107" i="28" s="1"/>
  <c r="AQ108" i="28" s="1"/>
  <c r="AQ109" i="28" s="1"/>
  <c r="AQ110" i="28" s="1"/>
  <c r="AQ111" i="28" s="1"/>
  <c r="AQ112" i="28" s="1"/>
  <c r="AQ113" i="28" s="1"/>
  <c r="AQ114" i="28" s="1"/>
  <c r="AQ115" i="28" s="1"/>
  <c r="AQ116" i="28" s="1"/>
  <c r="AQ117" i="28" s="1"/>
  <c r="AQ118" i="28" s="1"/>
  <c r="AQ119" i="28" s="1"/>
  <c r="AQ120" i="28" s="1"/>
  <c r="AQ121" i="28" s="1"/>
  <c r="AQ122" i="28" s="1"/>
  <c r="AQ123" i="28" s="1"/>
  <c r="AQ124" i="28" s="1"/>
  <c r="AQ125" i="28" s="1"/>
  <c r="AQ126" i="28" s="1"/>
  <c r="AQ127" i="28" s="1"/>
  <c r="AQ128" i="28" s="1"/>
  <c r="AQ129" i="28" s="1"/>
  <c r="AQ130" i="28" s="1"/>
  <c r="AQ131" i="28" s="1"/>
  <c r="AQ132" i="28" s="1"/>
  <c r="AQ133" i="28" s="1"/>
  <c r="AQ134" i="28" s="1"/>
  <c r="AQ135" i="28" s="1"/>
  <c r="AQ136" i="28" s="1"/>
  <c r="AQ137" i="28" s="1"/>
  <c r="AQ138" i="28" s="1"/>
  <c r="AQ139" i="28" s="1"/>
  <c r="AQ140" i="28" s="1"/>
  <c r="AQ141" i="28" s="1"/>
  <c r="AQ142" i="28" s="1"/>
  <c r="AQ143" i="28" s="1"/>
  <c r="AQ144" i="28" s="1"/>
  <c r="AQ145" i="28" s="1"/>
  <c r="AQ146" i="28" s="1"/>
  <c r="AQ147" i="28" s="1"/>
  <c r="AQ148" i="28" s="1"/>
  <c r="AQ149" i="28" s="1"/>
  <c r="AQ150" i="28" s="1"/>
  <c r="AQ151" i="28" s="1"/>
  <c r="AQ152" i="28" s="1"/>
  <c r="AQ153" i="28" s="1"/>
  <c r="AQ154" i="28" s="1"/>
  <c r="AQ155" i="28" s="1"/>
  <c r="AQ156" i="28" s="1"/>
  <c r="AQ157" i="28" s="1"/>
  <c r="AQ158" i="28" s="1"/>
  <c r="AQ159" i="28" s="1"/>
  <c r="AQ160" i="28" s="1"/>
  <c r="AQ161" i="28" s="1"/>
  <c r="AQ162" i="28" s="1"/>
  <c r="AQ163" i="28" s="1"/>
  <c r="AQ164" i="28" s="1"/>
  <c r="AQ165" i="28" s="1"/>
  <c r="AQ166" i="28" s="1"/>
  <c r="AQ167" i="28" s="1"/>
  <c r="AQ168" i="28" s="1"/>
  <c r="AQ169" i="28" s="1"/>
  <c r="AQ170" i="28" s="1"/>
  <c r="AQ171" i="28" s="1"/>
  <c r="AQ172" i="28" s="1"/>
  <c r="AQ173" i="28" s="1"/>
  <c r="AQ174" i="28" s="1"/>
  <c r="AQ175" i="28" s="1"/>
  <c r="AQ176" i="28" s="1"/>
  <c r="AQ177" i="28" s="1"/>
  <c r="AQ178" i="28" s="1"/>
  <c r="AQ179" i="28" s="1"/>
  <c r="AQ180" i="28" s="1"/>
  <c r="AQ181" i="28" s="1"/>
  <c r="AQ182" i="28" s="1"/>
  <c r="AQ183" i="28" s="1"/>
  <c r="AQ184" i="28" s="1"/>
  <c r="AQ185" i="28" s="1"/>
  <c r="AQ186" i="28" s="1"/>
  <c r="AQ187" i="28" s="1"/>
  <c r="AQ188" i="28" s="1"/>
  <c r="AQ189" i="28" s="1"/>
  <c r="AQ190" i="28" s="1"/>
  <c r="AQ191" i="28" s="1"/>
  <c r="AQ192" i="28" s="1"/>
  <c r="AQ193" i="28" s="1"/>
  <c r="AQ194" i="28" s="1"/>
  <c r="AR20" i="28"/>
  <c r="Z16" i="28"/>
  <c r="AN2" i="28"/>
  <c r="AN5" i="28"/>
  <c r="BK5" i="28"/>
  <c r="BK2" i="28"/>
  <c r="U41" i="33"/>
  <c r="U66" i="33"/>
  <c r="U103" i="33"/>
  <c r="U131" i="33"/>
  <c r="U190" i="33"/>
  <c r="U98" i="33"/>
  <c r="U168" i="33"/>
  <c r="U33" i="33"/>
  <c r="U50" i="33"/>
  <c r="U157" i="33"/>
  <c r="U96" i="33"/>
  <c r="U99" i="33"/>
  <c r="U47" i="33"/>
  <c r="U141" i="33"/>
  <c r="U144" i="33"/>
  <c r="U74" i="33"/>
  <c r="U185" i="33"/>
  <c r="U58" i="33"/>
  <c r="U62" i="33"/>
  <c r="U123" i="33"/>
  <c r="U149" i="33"/>
  <c r="U49" i="33"/>
  <c r="U127" i="33"/>
  <c r="U82" i="33"/>
  <c r="U133" i="33"/>
  <c r="U145" i="33"/>
  <c r="U71" i="33"/>
  <c r="U159" i="33"/>
  <c r="U86" i="33"/>
  <c r="U73" i="33"/>
  <c r="U24" i="33"/>
  <c r="Y24" i="33" s="1"/>
  <c r="U113" i="33"/>
  <c r="U171" i="33"/>
  <c r="U101" i="33"/>
  <c r="U137" i="33"/>
  <c r="U180" i="33"/>
  <c r="U135" i="33"/>
  <c r="U20" i="33"/>
  <c r="Y20" i="33" s="1"/>
  <c r="U108" i="33"/>
  <c r="U112" i="33"/>
  <c r="U23" i="33"/>
  <c r="Y23" i="33" s="1"/>
  <c r="U164" i="33"/>
  <c r="U35" i="33"/>
  <c r="U130" i="33"/>
  <c r="U114" i="33"/>
  <c r="U106" i="33"/>
  <c r="U132" i="33"/>
  <c r="U192" i="33"/>
  <c r="U191" i="33"/>
  <c r="U146" i="33"/>
  <c r="U163" i="33"/>
  <c r="U76" i="33"/>
  <c r="U122" i="33"/>
  <c r="U97" i="33"/>
  <c r="U61" i="33"/>
  <c r="U142" i="33"/>
  <c r="U43" i="33"/>
  <c r="U176" i="33"/>
  <c r="U72" i="33"/>
  <c r="U102" i="33"/>
  <c r="U151" i="33"/>
  <c r="U186" i="33"/>
  <c r="U22" i="33"/>
  <c r="Y22" i="33" s="1"/>
  <c r="U193" i="33"/>
  <c r="U100" i="33"/>
  <c r="U128" i="33"/>
  <c r="U129" i="33"/>
  <c r="U121" i="33"/>
  <c r="U70" i="33"/>
  <c r="U175" i="33"/>
  <c r="U156" i="33"/>
  <c r="U165" i="33"/>
  <c r="U161" i="33"/>
  <c r="U115" i="33"/>
  <c r="U120" i="33"/>
  <c r="U26" i="33"/>
  <c r="U117" i="33"/>
  <c r="U87" i="33"/>
  <c r="U125" i="33"/>
  <c r="U183" i="33"/>
  <c r="U147" i="33"/>
  <c r="U90" i="33"/>
  <c r="U153" i="33"/>
  <c r="U52" i="33"/>
  <c r="U29" i="33"/>
  <c r="U85" i="33"/>
  <c r="U119" i="33"/>
  <c r="U173" i="33"/>
  <c r="U174" i="33"/>
  <c r="U116" i="33"/>
  <c r="U189" i="33"/>
  <c r="U83" i="33"/>
  <c r="U154" i="33"/>
  <c r="U110" i="33"/>
  <c r="U177" i="33"/>
  <c r="U88" i="33"/>
  <c r="U32" i="33"/>
  <c r="U48" i="33"/>
  <c r="U78" i="33"/>
  <c r="U170" i="33"/>
  <c r="U44" i="33"/>
  <c r="U37" i="33"/>
  <c r="U40" i="33"/>
  <c r="U178" i="33"/>
  <c r="U143" i="33"/>
  <c r="U139" i="33"/>
  <c r="U182" i="33"/>
  <c r="U56" i="33"/>
  <c r="U162" i="33"/>
  <c r="U21" i="33"/>
  <c r="Y21" i="33" s="1"/>
  <c r="U80" i="33"/>
  <c r="U30" i="33"/>
  <c r="U187" i="33"/>
  <c r="U55" i="33"/>
  <c r="U181" i="33"/>
  <c r="U36" i="33"/>
  <c r="U51" i="33"/>
  <c r="U109" i="33"/>
  <c r="U45" i="33"/>
  <c r="U92" i="33"/>
  <c r="U140" i="33"/>
  <c r="U160" i="33"/>
  <c r="U28" i="33"/>
  <c r="U79" i="33"/>
  <c r="U150" i="33"/>
  <c r="U167" i="33"/>
  <c r="U126" i="33"/>
  <c r="U54" i="33"/>
  <c r="U57" i="33"/>
  <c r="U107" i="33"/>
  <c r="U59" i="33"/>
  <c r="U64" i="33"/>
  <c r="U38" i="33"/>
  <c r="U134" i="33"/>
  <c r="U179" i="33"/>
  <c r="U67" i="33"/>
  <c r="U188" i="33"/>
  <c r="U124" i="33"/>
  <c r="U118" i="33"/>
  <c r="U34" i="33"/>
  <c r="U69" i="33"/>
  <c r="U77" i="33"/>
  <c r="U27" i="33"/>
  <c r="U31" i="33"/>
  <c r="U155" i="33"/>
  <c r="U94" i="33"/>
  <c r="U46" i="33"/>
  <c r="U68" i="33"/>
  <c r="U75" i="33"/>
  <c r="U105" i="33"/>
  <c r="U81" i="33"/>
  <c r="U63" i="33"/>
  <c r="U53" i="33"/>
  <c r="U158" i="33"/>
  <c r="U184" i="33"/>
  <c r="U25" i="33"/>
  <c r="Y25" i="33" s="1"/>
  <c r="U172" i="33"/>
  <c r="U84" i="33"/>
  <c r="U136" i="33"/>
  <c r="U93" i="33"/>
  <c r="U65" i="33"/>
  <c r="U104" i="33"/>
  <c r="U152" i="33"/>
  <c r="U39" i="33"/>
  <c r="U138" i="33"/>
  <c r="U111" i="33"/>
  <c r="U42" i="33"/>
  <c r="U148" i="33"/>
  <c r="U89" i="33"/>
  <c r="U91" i="33"/>
  <c r="U169" i="33"/>
  <c r="U166" i="33"/>
  <c r="U60" i="33"/>
  <c r="U95" i="33"/>
  <c r="V19" i="33"/>
  <c r="V17" i="33" s="1"/>
  <c r="B5" i="33" s="1"/>
  <c r="U194" i="33"/>
  <c r="U64" i="31"/>
  <c r="U129" i="31"/>
  <c r="U120" i="31"/>
  <c r="U23" i="31"/>
  <c r="Y23" i="31" s="1"/>
  <c r="U73" i="31"/>
  <c r="U85" i="31"/>
  <c r="U40" i="31"/>
  <c r="U105" i="31"/>
  <c r="U117" i="31"/>
  <c r="U149" i="31"/>
  <c r="U146" i="31"/>
  <c r="U77" i="31"/>
  <c r="U101" i="31"/>
  <c r="U66" i="31"/>
  <c r="U184" i="31"/>
  <c r="U148" i="31"/>
  <c r="U169" i="31"/>
  <c r="U190" i="31"/>
  <c r="U28" i="31"/>
  <c r="U173" i="31"/>
  <c r="U31" i="31"/>
  <c r="U174" i="31"/>
  <c r="U32" i="31"/>
  <c r="U185" i="31"/>
  <c r="U102" i="31"/>
  <c r="U69" i="31"/>
  <c r="U100" i="31"/>
  <c r="U41" i="31"/>
  <c r="U21" i="31"/>
  <c r="Y21" i="31" s="1"/>
  <c r="U180" i="31"/>
  <c r="U80" i="31"/>
  <c r="U27" i="31"/>
  <c r="U128" i="31"/>
  <c r="U138" i="31"/>
  <c r="U135" i="31"/>
  <c r="U29" i="31"/>
  <c r="U34" i="31"/>
  <c r="U137" i="31"/>
  <c r="U178" i="31"/>
  <c r="U71" i="31"/>
  <c r="U33" i="31"/>
  <c r="U37" i="31"/>
  <c r="U188" i="31"/>
  <c r="U46" i="31"/>
  <c r="U161" i="31"/>
  <c r="U183" i="31"/>
  <c r="U44" i="31"/>
  <c r="U175" i="31"/>
  <c r="U54" i="31"/>
  <c r="U103" i="31"/>
  <c r="U157" i="31"/>
  <c r="U98" i="31"/>
  <c r="U114" i="31"/>
  <c r="U150" i="31"/>
  <c r="U167" i="31"/>
  <c r="V19" i="31"/>
  <c r="V17" i="31" s="1"/>
  <c r="B5" i="31" s="1"/>
  <c r="U35" i="31"/>
  <c r="U194" i="31"/>
  <c r="U162" i="31"/>
  <c r="U82" i="31"/>
  <c r="U193" i="31"/>
  <c r="U186" i="31"/>
  <c r="U94" i="31"/>
  <c r="U68" i="31"/>
  <c r="U133" i="31"/>
  <c r="U170" i="31"/>
  <c r="U83" i="31"/>
  <c r="U143" i="31"/>
  <c r="U153" i="31"/>
  <c r="U111" i="31"/>
  <c r="U119" i="31"/>
  <c r="U140" i="31"/>
  <c r="U130" i="31"/>
  <c r="U166" i="31"/>
  <c r="U192" i="31"/>
  <c r="U147" i="31"/>
  <c r="U45" i="31"/>
  <c r="U55" i="31"/>
  <c r="U78" i="31"/>
  <c r="U79" i="31"/>
  <c r="U109" i="31"/>
  <c r="U30" i="31"/>
  <c r="U164" i="31"/>
  <c r="U160" i="31"/>
  <c r="U20" i="31"/>
  <c r="Y20" i="31" s="1"/>
  <c r="U39" i="31"/>
  <c r="U91" i="31"/>
  <c r="U84" i="31"/>
  <c r="U99" i="31"/>
  <c r="U172" i="31"/>
  <c r="U121" i="31"/>
  <c r="U106" i="31"/>
  <c r="U122" i="31"/>
  <c r="U182" i="31"/>
  <c r="U56" i="31"/>
  <c r="U179" i="31"/>
  <c r="U48" i="31"/>
  <c r="U53" i="31"/>
  <c r="U36" i="31"/>
  <c r="U113" i="31"/>
  <c r="U52" i="31"/>
  <c r="U187" i="31"/>
  <c r="U43" i="31"/>
  <c r="U159" i="31"/>
  <c r="U107" i="31"/>
  <c r="U118" i="31"/>
  <c r="U25" i="31"/>
  <c r="Y25" i="31" s="1"/>
  <c r="U141" i="31"/>
  <c r="U70" i="31"/>
  <c r="U62" i="31"/>
  <c r="U72" i="31"/>
  <c r="U125" i="31"/>
  <c r="U60" i="31"/>
  <c r="U104" i="31"/>
  <c r="U58" i="31"/>
  <c r="U90" i="31"/>
  <c r="U92" i="31"/>
  <c r="U112" i="31"/>
  <c r="U63" i="31"/>
  <c r="U165" i="31"/>
  <c r="U163" i="31"/>
  <c r="U108" i="31"/>
  <c r="U142" i="31"/>
  <c r="U124" i="31"/>
  <c r="U136" i="31"/>
  <c r="U96" i="31"/>
  <c r="U22" i="31"/>
  <c r="Y22" i="31" s="1"/>
  <c r="U176" i="31"/>
  <c r="U131" i="31"/>
  <c r="U26" i="31"/>
  <c r="U89" i="31"/>
  <c r="U126" i="31"/>
  <c r="U158" i="31"/>
  <c r="U191" i="31"/>
  <c r="U115" i="31"/>
  <c r="U50" i="31"/>
  <c r="U155" i="31"/>
  <c r="U24" i="31"/>
  <c r="Y24" i="31" s="1"/>
  <c r="Y30" i="31" s="1"/>
  <c r="U177" i="31"/>
  <c r="U95" i="31"/>
  <c r="U181" i="31"/>
  <c r="U47" i="31"/>
  <c r="U97" i="31"/>
  <c r="U151" i="31"/>
  <c r="U110" i="31"/>
  <c r="U123" i="31"/>
  <c r="U116" i="31"/>
  <c r="U74" i="31"/>
  <c r="U134" i="31"/>
  <c r="U87" i="31"/>
  <c r="U81" i="31"/>
  <c r="U88" i="31"/>
  <c r="U76" i="31"/>
  <c r="U93" i="31"/>
  <c r="U156" i="31"/>
  <c r="U171" i="31"/>
  <c r="U59" i="31"/>
  <c r="U139" i="31"/>
  <c r="U67" i="31"/>
  <c r="U145" i="31"/>
  <c r="U49" i="31"/>
  <c r="U57" i="31"/>
  <c r="U152" i="31"/>
  <c r="U168" i="31"/>
  <c r="U189" i="31"/>
  <c r="U144" i="31"/>
  <c r="U127" i="31"/>
  <c r="U75" i="31"/>
  <c r="U61" i="31"/>
  <c r="U51" i="31"/>
  <c r="U132" i="31"/>
  <c r="U65" i="31"/>
  <c r="U38" i="31"/>
  <c r="U86" i="31"/>
  <c r="U42" i="31"/>
  <c r="U154" i="31"/>
  <c r="AL5" i="31"/>
  <c r="AL2" i="31"/>
  <c r="BD5" i="31"/>
  <c r="BD2" i="31"/>
  <c r="BH5" i="31"/>
  <c r="BH2" i="31"/>
  <c r="AX5" i="31"/>
  <c r="AX2" i="31"/>
  <c r="BA5" i="31"/>
  <c r="BA2" i="31"/>
  <c r="AS5" i="31"/>
  <c r="AS2" i="31"/>
  <c r="BN2" i="31"/>
  <c r="BN5" i="31"/>
  <c r="BL2" i="31"/>
  <c r="BL5" i="31"/>
  <c r="BO5" i="31"/>
  <c r="BO2" i="31"/>
  <c r="BM5" i="31"/>
  <c r="BM2" i="31"/>
  <c r="AP5" i="28"/>
  <c r="AP2" i="28"/>
  <c r="BB5" i="28"/>
  <c r="BB2" i="28"/>
  <c r="BG5" i="28"/>
  <c r="BG2" i="28"/>
  <c r="AV2" i="31"/>
  <c r="AV5" i="31"/>
  <c r="AY2" i="31"/>
  <c r="AY5" i="31"/>
  <c r="BI5" i="31"/>
  <c r="BI2" i="31"/>
  <c r="BF2" i="31"/>
  <c r="BF5" i="31"/>
  <c r="AR20" i="31"/>
  <c r="AQ21" i="31"/>
  <c r="AQ22" i="31" s="1"/>
  <c r="AQ23" i="31" s="1"/>
  <c r="AQ24" i="31" s="1"/>
  <c r="AQ25" i="31" s="1"/>
  <c r="AQ26" i="31" s="1"/>
  <c r="AQ27" i="31" s="1"/>
  <c r="AQ28" i="31" s="1"/>
  <c r="AQ29" i="31" s="1"/>
  <c r="AQ30" i="31" s="1"/>
  <c r="AQ31" i="31" s="1"/>
  <c r="AQ32" i="31" s="1"/>
  <c r="AQ33" i="31" s="1"/>
  <c r="AQ34" i="31" s="1"/>
  <c r="AQ35" i="31" s="1"/>
  <c r="AQ36" i="31" s="1"/>
  <c r="AQ37" i="31" s="1"/>
  <c r="AQ38" i="31" s="1"/>
  <c r="AQ39" i="31" s="1"/>
  <c r="AQ40" i="31" s="1"/>
  <c r="AQ41" i="31" s="1"/>
  <c r="AQ42" i="31" s="1"/>
  <c r="AQ43" i="31" s="1"/>
  <c r="AQ44" i="31" s="1"/>
  <c r="AQ45" i="31" s="1"/>
  <c r="AQ46" i="31" s="1"/>
  <c r="AQ47" i="31" s="1"/>
  <c r="AQ48" i="31" s="1"/>
  <c r="AQ49" i="31" s="1"/>
  <c r="AQ50" i="31" s="1"/>
  <c r="AQ51" i="31" s="1"/>
  <c r="AQ52" i="31" s="1"/>
  <c r="AQ53" i="31" s="1"/>
  <c r="AQ54" i="31" s="1"/>
  <c r="AQ55" i="31" s="1"/>
  <c r="AQ56" i="31" s="1"/>
  <c r="AQ57" i="31" s="1"/>
  <c r="AQ58" i="31" s="1"/>
  <c r="AQ59" i="31" s="1"/>
  <c r="AQ60" i="31" s="1"/>
  <c r="AQ61" i="31" s="1"/>
  <c r="AQ62" i="31" s="1"/>
  <c r="AQ63" i="31" s="1"/>
  <c r="AQ64" i="31" s="1"/>
  <c r="AQ65" i="31" s="1"/>
  <c r="AQ66" i="31" s="1"/>
  <c r="AQ67" i="31" s="1"/>
  <c r="AQ68" i="31" s="1"/>
  <c r="AQ69" i="31" s="1"/>
  <c r="AQ70" i="31" s="1"/>
  <c r="AQ71" i="31" s="1"/>
  <c r="AQ72" i="31" s="1"/>
  <c r="AQ73" i="31" s="1"/>
  <c r="AQ74" i="31" s="1"/>
  <c r="AQ75" i="31" s="1"/>
  <c r="AQ76" i="31" s="1"/>
  <c r="AQ77" i="31" s="1"/>
  <c r="AQ78" i="31" s="1"/>
  <c r="AQ79" i="31" s="1"/>
  <c r="AQ80" i="31" s="1"/>
  <c r="AQ81" i="31" s="1"/>
  <c r="AQ82" i="31" s="1"/>
  <c r="AQ83" i="31" s="1"/>
  <c r="AQ84" i="31" s="1"/>
  <c r="AQ85" i="31" s="1"/>
  <c r="AQ86" i="31" s="1"/>
  <c r="AQ87" i="31" s="1"/>
  <c r="AQ88" i="31" s="1"/>
  <c r="AQ89" i="31" s="1"/>
  <c r="AQ90" i="31" s="1"/>
  <c r="AQ91" i="31" s="1"/>
  <c r="AQ92" i="31" s="1"/>
  <c r="AQ93" i="31" s="1"/>
  <c r="AQ94" i="31" s="1"/>
  <c r="AQ95" i="31" s="1"/>
  <c r="AQ96" i="31" s="1"/>
  <c r="AQ97" i="31" s="1"/>
  <c r="AQ98" i="31" s="1"/>
  <c r="AQ99" i="31" s="1"/>
  <c r="AQ100" i="31" s="1"/>
  <c r="AQ101" i="31" s="1"/>
  <c r="AQ102" i="31" s="1"/>
  <c r="AQ103" i="31" s="1"/>
  <c r="AQ104" i="31" s="1"/>
  <c r="AQ105" i="31" s="1"/>
  <c r="AQ106" i="31" s="1"/>
  <c r="AQ107" i="31" s="1"/>
  <c r="AQ108" i="31" s="1"/>
  <c r="AQ109" i="31" s="1"/>
  <c r="AQ110" i="31" s="1"/>
  <c r="AQ111" i="31" s="1"/>
  <c r="AQ112" i="31" s="1"/>
  <c r="AQ113" i="31" s="1"/>
  <c r="AQ114" i="31" s="1"/>
  <c r="AQ115" i="31" s="1"/>
  <c r="AQ116" i="31" s="1"/>
  <c r="AQ117" i="31" s="1"/>
  <c r="AQ118" i="31" s="1"/>
  <c r="AQ119" i="31" s="1"/>
  <c r="AQ120" i="31" s="1"/>
  <c r="AQ121" i="31" s="1"/>
  <c r="AQ122" i="31" s="1"/>
  <c r="AQ123" i="31" s="1"/>
  <c r="AQ124" i="31" s="1"/>
  <c r="AQ125" i="31" s="1"/>
  <c r="AQ126" i="31" s="1"/>
  <c r="AQ127" i="31" s="1"/>
  <c r="AQ128" i="31" s="1"/>
  <c r="AQ129" i="31" s="1"/>
  <c r="AQ130" i="31" s="1"/>
  <c r="AQ131" i="31" s="1"/>
  <c r="AQ132" i="31" s="1"/>
  <c r="AQ133" i="31" s="1"/>
  <c r="AQ134" i="31" s="1"/>
  <c r="AQ135" i="31" s="1"/>
  <c r="AQ136" i="31" s="1"/>
  <c r="AQ137" i="31" s="1"/>
  <c r="AQ138" i="31" s="1"/>
  <c r="AQ139" i="31" s="1"/>
  <c r="AQ140" i="31" s="1"/>
  <c r="AQ141" i="31" s="1"/>
  <c r="AQ142" i="31" s="1"/>
  <c r="AQ143" i="31" s="1"/>
  <c r="AQ144" i="31" s="1"/>
  <c r="AQ145" i="31" s="1"/>
  <c r="AQ146" i="31" s="1"/>
  <c r="AQ147" i="31" s="1"/>
  <c r="AQ148" i="31" s="1"/>
  <c r="AQ149" i="31" s="1"/>
  <c r="AQ150" i="31" s="1"/>
  <c r="AQ151" i="31" s="1"/>
  <c r="AQ152" i="31" s="1"/>
  <c r="AQ153" i="31" s="1"/>
  <c r="AQ154" i="31" s="1"/>
  <c r="AQ155" i="31" s="1"/>
  <c r="AQ156" i="31" s="1"/>
  <c r="AQ157" i="31" s="1"/>
  <c r="AQ158" i="31" s="1"/>
  <c r="AQ159" i="31" s="1"/>
  <c r="AQ160" i="31" s="1"/>
  <c r="AQ161" i="31" s="1"/>
  <c r="AQ162" i="31" s="1"/>
  <c r="AQ163" i="31" s="1"/>
  <c r="AQ164" i="31" s="1"/>
  <c r="AQ165" i="31" s="1"/>
  <c r="AQ166" i="31" s="1"/>
  <c r="AQ167" i="31" s="1"/>
  <c r="AQ168" i="31" s="1"/>
  <c r="AQ169" i="31" s="1"/>
  <c r="AQ170" i="31" s="1"/>
  <c r="AQ171" i="31" s="1"/>
  <c r="AQ172" i="31" s="1"/>
  <c r="AQ173" i="31" s="1"/>
  <c r="AQ174" i="31" s="1"/>
  <c r="AQ175" i="31" s="1"/>
  <c r="AQ176" i="31" s="1"/>
  <c r="AQ177" i="31" s="1"/>
  <c r="AQ178" i="31" s="1"/>
  <c r="AQ179" i="31" s="1"/>
  <c r="AQ180" i="31" s="1"/>
  <c r="AQ181" i="31" s="1"/>
  <c r="AQ182" i="31" s="1"/>
  <c r="AQ183" i="31" s="1"/>
  <c r="AQ184" i="31" s="1"/>
  <c r="AQ185" i="31" s="1"/>
  <c r="AQ186" i="31" s="1"/>
  <c r="AQ187" i="31" s="1"/>
  <c r="AQ188" i="31" s="1"/>
  <c r="AQ189" i="31" s="1"/>
  <c r="AQ190" i="31" s="1"/>
  <c r="AQ191" i="31" s="1"/>
  <c r="AQ192" i="31" s="1"/>
  <c r="AQ193" i="31" s="1"/>
  <c r="AQ194" i="31" s="1"/>
  <c r="Z16" i="31"/>
  <c r="AR2" i="31"/>
  <c r="AR5" i="31"/>
  <c r="AW5" i="31"/>
  <c r="AW2" i="31"/>
  <c r="BG2" i="31"/>
  <c r="BG5" i="31"/>
  <c r="BE2" i="31"/>
  <c r="BE5" i="31"/>
  <c r="BB5" i="31"/>
  <c r="BB2" i="31"/>
  <c r="BK2" i="31"/>
  <c r="BK5" i="31"/>
  <c r="AP2" i="26"/>
  <c r="AP5" i="26"/>
  <c r="AY2" i="26"/>
  <c r="AY5" i="26"/>
  <c r="AT2" i="26"/>
  <c r="AT5" i="26"/>
  <c r="BG2" i="26"/>
  <c r="BG5" i="26"/>
  <c r="AK5" i="26"/>
  <c r="AK2" i="26"/>
  <c r="BD2" i="26"/>
  <c r="BD5" i="26"/>
  <c r="BD5" i="33"/>
  <c r="BD2" i="33"/>
  <c r="AU2" i="33"/>
  <c r="AU5" i="33"/>
  <c r="AP5" i="33"/>
  <c r="AP2" i="33"/>
  <c r="AZ5" i="33"/>
  <c r="AZ2" i="33"/>
  <c r="AN2" i="33"/>
  <c r="AN5" i="33"/>
  <c r="BH5" i="33"/>
  <c r="BH2" i="33"/>
  <c r="BL2" i="33"/>
  <c r="BL5" i="33"/>
  <c r="BO2" i="33"/>
  <c r="BO5" i="33"/>
  <c r="BN5" i="33"/>
  <c r="BN2" i="33"/>
  <c r="BE5" i="33"/>
  <c r="BE2" i="33"/>
  <c r="AS5" i="33"/>
  <c r="AS2" i="33"/>
  <c r="AJ16" i="26"/>
  <c r="AN5" i="31"/>
  <c r="AN2" i="31"/>
  <c r="AP2" i="31"/>
  <c r="AP5" i="31"/>
  <c r="BJ2" i="31"/>
  <c r="BJ5" i="31"/>
  <c r="AU2" i="31"/>
  <c r="AU5" i="31"/>
  <c r="BC5" i="31"/>
  <c r="BC2" i="31"/>
  <c r="AK5" i="31"/>
  <c r="AK2" i="31"/>
  <c r="AO5" i="31"/>
  <c r="AO2" i="31"/>
  <c r="AQ2" i="31"/>
  <c r="AQ5" i="31"/>
  <c r="Z195" i="31"/>
  <c r="AC196" i="31" s="1"/>
  <c r="AC197" i="31" s="1"/>
  <c r="AC198" i="31" s="1"/>
  <c r="Z199" i="31" s="1"/>
  <c r="BM5" i="26"/>
  <c r="BM2" i="26"/>
  <c r="BK5" i="26"/>
  <c r="BK2" i="26"/>
  <c r="AU5" i="26"/>
  <c r="AU2" i="26"/>
  <c r="BE2" i="26"/>
  <c r="BE5" i="26"/>
  <c r="BF5" i="26"/>
  <c r="BF2" i="26"/>
  <c r="BI2" i="26"/>
  <c r="BI5" i="26"/>
  <c r="AS5" i="26"/>
  <c r="AS2" i="26"/>
  <c r="AQ5" i="26"/>
  <c r="AQ2" i="26"/>
  <c r="BB2" i="33"/>
  <c r="BB5" i="33"/>
  <c r="Z195" i="33"/>
  <c r="AC196" i="33" s="1"/>
  <c r="AC197" i="33" s="1"/>
  <c r="AC198" i="33" s="1"/>
  <c r="Z199" i="33" s="1"/>
  <c r="AX2" i="33"/>
  <c r="AX5" i="33"/>
  <c r="AW2" i="33"/>
  <c r="AW5" i="33"/>
  <c r="BF2" i="33"/>
  <c r="BF5" i="33"/>
  <c r="AO2" i="33"/>
  <c r="AO5" i="33"/>
  <c r="AV5" i="33"/>
  <c r="AV2" i="33"/>
  <c r="AL2" i="33"/>
  <c r="AL5" i="33"/>
  <c r="U109" i="28"/>
  <c r="U98" i="28"/>
  <c r="U141" i="28"/>
  <c r="U107" i="28"/>
  <c r="U48" i="28"/>
  <c r="U62" i="28"/>
  <c r="U93" i="28"/>
  <c r="U156" i="28"/>
  <c r="U91" i="28"/>
  <c r="U67" i="28"/>
  <c r="U64" i="28"/>
  <c r="U66" i="28"/>
  <c r="U127" i="28"/>
  <c r="U162" i="28"/>
  <c r="U160" i="28"/>
  <c r="U135" i="28"/>
  <c r="U166" i="28"/>
  <c r="U120" i="28"/>
  <c r="U70" i="28"/>
  <c r="U77" i="28"/>
  <c r="U145" i="28"/>
  <c r="U130" i="28"/>
  <c r="U149" i="28"/>
  <c r="U168" i="28"/>
  <c r="U34" i="28"/>
  <c r="U179" i="28"/>
  <c r="U65" i="28"/>
  <c r="U38" i="28"/>
  <c r="U144" i="28"/>
  <c r="U55" i="28"/>
  <c r="U53" i="28"/>
  <c r="U150" i="28"/>
  <c r="U174" i="28"/>
  <c r="U58" i="28"/>
  <c r="U37" i="28"/>
  <c r="U44" i="28"/>
  <c r="U60" i="28"/>
  <c r="U73" i="28"/>
  <c r="U78" i="28"/>
  <c r="U54" i="28"/>
  <c r="U57" i="28"/>
  <c r="V19" i="28"/>
  <c r="V17" i="28" s="1"/>
  <c r="B5" i="28" s="1"/>
  <c r="U184" i="28"/>
  <c r="U32" i="28"/>
  <c r="U56" i="28"/>
  <c r="U63" i="28"/>
  <c r="U190" i="28"/>
  <c r="U189" i="28"/>
  <c r="U100" i="28"/>
  <c r="U74" i="28"/>
  <c r="U108" i="28"/>
  <c r="U158" i="28"/>
  <c r="U119" i="28"/>
  <c r="U133" i="28"/>
  <c r="U85" i="28"/>
  <c r="U182" i="28"/>
  <c r="U96" i="28"/>
  <c r="U21" i="28"/>
  <c r="Y21" i="28" s="1"/>
  <c r="U142" i="28"/>
  <c r="U89" i="28"/>
  <c r="U129" i="28"/>
  <c r="U22" i="28"/>
  <c r="Y22" i="28" s="1"/>
  <c r="U39" i="28"/>
  <c r="U187" i="28"/>
  <c r="U76" i="28"/>
  <c r="U117" i="28"/>
  <c r="U177" i="28"/>
  <c r="U87" i="28"/>
  <c r="U191" i="28"/>
  <c r="U46" i="28"/>
  <c r="U45" i="28"/>
  <c r="U152" i="28"/>
  <c r="U143" i="28"/>
  <c r="U31" i="28"/>
  <c r="U23" i="28"/>
  <c r="Y23" i="28" s="1"/>
  <c r="U25" i="28"/>
  <c r="Y25" i="28" s="1"/>
  <c r="U86" i="28"/>
  <c r="U41" i="28"/>
  <c r="U118" i="28"/>
  <c r="U101" i="28"/>
  <c r="U121" i="28"/>
  <c r="U148" i="28"/>
  <c r="U113" i="28"/>
  <c r="U138" i="28"/>
  <c r="U110" i="28"/>
  <c r="U69" i="28"/>
  <c r="U92" i="28"/>
  <c r="U167" i="28"/>
  <c r="U153" i="28"/>
  <c r="U30" i="28"/>
  <c r="U180" i="28"/>
  <c r="U71" i="28"/>
  <c r="U84" i="28"/>
  <c r="U172" i="28"/>
  <c r="U50" i="28"/>
  <c r="U154" i="28"/>
  <c r="U140" i="28"/>
  <c r="U79" i="28"/>
  <c r="U40" i="28"/>
  <c r="U139" i="28"/>
  <c r="U26" i="28"/>
  <c r="U165" i="28"/>
  <c r="U99" i="28"/>
  <c r="U43" i="28"/>
  <c r="U114" i="28"/>
  <c r="U125" i="28"/>
  <c r="U112" i="28"/>
  <c r="U83" i="28"/>
  <c r="U192" i="28"/>
  <c r="U27" i="28"/>
  <c r="U24" i="28"/>
  <c r="Y24" i="28" s="1"/>
  <c r="U173" i="28"/>
  <c r="U169" i="28"/>
  <c r="U75" i="28"/>
  <c r="U159" i="28"/>
  <c r="U95" i="28"/>
  <c r="U157" i="28"/>
  <c r="U47" i="28"/>
  <c r="U178" i="28"/>
  <c r="U124" i="28"/>
  <c r="U72" i="28"/>
  <c r="U20" i="28"/>
  <c r="Y20" i="28" s="1"/>
  <c r="U136" i="28"/>
  <c r="U151" i="28"/>
  <c r="U161" i="28"/>
  <c r="U115" i="28"/>
  <c r="U122" i="28"/>
  <c r="U52" i="28"/>
  <c r="U194" i="28"/>
  <c r="U134" i="28"/>
  <c r="U132" i="28"/>
  <c r="U131" i="28"/>
  <c r="U137" i="28"/>
  <c r="U193" i="28"/>
  <c r="U126" i="28"/>
  <c r="U146" i="28"/>
  <c r="U188" i="28"/>
  <c r="U88" i="28"/>
  <c r="U106" i="28"/>
  <c r="U163" i="28"/>
  <c r="U94" i="28"/>
  <c r="U28" i="28"/>
  <c r="U51" i="28"/>
  <c r="U183" i="28"/>
  <c r="U59" i="28"/>
  <c r="U171" i="28"/>
  <c r="U116" i="28"/>
  <c r="U175" i="28"/>
  <c r="U128" i="28"/>
  <c r="U49" i="28"/>
  <c r="U68" i="28"/>
  <c r="U97" i="28"/>
  <c r="U181" i="28"/>
  <c r="U80" i="28"/>
  <c r="U186" i="28"/>
  <c r="U35" i="28"/>
  <c r="U185" i="28"/>
  <c r="U36" i="28"/>
  <c r="U42" i="28"/>
  <c r="U81" i="28"/>
  <c r="U29" i="28"/>
  <c r="U82" i="28"/>
  <c r="U164" i="28"/>
  <c r="U104" i="28"/>
  <c r="U123" i="28"/>
  <c r="U111" i="28"/>
  <c r="U147" i="28"/>
  <c r="U61" i="28"/>
  <c r="U176" i="28"/>
  <c r="U90" i="28"/>
  <c r="U105" i="28"/>
  <c r="U33" i="28"/>
  <c r="U103" i="28"/>
  <c r="U155" i="28"/>
  <c r="U102" i="28"/>
  <c r="U170" i="28"/>
  <c r="BO5" i="14"/>
  <c r="BO2" i="14"/>
  <c r="AO2" i="14"/>
  <c r="AO5" i="14"/>
  <c r="AL2" i="14"/>
  <c r="AL5" i="14"/>
  <c r="BB5" i="14"/>
  <c r="BB2" i="14"/>
  <c r="BA2" i="14"/>
  <c r="BA5" i="14"/>
  <c r="Z195" i="14"/>
  <c r="AC196" i="14" s="1"/>
  <c r="AC197" i="14" s="1"/>
  <c r="AC198" i="14" s="1"/>
  <c r="Z199" i="14" s="1"/>
  <c r="AP2" i="14"/>
  <c r="AP5" i="14"/>
  <c r="BF2" i="14"/>
  <c r="BF5" i="14"/>
  <c r="BJ5" i="14"/>
  <c r="BJ2" i="14"/>
  <c r="AT2" i="14"/>
  <c r="AT5" i="14"/>
  <c r="AX5" i="29"/>
  <c r="AX2" i="29"/>
  <c r="AL2" i="29"/>
  <c r="AL5" i="29"/>
  <c r="AM5" i="29"/>
  <c r="AM2" i="29"/>
  <c r="BM2" i="29"/>
  <c r="BM5" i="29"/>
  <c r="M28" i="13"/>
  <c r="P28" i="13"/>
  <c r="AJ28" i="13" s="1"/>
  <c r="O28" i="13"/>
  <c r="AL28" i="13" s="1"/>
  <c r="X10" i="32" s="1"/>
  <c r="P24" i="13"/>
  <c r="O24" i="13"/>
  <c r="AZ2" i="31"/>
  <c r="AZ5" i="31"/>
  <c r="AZ5" i="26"/>
  <c r="AZ2" i="26"/>
  <c r="AL5" i="26"/>
  <c r="AL2" i="26"/>
  <c r="BH2" i="26"/>
  <c r="BH5" i="26"/>
  <c r="AX2" i="26"/>
  <c r="AX5" i="26"/>
  <c r="AR20" i="26"/>
  <c r="Z16" i="26"/>
  <c r="AQ21" i="26"/>
  <c r="AQ22" i="26" s="1"/>
  <c r="AQ23" i="26" s="1"/>
  <c r="AQ24" i="26" s="1"/>
  <c r="AQ25" i="26" s="1"/>
  <c r="AQ26" i="26" s="1"/>
  <c r="AQ27" i="26" s="1"/>
  <c r="AQ28" i="26" s="1"/>
  <c r="AQ29" i="26" s="1"/>
  <c r="AQ30" i="26" s="1"/>
  <c r="AQ31" i="26" s="1"/>
  <c r="AQ32" i="26" s="1"/>
  <c r="AQ33" i="26" s="1"/>
  <c r="AQ34" i="26" s="1"/>
  <c r="AQ35" i="26" s="1"/>
  <c r="AQ36" i="26" s="1"/>
  <c r="AQ37" i="26" s="1"/>
  <c r="AQ38" i="26" s="1"/>
  <c r="AQ39" i="26" s="1"/>
  <c r="AQ40" i="26" s="1"/>
  <c r="AQ41" i="26" s="1"/>
  <c r="AQ42" i="26" s="1"/>
  <c r="AQ43" i="26" s="1"/>
  <c r="AQ44" i="26" s="1"/>
  <c r="AQ45" i="26" s="1"/>
  <c r="AQ46" i="26" s="1"/>
  <c r="AQ47" i="26" s="1"/>
  <c r="AQ48" i="26" s="1"/>
  <c r="AQ49" i="26" s="1"/>
  <c r="AQ50" i="26" s="1"/>
  <c r="AQ51" i="26" s="1"/>
  <c r="AQ52" i="26" s="1"/>
  <c r="AQ53" i="26" s="1"/>
  <c r="AQ54" i="26" s="1"/>
  <c r="AQ55" i="26" s="1"/>
  <c r="AQ56" i="26" s="1"/>
  <c r="AQ57" i="26" s="1"/>
  <c r="AQ58" i="26" s="1"/>
  <c r="AQ59" i="26" s="1"/>
  <c r="AQ60" i="26" s="1"/>
  <c r="AQ61" i="26" s="1"/>
  <c r="AQ62" i="26" s="1"/>
  <c r="AQ63" i="26" s="1"/>
  <c r="AQ64" i="26" s="1"/>
  <c r="AQ65" i="26" s="1"/>
  <c r="AQ66" i="26" s="1"/>
  <c r="AQ67" i="26" s="1"/>
  <c r="AQ68" i="26" s="1"/>
  <c r="AQ69" i="26" s="1"/>
  <c r="AQ70" i="26" s="1"/>
  <c r="AQ71" i="26" s="1"/>
  <c r="AQ72" i="26" s="1"/>
  <c r="AQ73" i="26" s="1"/>
  <c r="AQ74" i="26" s="1"/>
  <c r="AQ75" i="26" s="1"/>
  <c r="AQ76" i="26" s="1"/>
  <c r="AQ77" i="26" s="1"/>
  <c r="AQ78" i="26" s="1"/>
  <c r="AQ79" i="26" s="1"/>
  <c r="AQ80" i="26" s="1"/>
  <c r="AQ81" i="26" s="1"/>
  <c r="AQ82" i="26" s="1"/>
  <c r="AQ83" i="26" s="1"/>
  <c r="AQ84" i="26" s="1"/>
  <c r="AQ85" i="26" s="1"/>
  <c r="AQ86" i="26" s="1"/>
  <c r="AQ87" i="26" s="1"/>
  <c r="AQ88" i="26" s="1"/>
  <c r="AQ89" i="26" s="1"/>
  <c r="AQ90" i="26" s="1"/>
  <c r="AQ91" i="26" s="1"/>
  <c r="AQ92" i="26" s="1"/>
  <c r="AQ93" i="26" s="1"/>
  <c r="AQ94" i="26" s="1"/>
  <c r="AQ95" i="26" s="1"/>
  <c r="AQ96" i="26" s="1"/>
  <c r="AQ97" i="26" s="1"/>
  <c r="AQ98" i="26" s="1"/>
  <c r="AQ99" i="26" s="1"/>
  <c r="AQ100" i="26" s="1"/>
  <c r="AQ101" i="26" s="1"/>
  <c r="AQ102" i="26" s="1"/>
  <c r="AQ103" i="26" s="1"/>
  <c r="AQ104" i="26" s="1"/>
  <c r="AQ105" i="26" s="1"/>
  <c r="AQ106" i="26" s="1"/>
  <c r="AQ107" i="26" s="1"/>
  <c r="AQ108" i="26" s="1"/>
  <c r="AQ109" i="26" s="1"/>
  <c r="AQ110" i="26" s="1"/>
  <c r="AQ111" i="26" s="1"/>
  <c r="AQ112" i="26" s="1"/>
  <c r="AQ113" i="26" s="1"/>
  <c r="AQ114" i="26" s="1"/>
  <c r="AQ115" i="26" s="1"/>
  <c r="AQ116" i="26" s="1"/>
  <c r="AQ117" i="26" s="1"/>
  <c r="AQ118" i="26" s="1"/>
  <c r="AQ119" i="26" s="1"/>
  <c r="AQ120" i="26" s="1"/>
  <c r="AQ121" i="26" s="1"/>
  <c r="AQ122" i="26" s="1"/>
  <c r="AQ123" i="26" s="1"/>
  <c r="AQ124" i="26" s="1"/>
  <c r="AQ125" i="26" s="1"/>
  <c r="AQ126" i="26" s="1"/>
  <c r="AQ127" i="26" s="1"/>
  <c r="AQ128" i="26" s="1"/>
  <c r="AQ129" i="26" s="1"/>
  <c r="AQ130" i="26" s="1"/>
  <c r="AQ131" i="26" s="1"/>
  <c r="AQ132" i="26" s="1"/>
  <c r="AQ133" i="26" s="1"/>
  <c r="AQ134" i="26" s="1"/>
  <c r="AQ135" i="26" s="1"/>
  <c r="AQ136" i="26" s="1"/>
  <c r="AQ137" i="26" s="1"/>
  <c r="AQ138" i="26" s="1"/>
  <c r="AQ139" i="26" s="1"/>
  <c r="AQ140" i="26" s="1"/>
  <c r="AQ141" i="26" s="1"/>
  <c r="AQ142" i="26" s="1"/>
  <c r="AQ143" i="26" s="1"/>
  <c r="AQ144" i="26" s="1"/>
  <c r="AQ145" i="26" s="1"/>
  <c r="AQ146" i="26" s="1"/>
  <c r="AQ147" i="26" s="1"/>
  <c r="AQ148" i="26" s="1"/>
  <c r="AQ149" i="26" s="1"/>
  <c r="AQ150" i="26" s="1"/>
  <c r="AQ151" i="26" s="1"/>
  <c r="AQ152" i="26" s="1"/>
  <c r="AQ153" i="26" s="1"/>
  <c r="AQ154" i="26" s="1"/>
  <c r="AQ155" i="26" s="1"/>
  <c r="AQ156" i="26" s="1"/>
  <c r="AQ157" i="26" s="1"/>
  <c r="AQ158" i="26" s="1"/>
  <c r="AQ159" i="26" s="1"/>
  <c r="AQ160" i="26" s="1"/>
  <c r="AQ161" i="26" s="1"/>
  <c r="AQ162" i="26" s="1"/>
  <c r="AQ163" i="26" s="1"/>
  <c r="AQ164" i="26" s="1"/>
  <c r="AQ165" i="26" s="1"/>
  <c r="AQ166" i="26" s="1"/>
  <c r="AQ167" i="26" s="1"/>
  <c r="AQ168" i="26" s="1"/>
  <c r="AQ169" i="26" s="1"/>
  <c r="AQ170" i="26" s="1"/>
  <c r="AQ171" i="26" s="1"/>
  <c r="AQ172" i="26" s="1"/>
  <c r="AQ173" i="26" s="1"/>
  <c r="AQ174" i="26" s="1"/>
  <c r="AQ175" i="26" s="1"/>
  <c r="AQ176" i="26" s="1"/>
  <c r="AQ177" i="26" s="1"/>
  <c r="AQ178" i="26" s="1"/>
  <c r="AQ179" i="26" s="1"/>
  <c r="AQ180" i="26" s="1"/>
  <c r="AQ181" i="26" s="1"/>
  <c r="AQ182" i="26" s="1"/>
  <c r="AQ183" i="26" s="1"/>
  <c r="AQ184" i="26" s="1"/>
  <c r="AQ185" i="26" s="1"/>
  <c r="AQ186" i="26" s="1"/>
  <c r="AQ187" i="26" s="1"/>
  <c r="AQ188" i="26" s="1"/>
  <c r="AQ189" i="26" s="1"/>
  <c r="AQ190" i="26" s="1"/>
  <c r="AQ191" i="26" s="1"/>
  <c r="AQ192" i="26" s="1"/>
  <c r="AQ193" i="26" s="1"/>
  <c r="AQ194" i="26" s="1"/>
  <c r="BA5" i="26"/>
  <c r="BA2" i="26"/>
  <c r="BO2" i="26"/>
  <c r="BO5" i="26"/>
  <c r="AV2" i="26"/>
  <c r="AV5" i="26"/>
  <c r="BB2" i="26"/>
  <c r="BB5" i="26"/>
  <c r="BC5" i="33"/>
  <c r="BC2" i="33"/>
  <c r="BJ5" i="33"/>
  <c r="BJ2" i="33"/>
  <c r="BA5" i="33"/>
  <c r="BA2" i="33"/>
  <c r="AM2" i="33"/>
  <c r="AM5" i="33"/>
  <c r="BM2" i="33"/>
  <c r="BM5" i="33"/>
  <c r="AT2" i="33"/>
  <c r="AT5" i="33"/>
  <c r="U129" i="14"/>
  <c r="U94" i="14"/>
  <c r="U89" i="14"/>
  <c r="U146" i="14"/>
  <c r="U55" i="14"/>
  <c r="U105" i="14"/>
  <c r="U74" i="14"/>
  <c r="U77" i="14"/>
  <c r="U124" i="14"/>
  <c r="U108" i="14"/>
  <c r="U107" i="14"/>
  <c r="U128" i="14"/>
  <c r="U103" i="14"/>
  <c r="U141" i="14"/>
  <c r="U23" i="14"/>
  <c r="Y23" i="14" s="1"/>
  <c r="U42" i="14"/>
  <c r="U31" i="14"/>
  <c r="U59" i="14"/>
  <c r="U162" i="14"/>
  <c r="U136" i="14"/>
  <c r="U171" i="14"/>
  <c r="U33" i="14"/>
  <c r="U26" i="14"/>
  <c r="U145" i="14"/>
  <c r="U79" i="14"/>
  <c r="U137" i="14"/>
  <c r="U143" i="14"/>
  <c r="U168" i="14"/>
  <c r="U28" i="14"/>
  <c r="U85" i="14"/>
  <c r="U135" i="14"/>
  <c r="U61" i="14"/>
  <c r="U163" i="14"/>
  <c r="U169" i="14"/>
  <c r="U88" i="14"/>
  <c r="U82" i="14"/>
  <c r="U161" i="14"/>
  <c r="U62" i="14"/>
  <c r="U131" i="14"/>
  <c r="U116" i="14"/>
  <c r="U48" i="14"/>
  <c r="U22" i="14"/>
  <c r="Y22" i="14" s="1"/>
  <c r="U170" i="14"/>
  <c r="U54" i="14"/>
  <c r="U68" i="14"/>
  <c r="U126" i="14"/>
  <c r="U174" i="14"/>
  <c r="U118" i="14"/>
  <c r="U63" i="14"/>
  <c r="U84" i="14"/>
  <c r="U188" i="14"/>
  <c r="U191" i="14"/>
  <c r="U40" i="14"/>
  <c r="U20" i="14"/>
  <c r="Y20" i="14" s="1"/>
  <c r="U24" i="14"/>
  <c r="Y24" i="14" s="1"/>
  <c r="U172" i="14"/>
  <c r="U83" i="14"/>
  <c r="U69" i="14"/>
  <c r="U184" i="14"/>
  <c r="U49" i="14"/>
  <c r="U65" i="14"/>
  <c r="U99" i="14"/>
  <c r="U160" i="14"/>
  <c r="U175" i="14"/>
  <c r="U119" i="14"/>
  <c r="U101" i="14"/>
  <c r="U121" i="14"/>
  <c r="U122" i="14"/>
  <c r="U106" i="14"/>
  <c r="U86" i="14"/>
  <c r="U139" i="14"/>
  <c r="U190" i="14"/>
  <c r="U66" i="14"/>
  <c r="U52" i="14"/>
  <c r="U43" i="14"/>
  <c r="U150" i="14"/>
  <c r="U181" i="14"/>
  <c r="U154" i="14"/>
  <c r="U109" i="14"/>
  <c r="U47" i="14"/>
  <c r="U70" i="14"/>
  <c r="U178" i="14"/>
  <c r="U149" i="14"/>
  <c r="U36" i="14"/>
  <c r="U167" i="14"/>
  <c r="V19" i="14"/>
  <c r="V17" i="14" s="1"/>
  <c r="B5" i="14" s="1"/>
  <c r="U177" i="14"/>
  <c r="U153" i="14"/>
  <c r="U25" i="14"/>
  <c r="Y25" i="14" s="1"/>
  <c r="Y31" i="14" s="1"/>
  <c r="U193" i="14"/>
  <c r="U180" i="14"/>
  <c r="U156" i="14"/>
  <c r="U104" i="14"/>
  <c r="U78" i="14"/>
  <c r="U186" i="14"/>
  <c r="U111" i="14"/>
  <c r="U134" i="14"/>
  <c r="U45" i="14"/>
  <c r="U164" i="14"/>
  <c r="U114" i="14"/>
  <c r="U67" i="14"/>
  <c r="U182" i="14"/>
  <c r="U80" i="14"/>
  <c r="U35" i="14"/>
  <c r="U132" i="14"/>
  <c r="U192" i="14"/>
  <c r="U46" i="14"/>
  <c r="U147" i="14"/>
  <c r="U152" i="14"/>
  <c r="U51" i="14"/>
  <c r="U90" i="14"/>
  <c r="U27" i="14"/>
  <c r="U125" i="14"/>
  <c r="U93" i="14"/>
  <c r="U176" i="14"/>
  <c r="U53" i="14"/>
  <c r="U140" i="14"/>
  <c r="U91" i="14"/>
  <c r="U120" i="14"/>
  <c r="U148" i="14"/>
  <c r="U183" i="14"/>
  <c r="U158" i="14"/>
  <c r="U130" i="14"/>
  <c r="U34" i="14"/>
  <c r="U155" i="14"/>
  <c r="U185" i="14"/>
  <c r="U96" i="14"/>
  <c r="U44" i="14"/>
  <c r="U151" i="14"/>
  <c r="U75" i="14"/>
  <c r="U165" i="14"/>
  <c r="U38" i="14"/>
  <c r="U60" i="14"/>
  <c r="U189" i="14"/>
  <c r="U81" i="14"/>
  <c r="U73" i="14"/>
  <c r="U50" i="14"/>
  <c r="U98" i="14"/>
  <c r="U117" i="14"/>
  <c r="U29" i="14"/>
  <c r="U133" i="14"/>
  <c r="U76" i="14"/>
  <c r="U187" i="14"/>
  <c r="U39" i="14"/>
  <c r="U97" i="14"/>
  <c r="U71" i="14"/>
  <c r="U57" i="14"/>
  <c r="U110" i="14"/>
  <c r="U58" i="14"/>
  <c r="U92" i="14"/>
  <c r="U100" i="14"/>
  <c r="U157" i="14"/>
  <c r="U102" i="14"/>
  <c r="U142" i="14"/>
  <c r="U166" i="14"/>
  <c r="U113" i="14"/>
  <c r="U64" i="14"/>
  <c r="U37" i="14"/>
  <c r="U194" i="14"/>
  <c r="U115" i="14"/>
  <c r="U173" i="14"/>
  <c r="U179" i="14"/>
  <c r="U56" i="14"/>
  <c r="U21" i="14"/>
  <c r="Y21" i="14" s="1"/>
  <c r="U112" i="14"/>
  <c r="U138" i="14"/>
  <c r="U72" i="14"/>
  <c r="U123" i="14"/>
  <c r="U159" i="14"/>
  <c r="U144" i="14"/>
  <c r="U41" i="14"/>
  <c r="U87" i="14"/>
  <c r="U95" i="14"/>
  <c r="U30" i="14"/>
  <c r="U127" i="14"/>
  <c r="U32" i="14"/>
  <c r="AZ5" i="14"/>
  <c r="AZ2" i="14"/>
  <c r="BC5" i="14"/>
  <c r="BC2" i="14"/>
  <c r="AQ5" i="14"/>
  <c r="AQ2" i="14"/>
  <c r="AY2" i="14"/>
  <c r="AY5" i="14"/>
  <c r="AU2" i="14"/>
  <c r="AU5" i="14"/>
  <c r="AV2" i="14"/>
  <c r="AV5" i="14"/>
  <c r="AS2" i="14"/>
  <c r="AS5" i="14"/>
  <c r="BD5" i="14"/>
  <c r="BD2" i="14"/>
  <c r="AM5" i="14"/>
  <c r="AM2" i="14"/>
  <c r="BN2" i="14"/>
  <c r="BN5" i="14"/>
  <c r="BH5" i="14"/>
  <c r="BH2" i="14"/>
  <c r="AQ21" i="14"/>
  <c r="AQ22" i="14" s="1"/>
  <c r="AQ23" i="14" s="1"/>
  <c r="AQ24" i="14" s="1"/>
  <c r="AQ25" i="14" s="1"/>
  <c r="AQ26" i="14" s="1"/>
  <c r="AQ27" i="14" s="1"/>
  <c r="AQ28" i="14" s="1"/>
  <c r="AQ29" i="14" s="1"/>
  <c r="AQ30" i="14" s="1"/>
  <c r="AQ31" i="14" s="1"/>
  <c r="AQ32" i="14" s="1"/>
  <c r="AQ33" i="14" s="1"/>
  <c r="AQ34" i="14" s="1"/>
  <c r="AQ35" i="14" s="1"/>
  <c r="AQ36" i="14" s="1"/>
  <c r="AQ37" i="14" s="1"/>
  <c r="AQ38" i="14" s="1"/>
  <c r="AQ39" i="14" s="1"/>
  <c r="AQ40" i="14" s="1"/>
  <c r="AQ41" i="14" s="1"/>
  <c r="AQ42" i="14" s="1"/>
  <c r="AQ43" i="14" s="1"/>
  <c r="AQ44" i="14" s="1"/>
  <c r="AQ45" i="14" s="1"/>
  <c r="AQ46" i="14" s="1"/>
  <c r="AQ47" i="14" s="1"/>
  <c r="AQ48" i="14" s="1"/>
  <c r="AQ49" i="14" s="1"/>
  <c r="AQ50" i="14" s="1"/>
  <c r="AQ51" i="14" s="1"/>
  <c r="AQ52" i="14" s="1"/>
  <c r="AQ53" i="14" s="1"/>
  <c r="AQ54" i="14" s="1"/>
  <c r="AQ55" i="14" s="1"/>
  <c r="AQ56" i="14" s="1"/>
  <c r="AQ57" i="14" s="1"/>
  <c r="AQ58" i="14" s="1"/>
  <c r="AQ59" i="14" s="1"/>
  <c r="AQ60" i="14" s="1"/>
  <c r="AQ61" i="14" s="1"/>
  <c r="AQ62" i="14" s="1"/>
  <c r="AQ63" i="14" s="1"/>
  <c r="AQ64" i="14" s="1"/>
  <c r="AQ65" i="14" s="1"/>
  <c r="AQ66" i="14" s="1"/>
  <c r="AQ67" i="14" s="1"/>
  <c r="AQ68" i="14" s="1"/>
  <c r="AQ69" i="14" s="1"/>
  <c r="AQ70" i="14" s="1"/>
  <c r="AQ71" i="14" s="1"/>
  <c r="AQ72" i="14" s="1"/>
  <c r="AQ73" i="14" s="1"/>
  <c r="AQ74" i="14" s="1"/>
  <c r="AQ75" i="14" s="1"/>
  <c r="AQ76" i="14" s="1"/>
  <c r="AQ77" i="14" s="1"/>
  <c r="AQ78" i="14" s="1"/>
  <c r="AQ79" i="14" s="1"/>
  <c r="AQ80" i="14" s="1"/>
  <c r="AQ81" i="14" s="1"/>
  <c r="AQ82" i="14" s="1"/>
  <c r="AQ83" i="14" s="1"/>
  <c r="AQ84" i="14" s="1"/>
  <c r="AQ85" i="14" s="1"/>
  <c r="AQ86" i="14" s="1"/>
  <c r="AQ87" i="14" s="1"/>
  <c r="AQ88" i="14" s="1"/>
  <c r="AQ89" i="14" s="1"/>
  <c r="AQ90" i="14" s="1"/>
  <c r="AQ91" i="14" s="1"/>
  <c r="AQ92" i="14" s="1"/>
  <c r="AQ93" i="14" s="1"/>
  <c r="AQ94" i="14" s="1"/>
  <c r="AQ95" i="14" s="1"/>
  <c r="AQ96" i="14" s="1"/>
  <c r="AQ97" i="14" s="1"/>
  <c r="AQ98" i="14" s="1"/>
  <c r="AQ99" i="14" s="1"/>
  <c r="AQ100" i="14" s="1"/>
  <c r="AQ101" i="14" s="1"/>
  <c r="AQ102" i="14" s="1"/>
  <c r="AQ103" i="14" s="1"/>
  <c r="AQ104" i="14" s="1"/>
  <c r="AQ105" i="14" s="1"/>
  <c r="AQ106" i="14" s="1"/>
  <c r="AQ107" i="14" s="1"/>
  <c r="AQ108" i="14" s="1"/>
  <c r="AQ109" i="14" s="1"/>
  <c r="AQ110" i="14" s="1"/>
  <c r="AQ111" i="14" s="1"/>
  <c r="AQ112" i="14" s="1"/>
  <c r="AQ113" i="14" s="1"/>
  <c r="AQ114" i="14" s="1"/>
  <c r="AQ115" i="14" s="1"/>
  <c r="AQ116" i="14" s="1"/>
  <c r="AQ117" i="14" s="1"/>
  <c r="AQ118" i="14" s="1"/>
  <c r="AQ119" i="14" s="1"/>
  <c r="AQ120" i="14" s="1"/>
  <c r="AQ121" i="14" s="1"/>
  <c r="AQ122" i="14" s="1"/>
  <c r="AQ123" i="14" s="1"/>
  <c r="AQ124" i="14" s="1"/>
  <c r="AQ125" i="14" s="1"/>
  <c r="AQ126" i="14" s="1"/>
  <c r="AQ127" i="14" s="1"/>
  <c r="AQ128" i="14" s="1"/>
  <c r="AQ129" i="14" s="1"/>
  <c r="AQ130" i="14" s="1"/>
  <c r="AQ131" i="14" s="1"/>
  <c r="AQ132" i="14" s="1"/>
  <c r="AQ133" i="14" s="1"/>
  <c r="AQ134" i="14" s="1"/>
  <c r="AQ135" i="14" s="1"/>
  <c r="AQ136" i="14" s="1"/>
  <c r="AQ137" i="14" s="1"/>
  <c r="AQ138" i="14" s="1"/>
  <c r="AQ139" i="14" s="1"/>
  <c r="AQ140" i="14" s="1"/>
  <c r="AQ141" i="14" s="1"/>
  <c r="AQ142" i="14" s="1"/>
  <c r="AQ143" i="14" s="1"/>
  <c r="AQ144" i="14" s="1"/>
  <c r="AQ145" i="14" s="1"/>
  <c r="AQ146" i="14" s="1"/>
  <c r="AQ147" i="14" s="1"/>
  <c r="AQ148" i="14" s="1"/>
  <c r="AQ149" i="14" s="1"/>
  <c r="AQ150" i="14" s="1"/>
  <c r="AQ151" i="14" s="1"/>
  <c r="AQ152" i="14" s="1"/>
  <c r="AQ153" i="14" s="1"/>
  <c r="AQ154" i="14" s="1"/>
  <c r="AQ155" i="14" s="1"/>
  <c r="AQ156" i="14" s="1"/>
  <c r="AQ157" i="14" s="1"/>
  <c r="AQ158" i="14" s="1"/>
  <c r="AQ159" i="14" s="1"/>
  <c r="AQ160" i="14" s="1"/>
  <c r="AQ161" i="14" s="1"/>
  <c r="AQ162" i="14" s="1"/>
  <c r="AQ163" i="14" s="1"/>
  <c r="AQ164" i="14" s="1"/>
  <c r="AQ165" i="14" s="1"/>
  <c r="AQ166" i="14" s="1"/>
  <c r="AQ167" i="14" s="1"/>
  <c r="AQ168" i="14" s="1"/>
  <c r="AQ169" i="14" s="1"/>
  <c r="AQ170" i="14" s="1"/>
  <c r="AQ171" i="14" s="1"/>
  <c r="AQ172" i="14" s="1"/>
  <c r="AQ173" i="14" s="1"/>
  <c r="AQ174" i="14" s="1"/>
  <c r="AQ175" i="14" s="1"/>
  <c r="AQ176" i="14" s="1"/>
  <c r="AQ177" i="14" s="1"/>
  <c r="AQ178" i="14" s="1"/>
  <c r="AQ179" i="14" s="1"/>
  <c r="AQ180" i="14" s="1"/>
  <c r="AQ181" i="14" s="1"/>
  <c r="AQ182" i="14" s="1"/>
  <c r="AQ183" i="14" s="1"/>
  <c r="AQ184" i="14" s="1"/>
  <c r="AQ185" i="14" s="1"/>
  <c r="AQ186" i="14" s="1"/>
  <c r="AQ187" i="14" s="1"/>
  <c r="AQ188" i="14" s="1"/>
  <c r="AQ189" i="14" s="1"/>
  <c r="AQ190" i="14" s="1"/>
  <c r="AQ191" i="14" s="1"/>
  <c r="AQ192" i="14" s="1"/>
  <c r="AQ193" i="14" s="1"/>
  <c r="AQ194" i="14" s="1"/>
  <c r="AR20" i="14"/>
  <c r="Z16" i="14"/>
  <c r="BO5" i="29"/>
  <c r="BO2" i="29"/>
  <c r="AQ21" i="29"/>
  <c r="AQ22" i="29" s="1"/>
  <c r="AQ23" i="29" s="1"/>
  <c r="AQ24" i="29" s="1"/>
  <c r="AQ25" i="29" s="1"/>
  <c r="AQ26" i="29" s="1"/>
  <c r="AQ27" i="29" s="1"/>
  <c r="AQ28" i="29" s="1"/>
  <c r="AQ29" i="29" s="1"/>
  <c r="AQ30" i="29" s="1"/>
  <c r="AQ31" i="29" s="1"/>
  <c r="AQ32" i="29" s="1"/>
  <c r="AQ33" i="29" s="1"/>
  <c r="AQ34" i="29" s="1"/>
  <c r="AQ35" i="29" s="1"/>
  <c r="AQ36" i="29" s="1"/>
  <c r="AQ37" i="29" s="1"/>
  <c r="AQ38" i="29" s="1"/>
  <c r="AQ39" i="29" s="1"/>
  <c r="AQ40" i="29" s="1"/>
  <c r="AQ41" i="29" s="1"/>
  <c r="AQ42" i="29" s="1"/>
  <c r="AQ43" i="29" s="1"/>
  <c r="AQ44" i="29" s="1"/>
  <c r="AQ45" i="29" s="1"/>
  <c r="AQ46" i="29" s="1"/>
  <c r="AQ47" i="29" s="1"/>
  <c r="AQ48" i="29" s="1"/>
  <c r="AQ49" i="29" s="1"/>
  <c r="AQ50" i="29" s="1"/>
  <c r="AQ51" i="29" s="1"/>
  <c r="AQ52" i="29" s="1"/>
  <c r="AQ53" i="29" s="1"/>
  <c r="AQ54" i="29" s="1"/>
  <c r="AQ55" i="29" s="1"/>
  <c r="AQ56" i="29" s="1"/>
  <c r="AQ57" i="29" s="1"/>
  <c r="AQ58" i="29" s="1"/>
  <c r="AQ59" i="29" s="1"/>
  <c r="AQ60" i="29" s="1"/>
  <c r="AQ61" i="29" s="1"/>
  <c r="AQ62" i="29" s="1"/>
  <c r="AQ63" i="29" s="1"/>
  <c r="AQ64" i="29" s="1"/>
  <c r="AQ65" i="29" s="1"/>
  <c r="AQ66" i="29" s="1"/>
  <c r="AQ67" i="29" s="1"/>
  <c r="AQ68" i="29" s="1"/>
  <c r="AQ69" i="29" s="1"/>
  <c r="AQ70" i="29" s="1"/>
  <c r="AQ71" i="29" s="1"/>
  <c r="AQ72" i="29" s="1"/>
  <c r="AQ73" i="29" s="1"/>
  <c r="AQ74" i="29" s="1"/>
  <c r="AQ75" i="29" s="1"/>
  <c r="AQ76" i="29" s="1"/>
  <c r="AQ77" i="29" s="1"/>
  <c r="AQ78" i="29" s="1"/>
  <c r="AQ79" i="29" s="1"/>
  <c r="AQ80" i="29" s="1"/>
  <c r="AQ81" i="29" s="1"/>
  <c r="AQ82" i="29" s="1"/>
  <c r="AQ83" i="29" s="1"/>
  <c r="AQ84" i="29" s="1"/>
  <c r="AQ85" i="29" s="1"/>
  <c r="AQ86" i="29" s="1"/>
  <c r="AQ87" i="29" s="1"/>
  <c r="AQ88" i="29" s="1"/>
  <c r="AQ89" i="29" s="1"/>
  <c r="AQ90" i="29" s="1"/>
  <c r="AQ91" i="29" s="1"/>
  <c r="AQ92" i="29" s="1"/>
  <c r="AQ93" i="29" s="1"/>
  <c r="AQ94" i="29" s="1"/>
  <c r="AQ95" i="29" s="1"/>
  <c r="AQ96" i="29" s="1"/>
  <c r="AQ97" i="29" s="1"/>
  <c r="AQ98" i="29" s="1"/>
  <c r="AQ99" i="29" s="1"/>
  <c r="AQ100" i="29" s="1"/>
  <c r="AQ101" i="29" s="1"/>
  <c r="AQ102" i="29" s="1"/>
  <c r="AQ103" i="29" s="1"/>
  <c r="AQ104" i="29" s="1"/>
  <c r="AQ105" i="29" s="1"/>
  <c r="AQ106" i="29" s="1"/>
  <c r="AQ107" i="29" s="1"/>
  <c r="AQ108" i="29" s="1"/>
  <c r="AQ109" i="29" s="1"/>
  <c r="AQ110" i="29" s="1"/>
  <c r="AQ111" i="29" s="1"/>
  <c r="AQ112" i="29" s="1"/>
  <c r="AQ113" i="29" s="1"/>
  <c r="AQ114" i="29" s="1"/>
  <c r="AQ115" i="29" s="1"/>
  <c r="AQ116" i="29" s="1"/>
  <c r="AQ117" i="29" s="1"/>
  <c r="AQ118" i="29" s="1"/>
  <c r="AQ119" i="29" s="1"/>
  <c r="AQ120" i="29" s="1"/>
  <c r="AQ121" i="29" s="1"/>
  <c r="AQ122" i="29" s="1"/>
  <c r="AQ123" i="29" s="1"/>
  <c r="AQ124" i="29" s="1"/>
  <c r="AQ125" i="29" s="1"/>
  <c r="AQ126" i="29" s="1"/>
  <c r="AQ127" i="29" s="1"/>
  <c r="AQ128" i="29" s="1"/>
  <c r="AQ129" i="29" s="1"/>
  <c r="AQ130" i="29" s="1"/>
  <c r="AQ131" i="29" s="1"/>
  <c r="AQ132" i="29" s="1"/>
  <c r="AQ133" i="29" s="1"/>
  <c r="AQ134" i="29" s="1"/>
  <c r="AQ135" i="29" s="1"/>
  <c r="AQ136" i="29" s="1"/>
  <c r="AQ137" i="29" s="1"/>
  <c r="AQ138" i="29" s="1"/>
  <c r="AQ139" i="29" s="1"/>
  <c r="AQ140" i="29" s="1"/>
  <c r="AQ141" i="29" s="1"/>
  <c r="AQ142" i="29" s="1"/>
  <c r="AQ143" i="29" s="1"/>
  <c r="AQ144" i="29" s="1"/>
  <c r="AQ145" i="29" s="1"/>
  <c r="AQ146" i="29" s="1"/>
  <c r="AQ147" i="29" s="1"/>
  <c r="AQ148" i="29" s="1"/>
  <c r="AQ149" i="29" s="1"/>
  <c r="AQ150" i="29" s="1"/>
  <c r="AQ151" i="29" s="1"/>
  <c r="AQ152" i="29" s="1"/>
  <c r="AQ153" i="29" s="1"/>
  <c r="AQ154" i="29" s="1"/>
  <c r="AQ155" i="29" s="1"/>
  <c r="AQ156" i="29" s="1"/>
  <c r="AQ157" i="29" s="1"/>
  <c r="AQ158" i="29" s="1"/>
  <c r="AQ159" i="29" s="1"/>
  <c r="AQ160" i="29" s="1"/>
  <c r="AQ161" i="29" s="1"/>
  <c r="AQ162" i="29" s="1"/>
  <c r="AQ163" i="29" s="1"/>
  <c r="AQ164" i="29" s="1"/>
  <c r="AQ165" i="29" s="1"/>
  <c r="AQ166" i="29" s="1"/>
  <c r="AQ167" i="29" s="1"/>
  <c r="AQ168" i="29" s="1"/>
  <c r="AQ169" i="29" s="1"/>
  <c r="AQ170" i="29" s="1"/>
  <c r="AQ171" i="29" s="1"/>
  <c r="AQ172" i="29" s="1"/>
  <c r="AQ173" i="29" s="1"/>
  <c r="AQ174" i="29" s="1"/>
  <c r="AQ175" i="29" s="1"/>
  <c r="AQ176" i="29" s="1"/>
  <c r="AQ177" i="29" s="1"/>
  <c r="AQ178" i="29" s="1"/>
  <c r="AQ179" i="29" s="1"/>
  <c r="AQ180" i="29" s="1"/>
  <c r="AQ181" i="29" s="1"/>
  <c r="AQ182" i="29" s="1"/>
  <c r="AQ183" i="29" s="1"/>
  <c r="AQ184" i="29" s="1"/>
  <c r="AQ185" i="29" s="1"/>
  <c r="AQ186" i="29" s="1"/>
  <c r="AQ187" i="29" s="1"/>
  <c r="AQ188" i="29" s="1"/>
  <c r="AQ189" i="29" s="1"/>
  <c r="AQ190" i="29" s="1"/>
  <c r="AQ191" i="29" s="1"/>
  <c r="AQ192" i="29" s="1"/>
  <c r="AQ193" i="29" s="1"/>
  <c r="AQ194" i="29" s="1"/>
  <c r="Z16" i="29"/>
  <c r="AR20" i="29"/>
  <c r="AO5" i="29"/>
  <c r="AO2" i="29"/>
  <c r="Z195" i="29"/>
  <c r="AC196" i="29" s="1"/>
  <c r="AC197" i="29" s="1"/>
  <c r="AC198" i="29" s="1"/>
  <c r="Z199" i="29" s="1"/>
  <c r="BG5" i="29"/>
  <c r="BG2" i="29"/>
  <c r="BI5" i="29"/>
  <c r="BI2" i="29"/>
  <c r="AP5" i="29"/>
  <c r="AP2" i="29"/>
  <c r="BK5" i="29"/>
  <c r="BK2" i="29"/>
  <c r="BC2" i="29"/>
  <c r="BC5" i="29"/>
  <c r="BA2" i="29"/>
  <c r="BA5" i="29"/>
  <c r="BH5" i="29"/>
  <c r="BH2" i="29"/>
  <c r="BM5" i="14"/>
  <c r="BM2" i="14"/>
  <c r="AN2" i="14"/>
  <c r="AN5" i="14"/>
  <c r="BI2" i="14"/>
  <c r="BI5" i="14"/>
  <c r="BL5" i="14"/>
  <c r="BL2" i="14"/>
  <c r="AK5" i="14"/>
  <c r="AK2" i="14"/>
  <c r="U194" i="29"/>
  <c r="U175" i="29"/>
  <c r="U125" i="29"/>
  <c r="U72" i="29"/>
  <c r="U177" i="29"/>
  <c r="U36" i="29"/>
  <c r="U130" i="29"/>
  <c r="U70" i="29"/>
  <c r="U92" i="29"/>
  <c r="U53" i="29"/>
  <c r="U31" i="29"/>
  <c r="U30" i="29"/>
  <c r="U191" i="29"/>
  <c r="U143" i="29"/>
  <c r="U183" i="29"/>
  <c r="U27" i="29"/>
  <c r="U45" i="29"/>
  <c r="U32" i="29"/>
  <c r="U35" i="29"/>
  <c r="U151" i="29"/>
  <c r="U110" i="29"/>
  <c r="U62" i="29"/>
  <c r="U190" i="29"/>
  <c r="U121" i="29"/>
  <c r="U33" i="29"/>
  <c r="U28" i="29"/>
  <c r="U124" i="29"/>
  <c r="U38" i="29"/>
  <c r="U68" i="29"/>
  <c r="U132" i="29"/>
  <c r="U82" i="29"/>
  <c r="U54" i="29"/>
  <c r="U166" i="29"/>
  <c r="U102" i="29"/>
  <c r="U180" i="29"/>
  <c r="U89" i="29"/>
  <c r="U24" i="29"/>
  <c r="Y24" i="29" s="1"/>
  <c r="U84" i="29"/>
  <c r="U78" i="29"/>
  <c r="U57" i="29"/>
  <c r="U50" i="29"/>
  <c r="U47" i="29"/>
  <c r="U139" i="29"/>
  <c r="U115" i="29"/>
  <c r="U99" i="29"/>
  <c r="U25" i="29"/>
  <c r="Y25" i="29" s="1"/>
  <c r="U161" i="29"/>
  <c r="V19" i="29"/>
  <c r="V17" i="29" s="1"/>
  <c r="B5" i="29" s="1"/>
  <c r="U150" i="29"/>
  <c r="U56" i="29"/>
  <c r="U163" i="29"/>
  <c r="U60" i="29"/>
  <c r="U76" i="29"/>
  <c r="U83" i="29"/>
  <c r="U91" i="29"/>
  <c r="U174" i="29"/>
  <c r="U119" i="29"/>
  <c r="U98" i="29"/>
  <c r="U144" i="29"/>
  <c r="U79" i="29"/>
  <c r="U109" i="29"/>
  <c r="U145" i="29"/>
  <c r="U55" i="29"/>
  <c r="U176" i="29"/>
  <c r="U65" i="29"/>
  <c r="U66" i="29"/>
  <c r="U107" i="29"/>
  <c r="U135" i="29"/>
  <c r="U155" i="29"/>
  <c r="U181" i="29"/>
  <c r="U71" i="29"/>
  <c r="U95" i="29"/>
  <c r="U154" i="29"/>
  <c r="U120" i="29"/>
  <c r="U186" i="29"/>
  <c r="U188" i="29"/>
  <c r="U49" i="29"/>
  <c r="U23" i="29"/>
  <c r="Y23" i="29" s="1"/>
  <c r="U153" i="29"/>
  <c r="U141" i="29"/>
  <c r="U129" i="29"/>
  <c r="U116" i="29"/>
  <c r="U87" i="29"/>
  <c r="U127" i="29"/>
  <c r="U171" i="29"/>
  <c r="U136" i="29"/>
  <c r="U117" i="29"/>
  <c r="U157" i="29"/>
  <c r="U187" i="29"/>
  <c r="U113" i="29"/>
  <c r="U88" i="29"/>
  <c r="U108" i="29"/>
  <c r="U100" i="29"/>
  <c r="U192" i="29"/>
  <c r="U146" i="29"/>
  <c r="U43" i="29"/>
  <c r="U149" i="29"/>
  <c r="U74" i="29"/>
  <c r="U58" i="29"/>
  <c r="U122" i="29"/>
  <c r="U165" i="29"/>
  <c r="U67" i="29"/>
  <c r="U86" i="29"/>
  <c r="U112" i="29"/>
  <c r="U193" i="29"/>
  <c r="U42" i="29"/>
  <c r="U85" i="29"/>
  <c r="U81" i="29"/>
  <c r="U170" i="29"/>
  <c r="U123" i="29"/>
  <c r="U182" i="29"/>
  <c r="U126" i="29"/>
  <c r="U173" i="29"/>
  <c r="U167" i="29"/>
  <c r="U156" i="29"/>
  <c r="U128" i="29"/>
  <c r="U142" i="29"/>
  <c r="U69" i="29"/>
  <c r="U162" i="29"/>
  <c r="U39" i="29"/>
  <c r="U134" i="29"/>
  <c r="U64" i="29"/>
  <c r="U106" i="29"/>
  <c r="U61" i="29"/>
  <c r="U164" i="29"/>
  <c r="U73" i="29"/>
  <c r="U26" i="29"/>
  <c r="U40" i="29"/>
  <c r="U80" i="29"/>
  <c r="U137" i="29"/>
  <c r="U90" i="29"/>
  <c r="U189" i="29"/>
  <c r="U178" i="29"/>
  <c r="U44" i="29"/>
  <c r="U138" i="29"/>
  <c r="U160" i="29"/>
  <c r="U179" i="29"/>
  <c r="U118" i="29"/>
  <c r="U20" i="29"/>
  <c r="Y20" i="29" s="1"/>
  <c r="U37" i="29"/>
  <c r="U41" i="29"/>
  <c r="U59" i="29"/>
  <c r="U140" i="29"/>
  <c r="U131" i="29"/>
  <c r="U63" i="29"/>
  <c r="U172" i="29"/>
  <c r="U101" i="29"/>
  <c r="U148" i="29"/>
  <c r="U133" i="29"/>
  <c r="U111" i="29"/>
  <c r="U22" i="29"/>
  <c r="Y22" i="29" s="1"/>
  <c r="U158" i="29"/>
  <c r="U96" i="29"/>
  <c r="U75" i="29"/>
  <c r="U77" i="29"/>
  <c r="U169" i="29"/>
  <c r="U93" i="29"/>
  <c r="U168" i="29"/>
  <c r="U184" i="29"/>
  <c r="U34" i="29"/>
  <c r="U94" i="29"/>
  <c r="U105" i="29"/>
  <c r="U159" i="29"/>
  <c r="U21" i="29"/>
  <c r="Y21" i="29" s="1"/>
  <c r="U152" i="29"/>
  <c r="U103" i="29"/>
  <c r="U52" i="29"/>
  <c r="U29" i="29"/>
  <c r="U48" i="29"/>
  <c r="U104" i="29"/>
  <c r="U185" i="29"/>
  <c r="U46" i="29"/>
  <c r="U114" i="29"/>
  <c r="U51" i="29"/>
  <c r="U97" i="29"/>
  <c r="U147" i="29"/>
  <c r="BL5" i="29"/>
  <c r="BL2" i="29"/>
  <c r="BF5" i="29"/>
  <c r="BF2" i="29"/>
  <c r="AT5" i="29"/>
  <c r="AT2" i="29"/>
  <c r="BE2" i="29"/>
  <c r="BE5" i="29"/>
  <c r="AS2" i="29"/>
  <c r="AS5" i="29"/>
  <c r="AW2" i="29"/>
  <c r="AW5" i="29"/>
  <c r="AU5" i="29"/>
  <c r="AU2" i="29"/>
  <c r="P29" i="13"/>
  <c r="AJ29" i="13" s="1"/>
  <c r="O29" i="13"/>
  <c r="AL29" i="13" s="1"/>
  <c r="X10" i="31" s="1"/>
  <c r="M29" i="13"/>
  <c r="AT5" i="31"/>
  <c r="AT2" i="31"/>
  <c r="AR2" i="26"/>
  <c r="AR5" i="26"/>
  <c r="BL2" i="26"/>
  <c r="BL5" i="26"/>
  <c r="BN2" i="26"/>
  <c r="BN5" i="26"/>
  <c r="BC5" i="26"/>
  <c r="BC2" i="26"/>
  <c r="BJ5" i="26"/>
  <c r="BJ2" i="26"/>
  <c r="AO5" i="26"/>
  <c r="AO2" i="26"/>
  <c r="AM5" i="26"/>
  <c r="AM2" i="26"/>
  <c r="Z195" i="26"/>
  <c r="AC196" i="26" s="1"/>
  <c r="AC197" i="26" s="1"/>
  <c r="AC198" i="26" s="1"/>
  <c r="Z199" i="26" s="1"/>
  <c r="AW2" i="26"/>
  <c r="AW5" i="26"/>
  <c r="AN2" i="26"/>
  <c r="AN5" i="26"/>
  <c r="AR5" i="33"/>
  <c r="AR2" i="33"/>
  <c r="AQ2" i="33"/>
  <c r="AQ5" i="33"/>
  <c r="AY2" i="33"/>
  <c r="AY5" i="33"/>
  <c r="AK5" i="33"/>
  <c r="AK2" i="33"/>
  <c r="BG2" i="33"/>
  <c r="BG5" i="33"/>
  <c r="BK2" i="33"/>
  <c r="BK5" i="33"/>
  <c r="BI2" i="33"/>
  <c r="BI5" i="33"/>
  <c r="AQ21" i="33"/>
  <c r="AQ22" i="33" s="1"/>
  <c r="AQ23" i="33" s="1"/>
  <c r="AQ24" i="33" s="1"/>
  <c r="AQ25" i="33" s="1"/>
  <c r="AQ26" i="33" s="1"/>
  <c r="AQ27" i="33" s="1"/>
  <c r="AQ28" i="33" s="1"/>
  <c r="AQ29" i="33" s="1"/>
  <c r="AQ30" i="33" s="1"/>
  <c r="AQ31" i="33" s="1"/>
  <c r="AQ32" i="33" s="1"/>
  <c r="AQ33" i="33" s="1"/>
  <c r="AQ34" i="33" s="1"/>
  <c r="AQ35" i="33" s="1"/>
  <c r="AQ36" i="33" s="1"/>
  <c r="AQ37" i="33" s="1"/>
  <c r="AQ38" i="33" s="1"/>
  <c r="AQ39" i="33" s="1"/>
  <c r="AQ40" i="33" s="1"/>
  <c r="AQ41" i="33" s="1"/>
  <c r="AQ42" i="33" s="1"/>
  <c r="AQ43" i="33" s="1"/>
  <c r="AQ44" i="33" s="1"/>
  <c r="AQ45" i="33" s="1"/>
  <c r="AQ46" i="33" s="1"/>
  <c r="AQ47" i="33" s="1"/>
  <c r="AQ48" i="33" s="1"/>
  <c r="AQ49" i="33" s="1"/>
  <c r="AQ50" i="33" s="1"/>
  <c r="AQ51" i="33" s="1"/>
  <c r="AQ52" i="33" s="1"/>
  <c r="AQ53" i="33" s="1"/>
  <c r="AQ54" i="33" s="1"/>
  <c r="AQ55" i="33" s="1"/>
  <c r="AQ56" i="33" s="1"/>
  <c r="AQ57" i="33" s="1"/>
  <c r="AQ58" i="33" s="1"/>
  <c r="AQ59" i="33" s="1"/>
  <c r="AQ60" i="33" s="1"/>
  <c r="AQ61" i="33" s="1"/>
  <c r="AQ62" i="33" s="1"/>
  <c r="AQ63" i="33" s="1"/>
  <c r="AQ64" i="33" s="1"/>
  <c r="AQ65" i="33" s="1"/>
  <c r="AQ66" i="33" s="1"/>
  <c r="AQ67" i="33" s="1"/>
  <c r="AQ68" i="33" s="1"/>
  <c r="AQ69" i="33" s="1"/>
  <c r="AQ70" i="33" s="1"/>
  <c r="AQ71" i="33" s="1"/>
  <c r="AQ72" i="33" s="1"/>
  <c r="AQ73" i="33" s="1"/>
  <c r="AQ74" i="33" s="1"/>
  <c r="AQ75" i="33" s="1"/>
  <c r="AQ76" i="33" s="1"/>
  <c r="AQ77" i="33" s="1"/>
  <c r="AQ78" i="33" s="1"/>
  <c r="AQ79" i="33" s="1"/>
  <c r="AQ80" i="33" s="1"/>
  <c r="AQ81" i="33" s="1"/>
  <c r="AQ82" i="33" s="1"/>
  <c r="AQ83" i="33" s="1"/>
  <c r="AQ84" i="33" s="1"/>
  <c r="AQ85" i="33" s="1"/>
  <c r="AQ86" i="33" s="1"/>
  <c r="AQ87" i="33" s="1"/>
  <c r="AQ88" i="33" s="1"/>
  <c r="AQ89" i="33" s="1"/>
  <c r="AQ90" i="33" s="1"/>
  <c r="AQ91" i="33" s="1"/>
  <c r="AQ92" i="33" s="1"/>
  <c r="AQ93" i="33" s="1"/>
  <c r="AQ94" i="33" s="1"/>
  <c r="AQ95" i="33" s="1"/>
  <c r="AQ96" i="33" s="1"/>
  <c r="AQ97" i="33" s="1"/>
  <c r="AQ98" i="33" s="1"/>
  <c r="AQ99" i="33" s="1"/>
  <c r="AQ100" i="33" s="1"/>
  <c r="AQ101" i="33" s="1"/>
  <c r="AQ102" i="33" s="1"/>
  <c r="AQ103" i="33" s="1"/>
  <c r="AQ104" i="33" s="1"/>
  <c r="AQ105" i="33" s="1"/>
  <c r="AQ106" i="33" s="1"/>
  <c r="AQ107" i="33" s="1"/>
  <c r="AQ108" i="33" s="1"/>
  <c r="AQ109" i="33" s="1"/>
  <c r="AQ110" i="33" s="1"/>
  <c r="AQ111" i="33" s="1"/>
  <c r="AQ112" i="33" s="1"/>
  <c r="AQ113" i="33" s="1"/>
  <c r="AQ114" i="33" s="1"/>
  <c r="AQ115" i="33" s="1"/>
  <c r="AQ116" i="33" s="1"/>
  <c r="AQ117" i="33" s="1"/>
  <c r="AQ118" i="33" s="1"/>
  <c r="AQ119" i="33" s="1"/>
  <c r="AQ120" i="33" s="1"/>
  <c r="AQ121" i="33" s="1"/>
  <c r="AQ122" i="33" s="1"/>
  <c r="AQ123" i="33" s="1"/>
  <c r="AQ124" i="33" s="1"/>
  <c r="AQ125" i="33" s="1"/>
  <c r="AQ126" i="33" s="1"/>
  <c r="AQ127" i="33" s="1"/>
  <c r="AQ128" i="33" s="1"/>
  <c r="AQ129" i="33" s="1"/>
  <c r="AQ130" i="33" s="1"/>
  <c r="AQ131" i="33" s="1"/>
  <c r="AQ132" i="33" s="1"/>
  <c r="AQ133" i="33" s="1"/>
  <c r="AQ134" i="33" s="1"/>
  <c r="AQ135" i="33" s="1"/>
  <c r="AQ136" i="33" s="1"/>
  <c r="AQ137" i="33" s="1"/>
  <c r="AQ138" i="33" s="1"/>
  <c r="AQ139" i="33" s="1"/>
  <c r="AQ140" i="33" s="1"/>
  <c r="AQ141" i="33" s="1"/>
  <c r="AQ142" i="33" s="1"/>
  <c r="AQ143" i="33" s="1"/>
  <c r="AQ144" i="33" s="1"/>
  <c r="AQ145" i="33" s="1"/>
  <c r="AQ146" i="33" s="1"/>
  <c r="AQ147" i="33" s="1"/>
  <c r="AQ148" i="33" s="1"/>
  <c r="AQ149" i="33" s="1"/>
  <c r="AQ150" i="33" s="1"/>
  <c r="AQ151" i="33" s="1"/>
  <c r="AQ152" i="33" s="1"/>
  <c r="AQ153" i="33" s="1"/>
  <c r="AQ154" i="33" s="1"/>
  <c r="AQ155" i="33" s="1"/>
  <c r="AQ156" i="33" s="1"/>
  <c r="AQ157" i="33" s="1"/>
  <c r="AQ158" i="33" s="1"/>
  <c r="AQ159" i="33" s="1"/>
  <c r="AQ160" i="33" s="1"/>
  <c r="AQ161" i="33" s="1"/>
  <c r="AQ162" i="33" s="1"/>
  <c r="AQ163" i="33" s="1"/>
  <c r="AQ164" i="33" s="1"/>
  <c r="AQ165" i="33" s="1"/>
  <c r="AQ166" i="33" s="1"/>
  <c r="AQ167" i="33" s="1"/>
  <c r="AQ168" i="33" s="1"/>
  <c r="AQ169" i="33" s="1"/>
  <c r="AQ170" i="33" s="1"/>
  <c r="AQ171" i="33" s="1"/>
  <c r="AQ172" i="33" s="1"/>
  <c r="AQ173" i="33" s="1"/>
  <c r="AQ174" i="33" s="1"/>
  <c r="AQ175" i="33" s="1"/>
  <c r="AQ176" i="33" s="1"/>
  <c r="AQ177" i="33" s="1"/>
  <c r="AQ178" i="33" s="1"/>
  <c r="AQ179" i="33" s="1"/>
  <c r="AQ180" i="33" s="1"/>
  <c r="AQ181" i="33" s="1"/>
  <c r="AQ182" i="33" s="1"/>
  <c r="AQ183" i="33" s="1"/>
  <c r="AQ184" i="33" s="1"/>
  <c r="AQ185" i="33" s="1"/>
  <c r="AQ186" i="33" s="1"/>
  <c r="AQ187" i="33" s="1"/>
  <c r="AQ188" i="33" s="1"/>
  <c r="AQ189" i="33" s="1"/>
  <c r="AQ190" i="33" s="1"/>
  <c r="AQ191" i="33" s="1"/>
  <c r="AQ192" i="33" s="1"/>
  <c r="AQ193" i="33" s="1"/>
  <c r="AQ194" i="33" s="1"/>
  <c r="AR20" i="33"/>
  <c r="Z16" i="33"/>
  <c r="U80" i="26"/>
  <c r="U81" i="26"/>
  <c r="U77" i="26"/>
  <c r="U99" i="26"/>
  <c r="U25" i="26"/>
  <c r="Y25" i="26" s="1"/>
  <c r="U183" i="26"/>
  <c r="U155" i="26"/>
  <c r="U66" i="26"/>
  <c r="U43" i="26"/>
  <c r="U109" i="26"/>
  <c r="U50" i="26"/>
  <c r="U123" i="26"/>
  <c r="U26" i="26"/>
  <c r="U52" i="26"/>
  <c r="U63" i="26"/>
  <c r="U159" i="26"/>
  <c r="U70" i="26"/>
  <c r="U174" i="26"/>
  <c r="U41" i="26"/>
  <c r="U132" i="26"/>
  <c r="U42" i="26"/>
  <c r="U112" i="26"/>
  <c r="U40" i="26"/>
  <c r="U95" i="26"/>
  <c r="U72" i="26"/>
  <c r="U152" i="26"/>
  <c r="U166" i="26"/>
  <c r="U182" i="26"/>
  <c r="U110" i="26"/>
  <c r="U128" i="26"/>
  <c r="U78" i="26"/>
  <c r="U175" i="26"/>
  <c r="U90" i="26"/>
  <c r="U135" i="26"/>
  <c r="U97" i="26"/>
  <c r="U193" i="26"/>
  <c r="U161" i="26"/>
  <c r="U60" i="26"/>
  <c r="U73" i="26"/>
  <c r="U28" i="26"/>
  <c r="U100" i="26"/>
  <c r="U79" i="26"/>
  <c r="U148" i="26"/>
  <c r="U29" i="26"/>
  <c r="U59" i="26"/>
  <c r="U118" i="26"/>
  <c r="U23" i="26"/>
  <c r="Y23" i="26" s="1"/>
  <c r="U154" i="26"/>
  <c r="U156" i="26"/>
  <c r="U114" i="26"/>
  <c r="U32" i="26"/>
  <c r="U179" i="26"/>
  <c r="U45" i="26"/>
  <c r="U24" i="26"/>
  <c r="Y24" i="26" s="1"/>
  <c r="U158" i="26"/>
  <c r="U39" i="26"/>
  <c r="U33" i="26"/>
  <c r="U122" i="26"/>
  <c r="U125" i="26"/>
  <c r="U172" i="26"/>
  <c r="U65" i="26"/>
  <c r="U117" i="26"/>
  <c r="U37" i="26"/>
  <c r="U107" i="26"/>
  <c r="U69" i="26"/>
  <c r="U93" i="26"/>
  <c r="U144" i="26"/>
  <c r="U138" i="26"/>
  <c r="U116" i="26"/>
  <c r="U46" i="26"/>
  <c r="U103" i="26"/>
  <c r="U87" i="26"/>
  <c r="U20" i="26"/>
  <c r="Y20" i="26" s="1"/>
  <c r="U27" i="26"/>
  <c r="U143" i="26"/>
  <c r="U168" i="26"/>
  <c r="U98" i="26"/>
  <c r="U68" i="26"/>
  <c r="U74" i="26"/>
  <c r="U61" i="26"/>
  <c r="U67" i="26"/>
  <c r="U124" i="26"/>
  <c r="U147" i="26"/>
  <c r="V19" i="26"/>
  <c r="V17" i="26" s="1"/>
  <c r="B5" i="26" s="1"/>
  <c r="U163" i="26"/>
  <c r="U36" i="26"/>
  <c r="U130" i="26"/>
  <c r="U192" i="26"/>
  <c r="U139" i="26"/>
  <c r="U167" i="26"/>
  <c r="U111" i="26"/>
  <c r="U96" i="26"/>
  <c r="U146" i="26"/>
  <c r="U145" i="26"/>
  <c r="U186" i="26"/>
  <c r="U191" i="26"/>
  <c r="U169" i="26"/>
  <c r="U178" i="26"/>
  <c r="U44" i="26"/>
  <c r="U71" i="26"/>
  <c r="U188" i="26"/>
  <c r="U185" i="26"/>
  <c r="U62" i="26"/>
  <c r="U136" i="26"/>
  <c r="U150" i="26"/>
  <c r="U106" i="26"/>
  <c r="U190" i="26"/>
  <c r="U121" i="26"/>
  <c r="U76" i="26"/>
  <c r="U55" i="26"/>
  <c r="U31" i="26"/>
  <c r="U94" i="26"/>
  <c r="U134" i="26"/>
  <c r="U177" i="26"/>
  <c r="U88" i="26"/>
  <c r="U129" i="26"/>
  <c r="U57" i="26"/>
  <c r="U30" i="26"/>
  <c r="U173" i="26"/>
  <c r="U38" i="26"/>
  <c r="U184" i="26"/>
  <c r="U91" i="26"/>
  <c r="U131" i="26"/>
  <c r="U120" i="26"/>
  <c r="U137" i="26"/>
  <c r="U101" i="26"/>
  <c r="U127" i="26"/>
  <c r="U170" i="26"/>
  <c r="U151" i="26"/>
  <c r="U86" i="26"/>
  <c r="U160" i="26"/>
  <c r="U104" i="26"/>
  <c r="U85" i="26"/>
  <c r="U92" i="26"/>
  <c r="U58" i="26"/>
  <c r="U89" i="26"/>
  <c r="U49" i="26"/>
  <c r="U142" i="26"/>
  <c r="U82" i="26"/>
  <c r="U34" i="26"/>
  <c r="U181" i="26"/>
  <c r="U102" i="26"/>
  <c r="U133" i="26"/>
  <c r="U22" i="26"/>
  <c r="Y22" i="26" s="1"/>
  <c r="Y28" i="26" s="1"/>
  <c r="U165" i="26"/>
  <c r="U115" i="26"/>
  <c r="U105" i="26"/>
  <c r="U180" i="26"/>
  <c r="U126" i="26"/>
  <c r="U153" i="26"/>
  <c r="U149" i="26"/>
  <c r="U162" i="26"/>
  <c r="U194" i="26"/>
  <c r="U56" i="26"/>
  <c r="U171" i="26"/>
  <c r="U141" i="26"/>
  <c r="U157" i="26"/>
  <c r="U108" i="26"/>
  <c r="U48" i="26"/>
  <c r="U140" i="26"/>
  <c r="U35" i="26"/>
  <c r="U47" i="26"/>
  <c r="U189" i="26"/>
  <c r="U119" i="26"/>
  <c r="U113" i="26"/>
  <c r="U51" i="26"/>
  <c r="U84" i="26"/>
  <c r="U187" i="26"/>
  <c r="U83" i="26"/>
  <c r="U176" i="26"/>
  <c r="U75" i="26"/>
  <c r="U21" i="26"/>
  <c r="Y21" i="26" s="1"/>
  <c r="U64" i="26"/>
  <c r="U53" i="26"/>
  <c r="U54" i="26"/>
  <c r="U164" i="26"/>
  <c r="AR2" i="14"/>
  <c r="AR5" i="14"/>
  <c r="BE5" i="14"/>
  <c r="BE2" i="14"/>
  <c r="AW2" i="14"/>
  <c r="AW5" i="14"/>
  <c r="AX5" i="14"/>
  <c r="AX2" i="14"/>
  <c r="BK5" i="14"/>
  <c r="BK2" i="14"/>
  <c r="BG5" i="14"/>
  <c r="BG2" i="14"/>
  <c r="BD5" i="29"/>
  <c r="BD2" i="29"/>
  <c r="BJ2" i="29"/>
  <c r="BJ5" i="29"/>
  <c r="AY5" i="29"/>
  <c r="AY2" i="29"/>
  <c r="BB2" i="29"/>
  <c r="BB5" i="29"/>
  <c r="AK2" i="29"/>
  <c r="AK5" i="29"/>
  <c r="AQ2" i="29"/>
  <c r="AQ5" i="29"/>
  <c r="BN5" i="29"/>
  <c r="BN2" i="29"/>
  <c r="AV5" i="29"/>
  <c r="AV2" i="29"/>
  <c r="AR2" i="29"/>
  <c r="AR5" i="29"/>
  <c r="AN2" i="29"/>
  <c r="AN5" i="29"/>
  <c r="AZ2" i="29"/>
  <c r="AZ5" i="29"/>
  <c r="P33" i="13"/>
  <c r="AJ33" i="13" s="1"/>
  <c r="O33" i="13"/>
  <c r="AL33" i="13" s="1"/>
  <c r="X10" i="27" s="1"/>
  <c r="M33" i="13"/>
  <c r="BB7" i="13"/>
  <c r="AY7" i="13"/>
  <c r="BC7" i="13"/>
  <c r="BD7" i="13"/>
  <c r="AX7" i="13"/>
  <c r="BF7" i="13"/>
  <c r="AZ7" i="13"/>
  <c r="AW7" i="13"/>
  <c r="BE7" i="13"/>
  <c r="AX32" i="13"/>
  <c r="BA7" i="13"/>
  <c r="AV7" i="13"/>
  <c r="BG7" i="13"/>
  <c r="Y28" i="31" l="1"/>
  <c r="Y29" i="33"/>
  <c r="Y28" i="35"/>
  <c r="Y34" i="35" s="1"/>
  <c r="Y40" i="35" s="1"/>
  <c r="Y46" i="35" s="1"/>
  <c r="Y52" i="35" s="1"/>
  <c r="Y58" i="35" s="1"/>
  <c r="Y64" i="35" s="1"/>
  <c r="Y70" i="35" s="1"/>
  <c r="Y76" i="35" s="1"/>
  <c r="Y82" i="35" s="1"/>
  <c r="Y88" i="35" s="1"/>
  <c r="Y94" i="35" s="1"/>
  <c r="Y100" i="35" s="1"/>
  <c r="Y106" i="35" s="1"/>
  <c r="Y112" i="35" s="1"/>
  <c r="Y118" i="35" s="1"/>
  <c r="Y124" i="35" s="1"/>
  <c r="Y130" i="35" s="1"/>
  <c r="Y136" i="35" s="1"/>
  <c r="Y142" i="35" s="1"/>
  <c r="Y148" i="35" s="1"/>
  <c r="Y154" i="35" s="1"/>
  <c r="Y160" i="35" s="1"/>
  <c r="Y166" i="35" s="1"/>
  <c r="Y172" i="35" s="1"/>
  <c r="Y178" i="35" s="1"/>
  <c r="Y184" i="35" s="1"/>
  <c r="Y190" i="35" s="1"/>
  <c r="Y27" i="14"/>
  <c r="Y33" i="14" s="1"/>
  <c r="Y39" i="14" s="1"/>
  <c r="Y45" i="14" s="1"/>
  <c r="Y51" i="14" s="1"/>
  <c r="Y57" i="14" s="1"/>
  <c r="Y63" i="14" s="1"/>
  <c r="Y69" i="14" s="1"/>
  <c r="Y75" i="14" s="1"/>
  <c r="Y81" i="14" s="1"/>
  <c r="Y87" i="14" s="1"/>
  <c r="Y93" i="14" s="1"/>
  <c r="Y99" i="14" s="1"/>
  <c r="Y105" i="14" s="1"/>
  <c r="Y111" i="14" s="1"/>
  <c r="Y117" i="14" s="1"/>
  <c r="Y123" i="14" s="1"/>
  <c r="Y129" i="14" s="1"/>
  <c r="Y135" i="14" s="1"/>
  <c r="Y141" i="14" s="1"/>
  <c r="Y147" i="14" s="1"/>
  <c r="Y153" i="14" s="1"/>
  <c r="Y159" i="14" s="1"/>
  <c r="Y165" i="14" s="1"/>
  <c r="Y171" i="14" s="1"/>
  <c r="Y177" i="14" s="1"/>
  <c r="Y183" i="14" s="1"/>
  <c r="Y189" i="14" s="1"/>
  <c r="Y27" i="29"/>
  <c r="Y34" i="26"/>
  <c r="Y40" i="26" s="1"/>
  <c r="Y46" i="26" s="1"/>
  <c r="Y52" i="26" s="1"/>
  <c r="Y58" i="26" s="1"/>
  <c r="Y64" i="26" s="1"/>
  <c r="Y70" i="26" s="1"/>
  <c r="Y76" i="26" s="1"/>
  <c r="Y82" i="26" s="1"/>
  <c r="Y88" i="26" s="1"/>
  <c r="Y94" i="26" s="1"/>
  <c r="Y100" i="26" s="1"/>
  <c r="Y106" i="26" s="1"/>
  <c r="Y112" i="26" s="1"/>
  <c r="Y118" i="26" s="1"/>
  <c r="Y124" i="26" s="1"/>
  <c r="Y130" i="26" s="1"/>
  <c r="Y136" i="26" s="1"/>
  <c r="Y142" i="26" s="1"/>
  <c r="Y148" i="26" s="1"/>
  <c r="Y154" i="26" s="1"/>
  <c r="Y160" i="26" s="1"/>
  <c r="Y166" i="26" s="1"/>
  <c r="Y172" i="26" s="1"/>
  <c r="Y178" i="26" s="1"/>
  <c r="Y184" i="26" s="1"/>
  <c r="Y190" i="26" s="1"/>
  <c r="Y31" i="33"/>
  <c r="Y37" i="33" s="1"/>
  <c r="Y43" i="33" s="1"/>
  <c r="Y49" i="33" s="1"/>
  <c r="Y55" i="33" s="1"/>
  <c r="Y61" i="33" s="1"/>
  <c r="Y67" i="33" s="1"/>
  <c r="Y73" i="33" s="1"/>
  <c r="Y79" i="33" s="1"/>
  <c r="Y85" i="33" s="1"/>
  <c r="Y91" i="33" s="1"/>
  <c r="Y97" i="33" s="1"/>
  <c r="Y103" i="33" s="1"/>
  <c r="Y109" i="33" s="1"/>
  <c r="Y115" i="33" s="1"/>
  <c r="Y121" i="33" s="1"/>
  <c r="Y127" i="33" s="1"/>
  <c r="Y133" i="33" s="1"/>
  <c r="Y139" i="33" s="1"/>
  <c r="Y145" i="33" s="1"/>
  <c r="Y151" i="33" s="1"/>
  <c r="Y157" i="33" s="1"/>
  <c r="Y163" i="33" s="1"/>
  <c r="Y169" i="33" s="1"/>
  <c r="Y175" i="33" s="1"/>
  <c r="Y181" i="33" s="1"/>
  <c r="Y187" i="33" s="1"/>
  <c r="Y193" i="33" s="1"/>
  <c r="AF141" i="12"/>
  <c r="Y28" i="27"/>
  <c r="Y34" i="27" s="1"/>
  <c r="Y40" i="27" s="1"/>
  <c r="Y46" i="27" s="1"/>
  <c r="Y52" i="27" s="1"/>
  <c r="Y58" i="27" s="1"/>
  <c r="Y64" i="27" s="1"/>
  <c r="Y70" i="27" s="1"/>
  <c r="Y76" i="27" s="1"/>
  <c r="Y82" i="27" s="1"/>
  <c r="Y88" i="27" s="1"/>
  <c r="Y94" i="27" s="1"/>
  <c r="Y100" i="27" s="1"/>
  <c r="Y106" i="27" s="1"/>
  <c r="Y112" i="27" s="1"/>
  <c r="Y118" i="27" s="1"/>
  <c r="Y124" i="27" s="1"/>
  <c r="Y130" i="27" s="1"/>
  <c r="Y136" i="27" s="1"/>
  <c r="Y142" i="27" s="1"/>
  <c r="Y148" i="27" s="1"/>
  <c r="Y154" i="27" s="1"/>
  <c r="Y160" i="27" s="1"/>
  <c r="Y166" i="27" s="1"/>
  <c r="Y172" i="27" s="1"/>
  <c r="Y178" i="27" s="1"/>
  <c r="Y184" i="27" s="1"/>
  <c r="Y190" i="27" s="1"/>
  <c r="Y30" i="12"/>
  <c r="Y36" i="12" s="1"/>
  <c r="Y42" i="12" s="1"/>
  <c r="Y48" i="12" s="1"/>
  <c r="Y54" i="12" s="1"/>
  <c r="Y60" i="12" s="1"/>
  <c r="Y66" i="12" s="1"/>
  <c r="Y72" i="12" s="1"/>
  <c r="Y78" i="12" s="1"/>
  <c r="Y84" i="12" s="1"/>
  <c r="Y90" i="12" s="1"/>
  <c r="Y96" i="12" s="1"/>
  <c r="Y102" i="12" s="1"/>
  <c r="Y108" i="12" s="1"/>
  <c r="Y114" i="12" s="1"/>
  <c r="Y120" i="12" s="1"/>
  <c r="Y126" i="12" s="1"/>
  <c r="Y132" i="12" s="1"/>
  <c r="Y138" i="12" s="1"/>
  <c r="Y144" i="12" s="1"/>
  <c r="Y150" i="12" s="1"/>
  <c r="Y156" i="12" s="1"/>
  <c r="Y162" i="12" s="1"/>
  <c r="Y168" i="12" s="1"/>
  <c r="Y174" i="12" s="1"/>
  <c r="Y180" i="12" s="1"/>
  <c r="Y186" i="12" s="1"/>
  <c r="Y192" i="12" s="1"/>
  <c r="AF125" i="12"/>
  <c r="AF82" i="12"/>
  <c r="AF24" i="12"/>
  <c r="AF88" i="12"/>
  <c r="AF123" i="12"/>
  <c r="AF30" i="12"/>
  <c r="AF59" i="12"/>
  <c r="AF68" i="12"/>
  <c r="Y27" i="12"/>
  <c r="Y33" i="12" s="1"/>
  <c r="Y39" i="12" s="1"/>
  <c r="Y45" i="12" s="1"/>
  <c r="Y51" i="12" s="1"/>
  <c r="Y57" i="12" s="1"/>
  <c r="Y63" i="12" s="1"/>
  <c r="Y69" i="12" s="1"/>
  <c r="Y75" i="12" s="1"/>
  <c r="Y81" i="12" s="1"/>
  <c r="Y87" i="12" s="1"/>
  <c r="Y93" i="12" s="1"/>
  <c r="Y99" i="12" s="1"/>
  <c r="Y105" i="12" s="1"/>
  <c r="Y111" i="12" s="1"/>
  <c r="Y117" i="12" s="1"/>
  <c r="Y123" i="12" s="1"/>
  <c r="Y129" i="12" s="1"/>
  <c r="Y135" i="12" s="1"/>
  <c r="Y141" i="12" s="1"/>
  <c r="Y147" i="12" s="1"/>
  <c r="Y153" i="12" s="1"/>
  <c r="Y159" i="12" s="1"/>
  <c r="Y165" i="12" s="1"/>
  <c r="Y171" i="12" s="1"/>
  <c r="Y177" i="12" s="1"/>
  <c r="Y183" i="12" s="1"/>
  <c r="Y189" i="12" s="1"/>
  <c r="Y26" i="12"/>
  <c r="Y32" i="12" s="1"/>
  <c r="Y38" i="12" s="1"/>
  <c r="Y44" i="12" s="1"/>
  <c r="Y50" i="12" s="1"/>
  <c r="Y56" i="12" s="1"/>
  <c r="Y62" i="12" s="1"/>
  <c r="Y68" i="12" s="1"/>
  <c r="Y74" i="12" s="1"/>
  <c r="Y80" i="12" s="1"/>
  <c r="Y86" i="12" s="1"/>
  <c r="Y92" i="12" s="1"/>
  <c r="Y98" i="12" s="1"/>
  <c r="Y104" i="12" s="1"/>
  <c r="Y110" i="12" s="1"/>
  <c r="Y116" i="12" s="1"/>
  <c r="Y122" i="12" s="1"/>
  <c r="Y128" i="12" s="1"/>
  <c r="Y134" i="12" s="1"/>
  <c r="Y140" i="12" s="1"/>
  <c r="Y146" i="12" s="1"/>
  <c r="Y152" i="12" s="1"/>
  <c r="Y158" i="12" s="1"/>
  <c r="Y164" i="12" s="1"/>
  <c r="Y170" i="12" s="1"/>
  <c r="Y176" i="12" s="1"/>
  <c r="Y182" i="12" s="1"/>
  <c r="Y188" i="12" s="1"/>
  <c r="Y194" i="12" s="1"/>
  <c r="AF81" i="12"/>
  <c r="AF21" i="12"/>
  <c r="AF122" i="12"/>
  <c r="AF62" i="12"/>
  <c r="AF108" i="12"/>
  <c r="AF92" i="12"/>
  <c r="AF171" i="12"/>
  <c r="AF112" i="12"/>
  <c r="Y29" i="27"/>
  <c r="Y35" i="27" s="1"/>
  <c r="Y41" i="27" s="1"/>
  <c r="Y47" i="27" s="1"/>
  <c r="Y53" i="27" s="1"/>
  <c r="Y59" i="27" s="1"/>
  <c r="Y65" i="27" s="1"/>
  <c r="Y71" i="27" s="1"/>
  <c r="Y77" i="27" s="1"/>
  <c r="Y83" i="27" s="1"/>
  <c r="Y89" i="27" s="1"/>
  <c r="Y95" i="27" s="1"/>
  <c r="Y101" i="27" s="1"/>
  <c r="Y107" i="27" s="1"/>
  <c r="Y113" i="27" s="1"/>
  <c r="Y119" i="27" s="1"/>
  <c r="Y125" i="27" s="1"/>
  <c r="Y131" i="27" s="1"/>
  <c r="Y137" i="27" s="1"/>
  <c r="Y143" i="27" s="1"/>
  <c r="Y149" i="27" s="1"/>
  <c r="Y155" i="27" s="1"/>
  <c r="Y161" i="27" s="1"/>
  <c r="Y167" i="27" s="1"/>
  <c r="Y173" i="27" s="1"/>
  <c r="Y179" i="27" s="1"/>
  <c r="Y185" i="27" s="1"/>
  <c r="Y191" i="27" s="1"/>
  <c r="AF187" i="12"/>
  <c r="Y29" i="12"/>
  <c r="Y35" i="12" s="1"/>
  <c r="Y41" i="12" s="1"/>
  <c r="Y47" i="12" s="1"/>
  <c r="Y53" i="12" s="1"/>
  <c r="Y59" i="12" s="1"/>
  <c r="Y65" i="12" s="1"/>
  <c r="Y71" i="12" s="1"/>
  <c r="Y77" i="12" s="1"/>
  <c r="Y83" i="12" s="1"/>
  <c r="Y89" i="12" s="1"/>
  <c r="Y95" i="12" s="1"/>
  <c r="Y101" i="12" s="1"/>
  <c r="Y107" i="12" s="1"/>
  <c r="Y113" i="12" s="1"/>
  <c r="Y119" i="12" s="1"/>
  <c r="Y125" i="12" s="1"/>
  <c r="Y131" i="12" s="1"/>
  <c r="Y137" i="12" s="1"/>
  <c r="Y143" i="12" s="1"/>
  <c r="Y149" i="12" s="1"/>
  <c r="Y155" i="12" s="1"/>
  <c r="Y161" i="12" s="1"/>
  <c r="Y167" i="12" s="1"/>
  <c r="Y173" i="12" s="1"/>
  <c r="Y179" i="12" s="1"/>
  <c r="Y185" i="12" s="1"/>
  <c r="Y191" i="12" s="1"/>
  <c r="AF99" i="12"/>
  <c r="AF180" i="12"/>
  <c r="AF36" i="12"/>
  <c r="AF157" i="12"/>
  <c r="AF115" i="12"/>
  <c r="AF175" i="12"/>
  <c r="Y28" i="12"/>
  <c r="Y34" i="12" s="1"/>
  <c r="Y40" i="12" s="1"/>
  <c r="Y46" i="12" s="1"/>
  <c r="Y52" i="12" s="1"/>
  <c r="Y58" i="12" s="1"/>
  <c r="Y64" i="12" s="1"/>
  <c r="Y70" i="12" s="1"/>
  <c r="Y76" i="12" s="1"/>
  <c r="Y82" i="12" s="1"/>
  <c r="Y88" i="12" s="1"/>
  <c r="Y94" i="12" s="1"/>
  <c r="Y100" i="12" s="1"/>
  <c r="Y106" i="12" s="1"/>
  <c r="Y112" i="12" s="1"/>
  <c r="Y118" i="12" s="1"/>
  <c r="Y124" i="12" s="1"/>
  <c r="Y130" i="12" s="1"/>
  <c r="Y136" i="12" s="1"/>
  <c r="Y142" i="12" s="1"/>
  <c r="Y148" i="12" s="1"/>
  <c r="Y154" i="12" s="1"/>
  <c r="Y160" i="12" s="1"/>
  <c r="Y166" i="12" s="1"/>
  <c r="Y172" i="12" s="1"/>
  <c r="Y178" i="12" s="1"/>
  <c r="Y184" i="12" s="1"/>
  <c r="Y190" i="12" s="1"/>
  <c r="Y31" i="12"/>
  <c r="Y37" i="12" s="1"/>
  <c r="Y43" i="12" s="1"/>
  <c r="Y49" i="12" s="1"/>
  <c r="Y55" i="12" s="1"/>
  <c r="Y61" i="12" s="1"/>
  <c r="Y67" i="12" s="1"/>
  <c r="Y73" i="12" s="1"/>
  <c r="Y79" i="12" s="1"/>
  <c r="Y85" i="12" s="1"/>
  <c r="Y91" i="12" s="1"/>
  <c r="Y97" i="12" s="1"/>
  <c r="Y103" i="12" s="1"/>
  <c r="Y109" i="12" s="1"/>
  <c r="Y115" i="12" s="1"/>
  <c r="Y121" i="12" s="1"/>
  <c r="Y127" i="12" s="1"/>
  <c r="Y133" i="12" s="1"/>
  <c r="Y139" i="12" s="1"/>
  <c r="Y145" i="12" s="1"/>
  <c r="Y151" i="12" s="1"/>
  <c r="Y157" i="12" s="1"/>
  <c r="Y163" i="12" s="1"/>
  <c r="Y169" i="12" s="1"/>
  <c r="Y175" i="12" s="1"/>
  <c r="Y181" i="12" s="1"/>
  <c r="Y187" i="12" s="1"/>
  <c r="Y193" i="12" s="1"/>
  <c r="AJ5" i="12"/>
  <c r="U5" i="12" s="1"/>
  <c r="Z9" i="13" s="1"/>
  <c r="AF136" i="12"/>
  <c r="AF72" i="12"/>
  <c r="AF87" i="12"/>
  <c r="Z18" i="12"/>
  <c r="AF158" i="12"/>
  <c r="AF52" i="12"/>
  <c r="AF167" i="12"/>
  <c r="AF104" i="12"/>
  <c r="AF160" i="12"/>
  <c r="AF49" i="12"/>
  <c r="AF155" i="12"/>
  <c r="AF124" i="12"/>
  <c r="AF79" i="12"/>
  <c r="AF73" i="12"/>
  <c r="AF173" i="12"/>
  <c r="AF166" i="12"/>
  <c r="AF153" i="12"/>
  <c r="Y31" i="27"/>
  <c r="Y37" i="27" s="1"/>
  <c r="Y43" i="27" s="1"/>
  <c r="Y49" i="27" s="1"/>
  <c r="Y55" i="27" s="1"/>
  <c r="Y61" i="27" s="1"/>
  <c r="Y67" i="27" s="1"/>
  <c r="Y73" i="27" s="1"/>
  <c r="Y79" i="27" s="1"/>
  <c r="Y85" i="27" s="1"/>
  <c r="Y91" i="27" s="1"/>
  <c r="Y97" i="27" s="1"/>
  <c r="Y103" i="27" s="1"/>
  <c r="Y109" i="27" s="1"/>
  <c r="Y115" i="27" s="1"/>
  <c r="Y121" i="27" s="1"/>
  <c r="Y127" i="27" s="1"/>
  <c r="Y133" i="27" s="1"/>
  <c r="Y139" i="27" s="1"/>
  <c r="Y145" i="27" s="1"/>
  <c r="Y151" i="27" s="1"/>
  <c r="Y157" i="27" s="1"/>
  <c r="Y163" i="27" s="1"/>
  <c r="Y169" i="27" s="1"/>
  <c r="Y175" i="27" s="1"/>
  <c r="Y181" i="27" s="1"/>
  <c r="Y187" i="27" s="1"/>
  <c r="Y193" i="27" s="1"/>
  <c r="AF184" i="12"/>
  <c r="AA13" i="12"/>
  <c r="AF151" i="12"/>
  <c r="AF43" i="12"/>
  <c r="AF116" i="12"/>
  <c r="AF60" i="12"/>
  <c r="AF63" i="12"/>
  <c r="AF66" i="12"/>
  <c r="AF29" i="12"/>
  <c r="AF148" i="12"/>
  <c r="AF179" i="12"/>
  <c r="AF165" i="12"/>
  <c r="AF70" i="12"/>
  <c r="AF53" i="12"/>
  <c r="AF46" i="12"/>
  <c r="AF28" i="12"/>
  <c r="AF50" i="12"/>
  <c r="AF121" i="12"/>
  <c r="AF161" i="12"/>
  <c r="AF94" i="12"/>
  <c r="AF64" i="12"/>
  <c r="AF69" i="12"/>
  <c r="AF140" i="12"/>
  <c r="AF142" i="12"/>
  <c r="AF126" i="12"/>
  <c r="AF120" i="12"/>
  <c r="AF67" i="12"/>
  <c r="AF172" i="12"/>
  <c r="AF146" i="12"/>
  <c r="AF133" i="12"/>
  <c r="AF103" i="12"/>
  <c r="AF90" i="12"/>
  <c r="AF34" i="12"/>
  <c r="AF186" i="12"/>
  <c r="AF96" i="12"/>
  <c r="AF169" i="12"/>
  <c r="AF131" i="12"/>
  <c r="AF134" i="12"/>
  <c r="AF32" i="12"/>
  <c r="AF193" i="12"/>
  <c r="AF56" i="12"/>
  <c r="AJ2" i="12"/>
  <c r="AF118" i="12"/>
  <c r="AF84" i="12"/>
  <c r="AF168" i="12"/>
  <c r="AF129" i="12"/>
  <c r="AF33" i="12"/>
  <c r="AF113" i="12"/>
  <c r="AF74" i="12"/>
  <c r="AF41" i="12"/>
  <c r="AF138" i="12"/>
  <c r="AF76" i="12"/>
  <c r="AF91" i="12"/>
  <c r="AF183" i="12"/>
  <c r="AF65" i="12"/>
  <c r="AF98" i="12"/>
  <c r="AF135" i="12"/>
  <c r="AF55" i="12"/>
  <c r="AF154" i="12"/>
  <c r="AF143" i="12"/>
  <c r="AF182" i="12"/>
  <c r="AF189" i="12"/>
  <c r="AF101" i="12"/>
  <c r="AF149" i="12"/>
  <c r="AF188" i="12"/>
  <c r="AF61" i="12"/>
  <c r="AF57" i="12"/>
  <c r="AF93" i="12"/>
  <c r="AF51" i="12"/>
  <c r="AF85" i="12"/>
  <c r="AF110" i="12"/>
  <c r="AF174" i="12"/>
  <c r="AF132" i="12"/>
  <c r="AF71" i="12"/>
  <c r="AF100" i="12"/>
  <c r="AF86" i="12"/>
  <c r="AF156" i="12"/>
  <c r="AF97" i="12"/>
  <c r="AF119" i="12"/>
  <c r="AF162" i="12"/>
  <c r="AF48" i="12"/>
  <c r="AF78" i="12"/>
  <c r="AF58" i="12"/>
  <c r="Y27" i="30"/>
  <c r="Y33" i="30" s="1"/>
  <c r="Y39" i="30" s="1"/>
  <c r="Y45" i="30" s="1"/>
  <c r="Y51" i="30" s="1"/>
  <c r="Y57" i="30" s="1"/>
  <c r="Y63" i="30" s="1"/>
  <c r="Y69" i="30" s="1"/>
  <c r="Y75" i="30" s="1"/>
  <c r="Y81" i="30" s="1"/>
  <c r="Y87" i="30" s="1"/>
  <c r="Y93" i="30" s="1"/>
  <c r="Y99" i="30" s="1"/>
  <c r="Y105" i="30" s="1"/>
  <c r="Y111" i="30" s="1"/>
  <c r="Y117" i="30" s="1"/>
  <c r="Y123" i="30" s="1"/>
  <c r="Y129" i="30" s="1"/>
  <c r="Y135" i="30" s="1"/>
  <c r="Y141" i="30" s="1"/>
  <c r="Y147" i="30" s="1"/>
  <c r="Y153" i="30" s="1"/>
  <c r="Y159" i="30" s="1"/>
  <c r="Y165" i="30" s="1"/>
  <c r="Y171" i="30" s="1"/>
  <c r="Y177" i="30" s="1"/>
  <c r="Y183" i="30" s="1"/>
  <c r="Y189" i="30" s="1"/>
  <c r="AF127" i="12"/>
  <c r="AF83" i="12"/>
  <c r="AF109" i="12"/>
  <c r="AF145" i="12"/>
  <c r="AF20" i="12"/>
  <c r="AF102" i="12"/>
  <c r="AF47" i="12"/>
  <c r="AF117" i="12"/>
  <c r="AF75" i="12"/>
  <c r="AF147" i="12"/>
  <c r="AF31" i="12"/>
  <c r="AF164" i="12"/>
  <c r="AF177" i="12"/>
  <c r="AF42" i="12"/>
  <c r="AF107" i="12"/>
  <c r="AF194" i="12"/>
  <c r="AG194" i="12" s="1"/>
  <c r="AF170" i="12"/>
  <c r="AF176" i="12"/>
  <c r="AF37" i="12"/>
  <c r="AF114" i="12"/>
  <c r="AF128" i="12"/>
  <c r="AF40" i="12"/>
  <c r="AF35" i="12"/>
  <c r="AF111" i="12"/>
  <c r="AF22" i="12"/>
  <c r="AF152" i="12"/>
  <c r="AF54" i="12"/>
  <c r="AF191" i="12"/>
  <c r="AF190" i="12"/>
  <c r="AF95" i="12"/>
  <c r="AF150" i="12"/>
  <c r="AF139" i="12"/>
  <c r="AF130" i="12"/>
  <c r="AF27" i="12"/>
  <c r="AF163" i="12"/>
  <c r="AF159" i="12"/>
  <c r="AF137" i="12"/>
  <c r="AF44" i="12"/>
  <c r="AF23" i="12"/>
  <c r="AF89" i="12"/>
  <c r="AF80" i="12"/>
  <c r="AF185" i="12"/>
  <c r="AF105" i="12"/>
  <c r="Y27" i="27"/>
  <c r="Y33" i="27" s="1"/>
  <c r="Y39" i="27" s="1"/>
  <c r="Y45" i="27" s="1"/>
  <c r="Y51" i="27" s="1"/>
  <c r="Y57" i="27" s="1"/>
  <c r="Y63" i="27" s="1"/>
  <c r="Y69" i="27" s="1"/>
  <c r="Y75" i="27" s="1"/>
  <c r="Y81" i="27" s="1"/>
  <c r="Y87" i="27" s="1"/>
  <c r="Y93" i="27" s="1"/>
  <c r="Y99" i="27" s="1"/>
  <c r="Y105" i="27" s="1"/>
  <c r="Y111" i="27" s="1"/>
  <c r="Y117" i="27" s="1"/>
  <c r="Y123" i="27" s="1"/>
  <c r="Y129" i="27" s="1"/>
  <c r="Y135" i="27" s="1"/>
  <c r="Y141" i="27" s="1"/>
  <c r="Y147" i="27" s="1"/>
  <c r="Y153" i="27" s="1"/>
  <c r="Y159" i="27" s="1"/>
  <c r="Y165" i="27" s="1"/>
  <c r="Y171" i="27" s="1"/>
  <c r="Y177" i="27" s="1"/>
  <c r="Y183" i="27" s="1"/>
  <c r="Y189" i="27" s="1"/>
  <c r="Y26" i="27"/>
  <c r="Y32" i="27" s="1"/>
  <c r="Y38" i="27" s="1"/>
  <c r="Y44" i="27" s="1"/>
  <c r="Y50" i="27" s="1"/>
  <c r="Y56" i="27" s="1"/>
  <c r="Y62" i="27" s="1"/>
  <c r="Y68" i="27" s="1"/>
  <c r="Y74" i="27" s="1"/>
  <c r="Y80" i="27" s="1"/>
  <c r="Y86" i="27" s="1"/>
  <c r="Y92" i="27" s="1"/>
  <c r="Y98" i="27" s="1"/>
  <c r="Y104" i="27" s="1"/>
  <c r="Y110" i="27" s="1"/>
  <c r="Y116" i="27" s="1"/>
  <c r="Y122" i="27" s="1"/>
  <c r="Y128" i="27" s="1"/>
  <c r="Y134" i="27" s="1"/>
  <c r="Y140" i="27" s="1"/>
  <c r="Y146" i="27" s="1"/>
  <c r="Y152" i="27" s="1"/>
  <c r="Y158" i="27" s="1"/>
  <c r="Y164" i="27" s="1"/>
  <c r="Y170" i="27" s="1"/>
  <c r="Y176" i="27" s="1"/>
  <c r="Y182" i="27" s="1"/>
  <c r="Y188" i="27" s="1"/>
  <c r="Y194" i="27" s="1"/>
  <c r="G20" i="27"/>
  <c r="AF77" i="12"/>
  <c r="AF26" i="12"/>
  <c r="AF192" i="12"/>
  <c r="AF38" i="12"/>
  <c r="AF178" i="12"/>
  <c r="AF181" i="12"/>
  <c r="AF45" i="12"/>
  <c r="AF25" i="12"/>
  <c r="AF39" i="12"/>
  <c r="AF144" i="12"/>
  <c r="Y30" i="27"/>
  <c r="Y36" i="27" s="1"/>
  <c r="Y42" i="27" s="1"/>
  <c r="Y48" i="27" s="1"/>
  <c r="Y54" i="27" s="1"/>
  <c r="Y60" i="27" s="1"/>
  <c r="Y66" i="27" s="1"/>
  <c r="Y72" i="27" s="1"/>
  <c r="Y78" i="27" s="1"/>
  <c r="Y84" i="27" s="1"/>
  <c r="Y90" i="27" s="1"/>
  <c r="Y96" i="27" s="1"/>
  <c r="Y102" i="27" s="1"/>
  <c r="Y108" i="27" s="1"/>
  <c r="Y114" i="27" s="1"/>
  <c r="Y120" i="27" s="1"/>
  <c r="Y126" i="27" s="1"/>
  <c r="Y132" i="27" s="1"/>
  <c r="Y138" i="27" s="1"/>
  <c r="Y144" i="27" s="1"/>
  <c r="Y150" i="27" s="1"/>
  <c r="Y156" i="27" s="1"/>
  <c r="Y162" i="27" s="1"/>
  <c r="Y168" i="27" s="1"/>
  <c r="Y174" i="27" s="1"/>
  <c r="Y180" i="27" s="1"/>
  <c r="Y186" i="27" s="1"/>
  <c r="Y192" i="27" s="1"/>
  <c r="V10" i="36"/>
  <c r="V13" i="36" s="1"/>
  <c r="X13" i="36" s="1"/>
  <c r="B7" i="36" s="1"/>
  <c r="Y28" i="28"/>
  <c r="Y34" i="28" s="1"/>
  <c r="Y40" i="28" s="1"/>
  <c r="Y46" i="28" s="1"/>
  <c r="Y52" i="28" s="1"/>
  <c r="Y58" i="28" s="1"/>
  <c r="Y64" i="28" s="1"/>
  <c r="Y70" i="28" s="1"/>
  <c r="Y76" i="28" s="1"/>
  <c r="Y82" i="28" s="1"/>
  <c r="Y88" i="28" s="1"/>
  <c r="Y94" i="28" s="1"/>
  <c r="Y100" i="28" s="1"/>
  <c r="Y106" i="28" s="1"/>
  <c r="Y112" i="28" s="1"/>
  <c r="Y118" i="28" s="1"/>
  <c r="Y124" i="28" s="1"/>
  <c r="Y130" i="28" s="1"/>
  <c r="Y136" i="28" s="1"/>
  <c r="Y142" i="28" s="1"/>
  <c r="Y148" i="28" s="1"/>
  <c r="Y154" i="28" s="1"/>
  <c r="Y160" i="28" s="1"/>
  <c r="Y166" i="28" s="1"/>
  <c r="Y172" i="28" s="1"/>
  <c r="Y178" i="28" s="1"/>
  <c r="Y184" i="28" s="1"/>
  <c r="Y190" i="28" s="1"/>
  <c r="Y30" i="29"/>
  <c r="Y36" i="29" s="1"/>
  <c r="Y42" i="29" s="1"/>
  <c r="Y48" i="29" s="1"/>
  <c r="Y54" i="29" s="1"/>
  <c r="Y60" i="29" s="1"/>
  <c r="Y66" i="29" s="1"/>
  <c r="Y72" i="29" s="1"/>
  <c r="Y78" i="29" s="1"/>
  <c r="Y84" i="29" s="1"/>
  <c r="Y90" i="29" s="1"/>
  <c r="Y96" i="29" s="1"/>
  <c r="Y102" i="29" s="1"/>
  <c r="Y108" i="29" s="1"/>
  <c r="Y114" i="29" s="1"/>
  <c r="Y120" i="29" s="1"/>
  <c r="Y126" i="29" s="1"/>
  <c r="Y132" i="29" s="1"/>
  <c r="Y138" i="29" s="1"/>
  <c r="Y144" i="29" s="1"/>
  <c r="Y150" i="29" s="1"/>
  <c r="Y156" i="29" s="1"/>
  <c r="Y162" i="29" s="1"/>
  <c r="Y168" i="29" s="1"/>
  <c r="Y174" i="29" s="1"/>
  <c r="Y180" i="29" s="1"/>
  <c r="Y186" i="29" s="1"/>
  <c r="Y192" i="29" s="1"/>
  <c r="Y28" i="33"/>
  <c r="Y34" i="33" s="1"/>
  <c r="Y40" i="33" s="1"/>
  <c r="Y46" i="33" s="1"/>
  <c r="Y52" i="33" s="1"/>
  <c r="Y58" i="33" s="1"/>
  <c r="Y64" i="33" s="1"/>
  <c r="Y70" i="33" s="1"/>
  <c r="Y76" i="33" s="1"/>
  <c r="Y82" i="33" s="1"/>
  <c r="Y88" i="33" s="1"/>
  <c r="Y94" i="33" s="1"/>
  <c r="Y100" i="33" s="1"/>
  <c r="Y106" i="33" s="1"/>
  <c r="Y112" i="33" s="1"/>
  <c r="Y118" i="33" s="1"/>
  <c r="Y124" i="33" s="1"/>
  <c r="Y130" i="33" s="1"/>
  <c r="Y136" i="33" s="1"/>
  <c r="Y142" i="33" s="1"/>
  <c r="Y148" i="33" s="1"/>
  <c r="Y154" i="33" s="1"/>
  <c r="Y160" i="33" s="1"/>
  <c r="Y166" i="33" s="1"/>
  <c r="Y172" i="33" s="1"/>
  <c r="Y178" i="33" s="1"/>
  <c r="Y184" i="33" s="1"/>
  <c r="Y190" i="33" s="1"/>
  <c r="Y36" i="31"/>
  <c r="Y42" i="31" s="1"/>
  <c r="Y48" i="31" s="1"/>
  <c r="Y54" i="31" s="1"/>
  <c r="Y60" i="31" s="1"/>
  <c r="Y66" i="31" s="1"/>
  <c r="Y72" i="31" s="1"/>
  <c r="Y78" i="31" s="1"/>
  <c r="Y84" i="31" s="1"/>
  <c r="Y90" i="31" s="1"/>
  <c r="Y96" i="31" s="1"/>
  <c r="Y102" i="31" s="1"/>
  <c r="Y108" i="31" s="1"/>
  <c r="Y114" i="31" s="1"/>
  <c r="Y120" i="31" s="1"/>
  <c r="Y126" i="31" s="1"/>
  <c r="Y132" i="31" s="1"/>
  <c r="Y138" i="31" s="1"/>
  <c r="Y144" i="31" s="1"/>
  <c r="Y150" i="31" s="1"/>
  <c r="Y156" i="31" s="1"/>
  <c r="Y162" i="31" s="1"/>
  <c r="Y168" i="31" s="1"/>
  <c r="Y174" i="31" s="1"/>
  <c r="Y180" i="31" s="1"/>
  <c r="Y186" i="31" s="1"/>
  <c r="Y192" i="31" s="1"/>
  <c r="Y27" i="33"/>
  <c r="Y33" i="33" s="1"/>
  <c r="Y39" i="33" s="1"/>
  <c r="Y45" i="33" s="1"/>
  <c r="Y51" i="33" s="1"/>
  <c r="Y57" i="33" s="1"/>
  <c r="Y63" i="33" s="1"/>
  <c r="Y69" i="33" s="1"/>
  <c r="Y75" i="33" s="1"/>
  <c r="Y81" i="33" s="1"/>
  <c r="Y87" i="33" s="1"/>
  <c r="Y93" i="33" s="1"/>
  <c r="Y99" i="33" s="1"/>
  <c r="Y105" i="33" s="1"/>
  <c r="Y111" i="33" s="1"/>
  <c r="Y117" i="33" s="1"/>
  <c r="Y123" i="33" s="1"/>
  <c r="Y129" i="33" s="1"/>
  <c r="Y135" i="33" s="1"/>
  <c r="Y141" i="33" s="1"/>
  <c r="Y147" i="33" s="1"/>
  <c r="Y153" i="33" s="1"/>
  <c r="Y159" i="33" s="1"/>
  <c r="Y165" i="33" s="1"/>
  <c r="Y171" i="33" s="1"/>
  <c r="Y177" i="33" s="1"/>
  <c r="Y183" i="33" s="1"/>
  <c r="Y189" i="33" s="1"/>
  <c r="Y27" i="28"/>
  <c r="Y33" i="28" s="1"/>
  <c r="Y39" i="28" s="1"/>
  <c r="Y45" i="28" s="1"/>
  <c r="Y51" i="28" s="1"/>
  <c r="Y57" i="28" s="1"/>
  <c r="Y63" i="28" s="1"/>
  <c r="Y69" i="28" s="1"/>
  <c r="Y75" i="28" s="1"/>
  <c r="Y81" i="28" s="1"/>
  <c r="Y87" i="28" s="1"/>
  <c r="Y93" i="28" s="1"/>
  <c r="Y99" i="28" s="1"/>
  <c r="Y105" i="28" s="1"/>
  <c r="Y111" i="28" s="1"/>
  <c r="Y117" i="28" s="1"/>
  <c r="Y123" i="28" s="1"/>
  <c r="Y129" i="28" s="1"/>
  <c r="Y135" i="28" s="1"/>
  <c r="Y141" i="28" s="1"/>
  <c r="Y147" i="28" s="1"/>
  <c r="Y153" i="28" s="1"/>
  <c r="Y159" i="28" s="1"/>
  <c r="Y165" i="28" s="1"/>
  <c r="Y171" i="28" s="1"/>
  <c r="Y177" i="28" s="1"/>
  <c r="Y183" i="28" s="1"/>
  <c r="Y189" i="28" s="1"/>
  <c r="Y29" i="34"/>
  <c r="Y35" i="34" s="1"/>
  <c r="Y41" i="34" s="1"/>
  <c r="Y47" i="34" s="1"/>
  <c r="Y53" i="34" s="1"/>
  <c r="Y59" i="34" s="1"/>
  <c r="Y65" i="34" s="1"/>
  <c r="Y71" i="34" s="1"/>
  <c r="Y77" i="34" s="1"/>
  <c r="Y83" i="34" s="1"/>
  <c r="Y89" i="34" s="1"/>
  <c r="Y95" i="34" s="1"/>
  <c r="Y101" i="34" s="1"/>
  <c r="Y107" i="34" s="1"/>
  <c r="Y113" i="34" s="1"/>
  <c r="Y119" i="34" s="1"/>
  <c r="Y125" i="34" s="1"/>
  <c r="Y131" i="34" s="1"/>
  <c r="Y137" i="34" s="1"/>
  <c r="Y143" i="34" s="1"/>
  <c r="Y149" i="34" s="1"/>
  <c r="Y155" i="34" s="1"/>
  <c r="Y161" i="34" s="1"/>
  <c r="Y167" i="34" s="1"/>
  <c r="Y173" i="34" s="1"/>
  <c r="Y179" i="34" s="1"/>
  <c r="Y185" i="34" s="1"/>
  <c r="Y191" i="34" s="1"/>
  <c r="Y29" i="31"/>
  <c r="Y35" i="31" s="1"/>
  <c r="Y41" i="31" s="1"/>
  <c r="Y47" i="31" s="1"/>
  <c r="Y53" i="31" s="1"/>
  <c r="Y59" i="31" s="1"/>
  <c r="Y65" i="31" s="1"/>
  <c r="Y71" i="31" s="1"/>
  <c r="Y77" i="31" s="1"/>
  <c r="Y83" i="31" s="1"/>
  <c r="Y89" i="31" s="1"/>
  <c r="Y95" i="31" s="1"/>
  <c r="Y101" i="31" s="1"/>
  <c r="Y107" i="31" s="1"/>
  <c r="Y113" i="31" s="1"/>
  <c r="Y119" i="31" s="1"/>
  <c r="Y125" i="31" s="1"/>
  <c r="Y131" i="31" s="1"/>
  <c r="Y137" i="31" s="1"/>
  <c r="Y143" i="31" s="1"/>
  <c r="Y149" i="31" s="1"/>
  <c r="Y155" i="31" s="1"/>
  <c r="Y161" i="31" s="1"/>
  <c r="Y167" i="31" s="1"/>
  <c r="Y173" i="31" s="1"/>
  <c r="Y179" i="31" s="1"/>
  <c r="Y185" i="31" s="1"/>
  <c r="Y191" i="31" s="1"/>
  <c r="Y28" i="14"/>
  <c r="Y34" i="14" s="1"/>
  <c r="Y40" i="14" s="1"/>
  <c r="Y46" i="14" s="1"/>
  <c r="Y52" i="14" s="1"/>
  <c r="Y58" i="14" s="1"/>
  <c r="Y64" i="14" s="1"/>
  <c r="Y70" i="14" s="1"/>
  <c r="Y76" i="14" s="1"/>
  <c r="Y82" i="14" s="1"/>
  <c r="Y88" i="14" s="1"/>
  <c r="Y94" i="14" s="1"/>
  <c r="Y100" i="14" s="1"/>
  <c r="Y106" i="14" s="1"/>
  <c r="Y112" i="14" s="1"/>
  <c r="Y118" i="14" s="1"/>
  <c r="Y124" i="14" s="1"/>
  <c r="Y130" i="14" s="1"/>
  <c r="Y136" i="14" s="1"/>
  <c r="Y142" i="14" s="1"/>
  <c r="Y148" i="14" s="1"/>
  <c r="Y154" i="14" s="1"/>
  <c r="Y160" i="14" s="1"/>
  <c r="Y166" i="14" s="1"/>
  <c r="Y172" i="14" s="1"/>
  <c r="Y178" i="14" s="1"/>
  <c r="Y184" i="14" s="1"/>
  <c r="Y190" i="14" s="1"/>
  <c r="Y28" i="34"/>
  <c r="Y34" i="34" s="1"/>
  <c r="Y40" i="34" s="1"/>
  <c r="Y46" i="34" s="1"/>
  <c r="Y52" i="34" s="1"/>
  <c r="Y58" i="34" s="1"/>
  <c r="Y64" i="34" s="1"/>
  <c r="Y70" i="34" s="1"/>
  <c r="Y76" i="34" s="1"/>
  <c r="Y82" i="34" s="1"/>
  <c r="Y88" i="34" s="1"/>
  <c r="Y94" i="34" s="1"/>
  <c r="Y100" i="34" s="1"/>
  <c r="Y106" i="34" s="1"/>
  <c r="Y112" i="34" s="1"/>
  <c r="Y118" i="34" s="1"/>
  <c r="Y124" i="34" s="1"/>
  <c r="Y130" i="34" s="1"/>
  <c r="Y136" i="34" s="1"/>
  <c r="Y142" i="34" s="1"/>
  <c r="Y148" i="34" s="1"/>
  <c r="Y154" i="34" s="1"/>
  <c r="Y160" i="34" s="1"/>
  <c r="Y166" i="34" s="1"/>
  <c r="Y172" i="34" s="1"/>
  <c r="Y178" i="34" s="1"/>
  <c r="Y184" i="34" s="1"/>
  <c r="Y190" i="34" s="1"/>
  <c r="Y30" i="28"/>
  <c r="Y36" i="28" s="1"/>
  <c r="Y42" i="28" s="1"/>
  <c r="Y48" i="28" s="1"/>
  <c r="Y54" i="28" s="1"/>
  <c r="Y60" i="28" s="1"/>
  <c r="Y66" i="28" s="1"/>
  <c r="Y72" i="28" s="1"/>
  <c r="Y78" i="28" s="1"/>
  <c r="Y84" i="28" s="1"/>
  <c r="Y90" i="28" s="1"/>
  <c r="Y96" i="28" s="1"/>
  <c r="Y102" i="28" s="1"/>
  <c r="Y108" i="28" s="1"/>
  <c r="Y114" i="28" s="1"/>
  <c r="Y120" i="28" s="1"/>
  <c r="Y126" i="28" s="1"/>
  <c r="Y132" i="28" s="1"/>
  <c r="Y138" i="28" s="1"/>
  <c r="Y144" i="28" s="1"/>
  <c r="Y150" i="28" s="1"/>
  <c r="Y156" i="28" s="1"/>
  <c r="Y162" i="28" s="1"/>
  <c r="Y168" i="28" s="1"/>
  <c r="Y174" i="28" s="1"/>
  <c r="Y180" i="28" s="1"/>
  <c r="Y186" i="28" s="1"/>
  <c r="Y192" i="28" s="1"/>
  <c r="AR194" i="32"/>
  <c r="AR193" i="32" s="1"/>
  <c r="AR192" i="32" s="1"/>
  <c r="AR191" i="32" s="1"/>
  <c r="AR190" i="32" s="1"/>
  <c r="AR189" i="32" s="1"/>
  <c r="AR188" i="32" s="1"/>
  <c r="AR187" i="32" s="1"/>
  <c r="AR186" i="32" s="1"/>
  <c r="AR185" i="32" s="1"/>
  <c r="AR184" i="32" s="1"/>
  <c r="AR183" i="32" s="1"/>
  <c r="AR182" i="32" s="1"/>
  <c r="AR181" i="32" s="1"/>
  <c r="AR180" i="32" s="1"/>
  <c r="AR179" i="32" s="1"/>
  <c r="AR178" i="32" s="1"/>
  <c r="AR177" i="32" s="1"/>
  <c r="AR176" i="32" s="1"/>
  <c r="AR175" i="32" s="1"/>
  <c r="AR174" i="32" s="1"/>
  <c r="AR173" i="32" s="1"/>
  <c r="AR172" i="32" s="1"/>
  <c r="AR171" i="32" s="1"/>
  <c r="AR170" i="32" s="1"/>
  <c r="AR169" i="32" s="1"/>
  <c r="AR168" i="32" s="1"/>
  <c r="AR167" i="32" s="1"/>
  <c r="AR166" i="32" s="1"/>
  <c r="AR165" i="32" s="1"/>
  <c r="AR164" i="32" s="1"/>
  <c r="AR163" i="32" s="1"/>
  <c r="AR162" i="32" s="1"/>
  <c r="AR161" i="32" s="1"/>
  <c r="AR160" i="32" s="1"/>
  <c r="AR159" i="32" s="1"/>
  <c r="AR158" i="32" s="1"/>
  <c r="AR157" i="32" s="1"/>
  <c r="AR156" i="32" s="1"/>
  <c r="AR155" i="32" s="1"/>
  <c r="AR154" i="32" s="1"/>
  <c r="AR153" i="32" s="1"/>
  <c r="AR152" i="32" s="1"/>
  <c r="AR151" i="32" s="1"/>
  <c r="AR150" i="32" s="1"/>
  <c r="AR149" i="32" s="1"/>
  <c r="AR148" i="32" s="1"/>
  <c r="AR147" i="32" s="1"/>
  <c r="AR146" i="32" s="1"/>
  <c r="AR145" i="32" s="1"/>
  <c r="AR144" i="32" s="1"/>
  <c r="AR143" i="32" s="1"/>
  <c r="AR142" i="32" s="1"/>
  <c r="AR141" i="32" s="1"/>
  <c r="AR140" i="32" s="1"/>
  <c r="AR139" i="32" s="1"/>
  <c r="AR138" i="32" s="1"/>
  <c r="AR137" i="32" s="1"/>
  <c r="AR136" i="32" s="1"/>
  <c r="AR135" i="32" s="1"/>
  <c r="AR134" i="32" s="1"/>
  <c r="AR133" i="32" s="1"/>
  <c r="AR132" i="32" s="1"/>
  <c r="AR131" i="32" s="1"/>
  <c r="AR130" i="32" s="1"/>
  <c r="AR129" i="32" s="1"/>
  <c r="AR128" i="32" s="1"/>
  <c r="AR127" i="32" s="1"/>
  <c r="AR126" i="32" s="1"/>
  <c r="AR125" i="32" s="1"/>
  <c r="AR124" i="32" s="1"/>
  <c r="AR123" i="32" s="1"/>
  <c r="AR122" i="32" s="1"/>
  <c r="AR121" i="32" s="1"/>
  <c r="AR120" i="32" s="1"/>
  <c r="AR119" i="32" s="1"/>
  <c r="AR118" i="32" s="1"/>
  <c r="AR117" i="32" s="1"/>
  <c r="AR116" i="32" s="1"/>
  <c r="AR115" i="32" s="1"/>
  <c r="AR114" i="32" s="1"/>
  <c r="AR113" i="32" s="1"/>
  <c r="AR112" i="32" s="1"/>
  <c r="AR111" i="32" s="1"/>
  <c r="AR110" i="32" s="1"/>
  <c r="AR109" i="32" s="1"/>
  <c r="AR108" i="32" s="1"/>
  <c r="AR107" i="32" s="1"/>
  <c r="AR106" i="32" s="1"/>
  <c r="AR105" i="32" s="1"/>
  <c r="AR104" i="32" s="1"/>
  <c r="AR103" i="32" s="1"/>
  <c r="AR102" i="32" s="1"/>
  <c r="AR101" i="32" s="1"/>
  <c r="AR100" i="32" s="1"/>
  <c r="AR99" i="32" s="1"/>
  <c r="AR98" i="32" s="1"/>
  <c r="AR97" i="32" s="1"/>
  <c r="AR96" i="32" s="1"/>
  <c r="AR95" i="32" s="1"/>
  <c r="AR94" i="32" s="1"/>
  <c r="AR93" i="32" s="1"/>
  <c r="AR92" i="32" s="1"/>
  <c r="AR91" i="32" s="1"/>
  <c r="AR90" i="32" s="1"/>
  <c r="AR89" i="32" s="1"/>
  <c r="AR88" i="32" s="1"/>
  <c r="AR87" i="32" s="1"/>
  <c r="AR86" i="32" s="1"/>
  <c r="AR85" i="32" s="1"/>
  <c r="AR84" i="32" s="1"/>
  <c r="AR83" i="32" s="1"/>
  <c r="AR82" i="32" s="1"/>
  <c r="AR81" i="32" s="1"/>
  <c r="AR80" i="32" s="1"/>
  <c r="AR79" i="32" s="1"/>
  <c r="AR78" i="32" s="1"/>
  <c r="AR77" i="32" s="1"/>
  <c r="AR76" i="32" s="1"/>
  <c r="AR75" i="32" s="1"/>
  <c r="AR74" i="32" s="1"/>
  <c r="AR73" i="32" s="1"/>
  <c r="AR72" i="32" s="1"/>
  <c r="AR71" i="32" s="1"/>
  <c r="AR70" i="32" s="1"/>
  <c r="AR69" i="32" s="1"/>
  <c r="AR68" i="32" s="1"/>
  <c r="AR67" i="32" s="1"/>
  <c r="AR66" i="32" s="1"/>
  <c r="AR65" i="32" s="1"/>
  <c r="AR64" i="32" s="1"/>
  <c r="AR63" i="32" s="1"/>
  <c r="AR62" i="32" s="1"/>
  <c r="AR61" i="32" s="1"/>
  <c r="AR60" i="32" s="1"/>
  <c r="AR59" i="32" s="1"/>
  <c r="AR58" i="32" s="1"/>
  <c r="AR57" i="32" s="1"/>
  <c r="AR56" i="32" s="1"/>
  <c r="AR55" i="32" s="1"/>
  <c r="AR54" i="32" s="1"/>
  <c r="AR53" i="32" s="1"/>
  <c r="AR52" i="32" s="1"/>
  <c r="AR51" i="32" s="1"/>
  <c r="AR50" i="32" s="1"/>
  <c r="AR49" i="32" s="1"/>
  <c r="AR48" i="32" s="1"/>
  <c r="AR47" i="32" s="1"/>
  <c r="AR46" i="32" s="1"/>
  <c r="AR45" i="32" s="1"/>
  <c r="AR44" i="32" s="1"/>
  <c r="AR43" i="32" s="1"/>
  <c r="AR42" i="32" s="1"/>
  <c r="AR41" i="32" s="1"/>
  <c r="AR40" i="32" s="1"/>
  <c r="AR39" i="32" s="1"/>
  <c r="AR38" i="32" s="1"/>
  <c r="AR37" i="32" s="1"/>
  <c r="AR36" i="32" s="1"/>
  <c r="AR35" i="32" s="1"/>
  <c r="AR34" i="32" s="1"/>
  <c r="AR33" i="32" s="1"/>
  <c r="AR32" i="32" s="1"/>
  <c r="AR31" i="32" s="1"/>
  <c r="AR30" i="32" s="1"/>
  <c r="AR29" i="32" s="1"/>
  <c r="AR28" i="32" s="1"/>
  <c r="AR27" i="32" s="1"/>
  <c r="AR26" i="32" s="1"/>
  <c r="AR25" i="32" s="1"/>
  <c r="AR24" i="32" s="1"/>
  <c r="AR23" i="32" s="1"/>
  <c r="AR22" i="32" s="1"/>
  <c r="AR21" i="32" s="1"/>
  <c r="Y29" i="26"/>
  <c r="Y35" i="26" s="1"/>
  <c r="Y41" i="26" s="1"/>
  <c r="Y47" i="26" s="1"/>
  <c r="Y53" i="26" s="1"/>
  <c r="Y59" i="26" s="1"/>
  <c r="Y65" i="26" s="1"/>
  <c r="Y71" i="26" s="1"/>
  <c r="Y77" i="26" s="1"/>
  <c r="Y83" i="26" s="1"/>
  <c r="Y89" i="26" s="1"/>
  <c r="Y95" i="26" s="1"/>
  <c r="Y101" i="26" s="1"/>
  <c r="Y107" i="26" s="1"/>
  <c r="Y113" i="26" s="1"/>
  <c r="Y119" i="26" s="1"/>
  <c r="Y125" i="26" s="1"/>
  <c r="Y131" i="26" s="1"/>
  <c r="Y137" i="26" s="1"/>
  <c r="Y143" i="26" s="1"/>
  <c r="Y149" i="26" s="1"/>
  <c r="Y155" i="26" s="1"/>
  <c r="Y161" i="26" s="1"/>
  <c r="Y167" i="26" s="1"/>
  <c r="Y173" i="26" s="1"/>
  <c r="Y179" i="26" s="1"/>
  <c r="Y185" i="26" s="1"/>
  <c r="Y191" i="26" s="1"/>
  <c r="AR194" i="26"/>
  <c r="AR193" i="26" s="1"/>
  <c r="AR192" i="26" s="1"/>
  <c r="AR191" i="26" s="1"/>
  <c r="AR190" i="26" s="1"/>
  <c r="AR189" i="26" s="1"/>
  <c r="AR188" i="26" s="1"/>
  <c r="AR187" i="26" s="1"/>
  <c r="AR186" i="26" s="1"/>
  <c r="AR185" i="26" s="1"/>
  <c r="AR184" i="26" s="1"/>
  <c r="AR183" i="26" s="1"/>
  <c r="AR182" i="26" s="1"/>
  <c r="AR181" i="26" s="1"/>
  <c r="AR180" i="26" s="1"/>
  <c r="AR179" i="26" s="1"/>
  <c r="AR178" i="26" s="1"/>
  <c r="AR177" i="26" s="1"/>
  <c r="AR176" i="26" s="1"/>
  <c r="AR175" i="26" s="1"/>
  <c r="AR174" i="26" s="1"/>
  <c r="AR173" i="26" s="1"/>
  <c r="AR172" i="26" s="1"/>
  <c r="AR171" i="26" s="1"/>
  <c r="AR170" i="26" s="1"/>
  <c r="AR169" i="26" s="1"/>
  <c r="AR168" i="26" s="1"/>
  <c r="AR167" i="26" s="1"/>
  <c r="AR166" i="26" s="1"/>
  <c r="AR165" i="26" s="1"/>
  <c r="AR164" i="26" s="1"/>
  <c r="AR163" i="26" s="1"/>
  <c r="AR162" i="26" s="1"/>
  <c r="AR161" i="26" s="1"/>
  <c r="AR160" i="26" s="1"/>
  <c r="AR159" i="26" s="1"/>
  <c r="AR158" i="26" s="1"/>
  <c r="AR157" i="26" s="1"/>
  <c r="AR156" i="26" s="1"/>
  <c r="AR155" i="26" s="1"/>
  <c r="AR154" i="26" s="1"/>
  <c r="AR153" i="26" s="1"/>
  <c r="AR152" i="26" s="1"/>
  <c r="AR151" i="26" s="1"/>
  <c r="AR150" i="26" s="1"/>
  <c r="AR149" i="26" s="1"/>
  <c r="AR148" i="26" s="1"/>
  <c r="AR147" i="26" s="1"/>
  <c r="AR146" i="26" s="1"/>
  <c r="AR145" i="26" s="1"/>
  <c r="AR144" i="26" s="1"/>
  <c r="AR143" i="26" s="1"/>
  <c r="AR142" i="26" s="1"/>
  <c r="AR141" i="26" s="1"/>
  <c r="AR140" i="26" s="1"/>
  <c r="AR139" i="26" s="1"/>
  <c r="AR138" i="26" s="1"/>
  <c r="AR137" i="26" s="1"/>
  <c r="AR136" i="26" s="1"/>
  <c r="AR135" i="26" s="1"/>
  <c r="AR134" i="26" s="1"/>
  <c r="AR133" i="26" s="1"/>
  <c r="AR132" i="26" s="1"/>
  <c r="AR131" i="26" s="1"/>
  <c r="AR130" i="26" s="1"/>
  <c r="AR129" i="26" s="1"/>
  <c r="AR128" i="26" s="1"/>
  <c r="AR127" i="26" s="1"/>
  <c r="AR126" i="26" s="1"/>
  <c r="AR125" i="26" s="1"/>
  <c r="AR124" i="26" s="1"/>
  <c r="AR123" i="26" s="1"/>
  <c r="AR122" i="26" s="1"/>
  <c r="AR121" i="26" s="1"/>
  <c r="AR120" i="26" s="1"/>
  <c r="AR119" i="26" s="1"/>
  <c r="AR118" i="26" s="1"/>
  <c r="AR117" i="26" s="1"/>
  <c r="AR116" i="26" s="1"/>
  <c r="AR115" i="26" s="1"/>
  <c r="AR114" i="26" s="1"/>
  <c r="AR113" i="26" s="1"/>
  <c r="AR112" i="26" s="1"/>
  <c r="AR111" i="26" s="1"/>
  <c r="AR110" i="26" s="1"/>
  <c r="AR109" i="26" s="1"/>
  <c r="AR108" i="26" s="1"/>
  <c r="AR107" i="26" s="1"/>
  <c r="AR106" i="26" s="1"/>
  <c r="AR105" i="26" s="1"/>
  <c r="AR104" i="26" s="1"/>
  <c r="AR103" i="26" s="1"/>
  <c r="AR102" i="26" s="1"/>
  <c r="AR101" i="26" s="1"/>
  <c r="AR100" i="26" s="1"/>
  <c r="AR99" i="26" s="1"/>
  <c r="AR98" i="26" s="1"/>
  <c r="AR97" i="26" s="1"/>
  <c r="AR96" i="26" s="1"/>
  <c r="AR95" i="26" s="1"/>
  <c r="AR94" i="26" s="1"/>
  <c r="AR93" i="26" s="1"/>
  <c r="AR92" i="26" s="1"/>
  <c r="AR91" i="26" s="1"/>
  <c r="AR90" i="26" s="1"/>
  <c r="AR89" i="26" s="1"/>
  <c r="AR88" i="26" s="1"/>
  <c r="AR87" i="26" s="1"/>
  <c r="AR86" i="26" s="1"/>
  <c r="AR85" i="26" s="1"/>
  <c r="AR84" i="26" s="1"/>
  <c r="AR83" i="26" s="1"/>
  <c r="AR82" i="26" s="1"/>
  <c r="AR81" i="26" s="1"/>
  <c r="AR80" i="26" s="1"/>
  <c r="AR79" i="26" s="1"/>
  <c r="AR78" i="26" s="1"/>
  <c r="AR77" i="26" s="1"/>
  <c r="AR76" i="26" s="1"/>
  <c r="AR75" i="26" s="1"/>
  <c r="AR74" i="26" s="1"/>
  <c r="AR73" i="26" s="1"/>
  <c r="AR72" i="26" s="1"/>
  <c r="AR71" i="26" s="1"/>
  <c r="AR70" i="26" s="1"/>
  <c r="AR69" i="26" s="1"/>
  <c r="AR68" i="26" s="1"/>
  <c r="AR67" i="26" s="1"/>
  <c r="AR66" i="26" s="1"/>
  <c r="AR65" i="26" s="1"/>
  <c r="AR64" i="26" s="1"/>
  <c r="AR63" i="26" s="1"/>
  <c r="AR62" i="26" s="1"/>
  <c r="AR61" i="26" s="1"/>
  <c r="AR60" i="26" s="1"/>
  <c r="AR59" i="26" s="1"/>
  <c r="AR58" i="26" s="1"/>
  <c r="AR57" i="26" s="1"/>
  <c r="AR56" i="26" s="1"/>
  <c r="AR55" i="26" s="1"/>
  <c r="AR54" i="26" s="1"/>
  <c r="AR53" i="26" s="1"/>
  <c r="AR52" i="26" s="1"/>
  <c r="AR51" i="26" s="1"/>
  <c r="AR50" i="26" s="1"/>
  <c r="AR49" i="26" s="1"/>
  <c r="AR48" i="26" s="1"/>
  <c r="AR47" i="26" s="1"/>
  <c r="AR46" i="26" s="1"/>
  <c r="AR45" i="26" s="1"/>
  <c r="AR44" i="26" s="1"/>
  <c r="AR43" i="26" s="1"/>
  <c r="AR42" i="26" s="1"/>
  <c r="AR41" i="26" s="1"/>
  <c r="AR40" i="26" s="1"/>
  <c r="AR39" i="26" s="1"/>
  <c r="AR38" i="26" s="1"/>
  <c r="AR37" i="26" s="1"/>
  <c r="AR36" i="26" s="1"/>
  <c r="AR35" i="26" s="1"/>
  <c r="AR34" i="26" s="1"/>
  <c r="AR33" i="26" s="1"/>
  <c r="AR32" i="26" s="1"/>
  <c r="AR31" i="26" s="1"/>
  <c r="AR30" i="26" s="1"/>
  <c r="AR29" i="26" s="1"/>
  <c r="AR28" i="26" s="1"/>
  <c r="AR27" i="26" s="1"/>
  <c r="AR26" i="26" s="1"/>
  <c r="AR25" i="26" s="1"/>
  <c r="AR24" i="26" s="1"/>
  <c r="AR23" i="26" s="1"/>
  <c r="AR22" i="26" s="1"/>
  <c r="AR21" i="26" s="1"/>
  <c r="Y31" i="32"/>
  <c r="Y37" i="32" s="1"/>
  <c r="Y43" i="32" s="1"/>
  <c r="Y49" i="32" s="1"/>
  <c r="Y55" i="32" s="1"/>
  <c r="Y61" i="32" s="1"/>
  <c r="Y67" i="32" s="1"/>
  <c r="Y73" i="32" s="1"/>
  <c r="Y79" i="32" s="1"/>
  <c r="Y85" i="32" s="1"/>
  <c r="Y91" i="32" s="1"/>
  <c r="Y97" i="32" s="1"/>
  <c r="Y103" i="32" s="1"/>
  <c r="Y109" i="32" s="1"/>
  <c r="Y115" i="32" s="1"/>
  <c r="Y121" i="32" s="1"/>
  <c r="Y127" i="32" s="1"/>
  <c r="Y133" i="32" s="1"/>
  <c r="Y139" i="32" s="1"/>
  <c r="Y145" i="32" s="1"/>
  <c r="Y151" i="32" s="1"/>
  <c r="Y157" i="32" s="1"/>
  <c r="Y163" i="32" s="1"/>
  <c r="Y169" i="32" s="1"/>
  <c r="Y175" i="32" s="1"/>
  <c r="Y181" i="32" s="1"/>
  <c r="Y187" i="32" s="1"/>
  <c r="Y193" i="32" s="1"/>
  <c r="Y31" i="30"/>
  <c r="Y37" i="30" s="1"/>
  <c r="Y43" i="30" s="1"/>
  <c r="Y49" i="30" s="1"/>
  <c r="Y55" i="30" s="1"/>
  <c r="Y61" i="30" s="1"/>
  <c r="Y67" i="30" s="1"/>
  <c r="Y73" i="30" s="1"/>
  <c r="Y79" i="30" s="1"/>
  <c r="Y85" i="30" s="1"/>
  <c r="Y91" i="30" s="1"/>
  <c r="Y97" i="30" s="1"/>
  <c r="Y103" i="30" s="1"/>
  <c r="Y109" i="30" s="1"/>
  <c r="Y115" i="30" s="1"/>
  <c r="Y121" i="30" s="1"/>
  <c r="Y127" i="30" s="1"/>
  <c r="Y133" i="30" s="1"/>
  <c r="Y139" i="30" s="1"/>
  <c r="Y145" i="30" s="1"/>
  <c r="Y151" i="30" s="1"/>
  <c r="Y157" i="30" s="1"/>
  <c r="Y163" i="30" s="1"/>
  <c r="Y169" i="30" s="1"/>
  <c r="Y175" i="30" s="1"/>
  <c r="Y181" i="30" s="1"/>
  <c r="Y187" i="30" s="1"/>
  <c r="Y193" i="30" s="1"/>
  <c r="J9" i="13"/>
  <c r="I10" i="13"/>
  <c r="AJ5" i="33"/>
  <c r="U5" i="33" s="1"/>
  <c r="Y28" i="30"/>
  <c r="Y34" i="30" s="1"/>
  <c r="Y40" i="30" s="1"/>
  <c r="Y46" i="30" s="1"/>
  <c r="Y52" i="30" s="1"/>
  <c r="Y58" i="30" s="1"/>
  <c r="Y64" i="30" s="1"/>
  <c r="Y70" i="30" s="1"/>
  <c r="Y76" i="30" s="1"/>
  <c r="Y82" i="30" s="1"/>
  <c r="Y88" i="30" s="1"/>
  <c r="Y94" i="30" s="1"/>
  <c r="Y100" i="30" s="1"/>
  <c r="Y106" i="30" s="1"/>
  <c r="Y112" i="30" s="1"/>
  <c r="Y118" i="30" s="1"/>
  <c r="Y124" i="30" s="1"/>
  <c r="Y130" i="30" s="1"/>
  <c r="Y136" i="30" s="1"/>
  <c r="Y142" i="30" s="1"/>
  <c r="Y148" i="30" s="1"/>
  <c r="Y154" i="30" s="1"/>
  <c r="Y160" i="30" s="1"/>
  <c r="Y166" i="30" s="1"/>
  <c r="Y172" i="30" s="1"/>
  <c r="Y178" i="30" s="1"/>
  <c r="Y184" i="30" s="1"/>
  <c r="Y190" i="30" s="1"/>
  <c r="Y29" i="30"/>
  <c r="Y35" i="30" s="1"/>
  <c r="Y41" i="30" s="1"/>
  <c r="Y47" i="30" s="1"/>
  <c r="Y53" i="30" s="1"/>
  <c r="Y59" i="30" s="1"/>
  <c r="Y65" i="30" s="1"/>
  <c r="Y71" i="30" s="1"/>
  <c r="Y77" i="30" s="1"/>
  <c r="Y83" i="30" s="1"/>
  <c r="Y89" i="30" s="1"/>
  <c r="Y95" i="30" s="1"/>
  <c r="Y101" i="30" s="1"/>
  <c r="Y107" i="30" s="1"/>
  <c r="Y113" i="30" s="1"/>
  <c r="Y119" i="30" s="1"/>
  <c r="Y125" i="30" s="1"/>
  <c r="Y131" i="30" s="1"/>
  <c r="Y137" i="30" s="1"/>
  <c r="Y143" i="30" s="1"/>
  <c r="Y149" i="30" s="1"/>
  <c r="Y155" i="30" s="1"/>
  <c r="Y161" i="30" s="1"/>
  <c r="Y167" i="30" s="1"/>
  <c r="Y173" i="30" s="1"/>
  <c r="Y179" i="30" s="1"/>
  <c r="Y185" i="30" s="1"/>
  <c r="Y191" i="30" s="1"/>
  <c r="Y30" i="14"/>
  <c r="Y36" i="14" s="1"/>
  <c r="Y42" i="14" s="1"/>
  <c r="Y48" i="14" s="1"/>
  <c r="Y54" i="14" s="1"/>
  <c r="Y60" i="14" s="1"/>
  <c r="Y66" i="14" s="1"/>
  <c r="Y72" i="14" s="1"/>
  <c r="Y78" i="14" s="1"/>
  <c r="Y84" i="14" s="1"/>
  <c r="Y90" i="14" s="1"/>
  <c r="Y96" i="14" s="1"/>
  <c r="Y102" i="14" s="1"/>
  <c r="Y108" i="14" s="1"/>
  <c r="Y114" i="14" s="1"/>
  <c r="Y120" i="14" s="1"/>
  <c r="Y126" i="14" s="1"/>
  <c r="Y132" i="14" s="1"/>
  <c r="Y138" i="14" s="1"/>
  <c r="Y144" i="14" s="1"/>
  <c r="Y150" i="14" s="1"/>
  <c r="Y156" i="14" s="1"/>
  <c r="Y162" i="14" s="1"/>
  <c r="Y168" i="14" s="1"/>
  <c r="Y174" i="14" s="1"/>
  <c r="Y180" i="14" s="1"/>
  <c r="Y186" i="14" s="1"/>
  <c r="Y192" i="14" s="1"/>
  <c r="Y29" i="29"/>
  <c r="Y35" i="29" s="1"/>
  <c r="Y41" i="29" s="1"/>
  <c r="Y47" i="29" s="1"/>
  <c r="Y53" i="29" s="1"/>
  <c r="Y59" i="29" s="1"/>
  <c r="Y65" i="29" s="1"/>
  <c r="Y71" i="29" s="1"/>
  <c r="Y77" i="29" s="1"/>
  <c r="Y83" i="29" s="1"/>
  <c r="Y89" i="29" s="1"/>
  <c r="Y95" i="29" s="1"/>
  <c r="Y101" i="29" s="1"/>
  <c r="Y107" i="29" s="1"/>
  <c r="Y113" i="29" s="1"/>
  <c r="Y119" i="29" s="1"/>
  <c r="Y125" i="29" s="1"/>
  <c r="Y131" i="29" s="1"/>
  <c r="Y137" i="29" s="1"/>
  <c r="Y143" i="29" s="1"/>
  <c r="Y149" i="29" s="1"/>
  <c r="Y155" i="29" s="1"/>
  <c r="Y161" i="29" s="1"/>
  <c r="Y167" i="29" s="1"/>
  <c r="Y173" i="29" s="1"/>
  <c r="Y179" i="29" s="1"/>
  <c r="Y185" i="29" s="1"/>
  <c r="Y191" i="29" s="1"/>
  <c r="Y31" i="29"/>
  <c r="Y37" i="29" s="1"/>
  <c r="Y43" i="29" s="1"/>
  <c r="Y49" i="29" s="1"/>
  <c r="Y55" i="29" s="1"/>
  <c r="Y61" i="29" s="1"/>
  <c r="Y67" i="29" s="1"/>
  <c r="Y73" i="29" s="1"/>
  <c r="Y79" i="29" s="1"/>
  <c r="Y85" i="29" s="1"/>
  <c r="Y91" i="29" s="1"/>
  <c r="Y97" i="29" s="1"/>
  <c r="Y103" i="29" s="1"/>
  <c r="Y109" i="29" s="1"/>
  <c r="Y115" i="29" s="1"/>
  <c r="Y121" i="29" s="1"/>
  <c r="Y127" i="29" s="1"/>
  <c r="Y133" i="29" s="1"/>
  <c r="Y139" i="29" s="1"/>
  <c r="Y145" i="29" s="1"/>
  <c r="Y151" i="29" s="1"/>
  <c r="Y157" i="29" s="1"/>
  <c r="Y163" i="29" s="1"/>
  <c r="Y169" i="29" s="1"/>
  <c r="Y175" i="29" s="1"/>
  <c r="Y181" i="29" s="1"/>
  <c r="Y187" i="29" s="1"/>
  <c r="Y193" i="29" s="1"/>
  <c r="Y31" i="28"/>
  <c r="Y37" i="28" s="1"/>
  <c r="Y43" i="28" s="1"/>
  <c r="Y49" i="28" s="1"/>
  <c r="Y55" i="28" s="1"/>
  <c r="Y61" i="28" s="1"/>
  <c r="Y67" i="28" s="1"/>
  <c r="Y73" i="28" s="1"/>
  <c r="Y79" i="28" s="1"/>
  <c r="Y85" i="28" s="1"/>
  <c r="Y91" i="28" s="1"/>
  <c r="Y97" i="28" s="1"/>
  <c r="Y103" i="28" s="1"/>
  <c r="Y109" i="28" s="1"/>
  <c r="Y115" i="28" s="1"/>
  <c r="Y121" i="28" s="1"/>
  <c r="Y127" i="28" s="1"/>
  <c r="Y133" i="28" s="1"/>
  <c r="Y139" i="28" s="1"/>
  <c r="Y145" i="28" s="1"/>
  <c r="Y151" i="28" s="1"/>
  <c r="Y157" i="28" s="1"/>
  <c r="Y163" i="28" s="1"/>
  <c r="Y169" i="28" s="1"/>
  <c r="Y175" i="28" s="1"/>
  <c r="Y181" i="28" s="1"/>
  <c r="Y187" i="28" s="1"/>
  <c r="Y193" i="28" s="1"/>
  <c r="Y30" i="35"/>
  <c r="Y36" i="35" s="1"/>
  <c r="Y42" i="35" s="1"/>
  <c r="Y48" i="35" s="1"/>
  <c r="Y54" i="35" s="1"/>
  <c r="Y60" i="35" s="1"/>
  <c r="Y66" i="35" s="1"/>
  <c r="Y72" i="35" s="1"/>
  <c r="Y78" i="35" s="1"/>
  <c r="Y84" i="35" s="1"/>
  <c r="Y90" i="35" s="1"/>
  <c r="Y96" i="35" s="1"/>
  <c r="Y102" i="35" s="1"/>
  <c r="Y108" i="35" s="1"/>
  <c r="Y114" i="35" s="1"/>
  <c r="Y120" i="35" s="1"/>
  <c r="Y126" i="35" s="1"/>
  <c r="Y132" i="35" s="1"/>
  <c r="Y138" i="35" s="1"/>
  <c r="Y144" i="35" s="1"/>
  <c r="Y150" i="35" s="1"/>
  <c r="Y156" i="35" s="1"/>
  <c r="Y162" i="35" s="1"/>
  <c r="Y168" i="35" s="1"/>
  <c r="Y174" i="35" s="1"/>
  <c r="Y180" i="35" s="1"/>
  <c r="Y186" i="35" s="1"/>
  <c r="Y192" i="35" s="1"/>
  <c r="Y34" i="31"/>
  <c r="Y40" i="31" s="1"/>
  <c r="Y46" i="31" s="1"/>
  <c r="Y52" i="31" s="1"/>
  <c r="Y58" i="31" s="1"/>
  <c r="Y64" i="31" s="1"/>
  <c r="Y70" i="31" s="1"/>
  <c r="Y76" i="31" s="1"/>
  <c r="Y82" i="31" s="1"/>
  <c r="Y88" i="31" s="1"/>
  <c r="Y94" i="31" s="1"/>
  <c r="Y100" i="31" s="1"/>
  <c r="Y106" i="31" s="1"/>
  <c r="Y112" i="31" s="1"/>
  <c r="Y118" i="31" s="1"/>
  <c r="Y124" i="31" s="1"/>
  <c r="Y130" i="31" s="1"/>
  <c r="Y136" i="31" s="1"/>
  <c r="Y142" i="31" s="1"/>
  <c r="Y148" i="31" s="1"/>
  <c r="Y154" i="31" s="1"/>
  <c r="Y160" i="31" s="1"/>
  <c r="Y166" i="31" s="1"/>
  <c r="Y172" i="31" s="1"/>
  <c r="Y178" i="31" s="1"/>
  <c r="Y184" i="31" s="1"/>
  <c r="Y190" i="31" s="1"/>
  <c r="Y31" i="31"/>
  <c r="Y37" i="31" s="1"/>
  <c r="Y43" i="31" s="1"/>
  <c r="Y49" i="31" s="1"/>
  <c r="Y55" i="31" s="1"/>
  <c r="Y61" i="31" s="1"/>
  <c r="Y67" i="31" s="1"/>
  <c r="Y73" i="31" s="1"/>
  <c r="Y79" i="31" s="1"/>
  <c r="Y85" i="31" s="1"/>
  <c r="Y91" i="31" s="1"/>
  <c r="Y97" i="31" s="1"/>
  <c r="Y103" i="31" s="1"/>
  <c r="Y109" i="31" s="1"/>
  <c r="Y115" i="31" s="1"/>
  <c r="Y121" i="31" s="1"/>
  <c r="Y127" i="31" s="1"/>
  <c r="Y133" i="31" s="1"/>
  <c r="Y139" i="31" s="1"/>
  <c r="Y145" i="31" s="1"/>
  <c r="Y151" i="31" s="1"/>
  <c r="Y157" i="31" s="1"/>
  <c r="Y163" i="31" s="1"/>
  <c r="Y169" i="31" s="1"/>
  <c r="Y175" i="31" s="1"/>
  <c r="Y181" i="31" s="1"/>
  <c r="Y187" i="31" s="1"/>
  <c r="Y193" i="31" s="1"/>
  <c r="Y27" i="32"/>
  <c r="Y33" i="32" s="1"/>
  <c r="Y39" i="32" s="1"/>
  <c r="Y45" i="32" s="1"/>
  <c r="Y51" i="32" s="1"/>
  <c r="Y57" i="32" s="1"/>
  <c r="Y63" i="32" s="1"/>
  <c r="Y69" i="32" s="1"/>
  <c r="Y75" i="32" s="1"/>
  <c r="Y81" i="32" s="1"/>
  <c r="Y87" i="32" s="1"/>
  <c r="Y93" i="32" s="1"/>
  <c r="Y99" i="32" s="1"/>
  <c r="Y105" i="32" s="1"/>
  <c r="Y111" i="32" s="1"/>
  <c r="Y117" i="32" s="1"/>
  <c r="Y123" i="32" s="1"/>
  <c r="Y129" i="32" s="1"/>
  <c r="Y135" i="32" s="1"/>
  <c r="Y141" i="32" s="1"/>
  <c r="Y147" i="32" s="1"/>
  <c r="Y153" i="32" s="1"/>
  <c r="Y159" i="32" s="1"/>
  <c r="Y165" i="32" s="1"/>
  <c r="Y171" i="32" s="1"/>
  <c r="Y177" i="32" s="1"/>
  <c r="Y183" i="32" s="1"/>
  <c r="Y189" i="32" s="1"/>
  <c r="Y30" i="32"/>
  <c r="Y36" i="32" s="1"/>
  <c r="Y42" i="32" s="1"/>
  <c r="Y48" i="32" s="1"/>
  <c r="Y54" i="32" s="1"/>
  <c r="Y60" i="32" s="1"/>
  <c r="Y66" i="32" s="1"/>
  <c r="Y72" i="32" s="1"/>
  <c r="Y78" i="32" s="1"/>
  <c r="Y84" i="32" s="1"/>
  <c r="Y90" i="32" s="1"/>
  <c r="Y96" i="32" s="1"/>
  <c r="Y102" i="32" s="1"/>
  <c r="Y108" i="32" s="1"/>
  <c r="Y114" i="32" s="1"/>
  <c r="Y120" i="32" s="1"/>
  <c r="Y126" i="32" s="1"/>
  <c r="Y132" i="32" s="1"/>
  <c r="Y138" i="32" s="1"/>
  <c r="Y144" i="32" s="1"/>
  <c r="Y150" i="32" s="1"/>
  <c r="Y156" i="32" s="1"/>
  <c r="Y162" i="32" s="1"/>
  <c r="Y168" i="32" s="1"/>
  <c r="Y174" i="32" s="1"/>
  <c r="Y180" i="32" s="1"/>
  <c r="Y186" i="32" s="1"/>
  <c r="Y192" i="32" s="1"/>
  <c r="Y31" i="34"/>
  <c r="Y37" i="34" s="1"/>
  <c r="Y43" i="34" s="1"/>
  <c r="Y49" i="34" s="1"/>
  <c r="Y55" i="34" s="1"/>
  <c r="Y61" i="34" s="1"/>
  <c r="Y67" i="34" s="1"/>
  <c r="Y73" i="34" s="1"/>
  <c r="Y79" i="34" s="1"/>
  <c r="Y85" i="34" s="1"/>
  <c r="Y91" i="34" s="1"/>
  <c r="Y97" i="34" s="1"/>
  <c r="Y103" i="34" s="1"/>
  <c r="Y109" i="34" s="1"/>
  <c r="Y115" i="34" s="1"/>
  <c r="Y121" i="34" s="1"/>
  <c r="Y127" i="34" s="1"/>
  <c r="Y133" i="34" s="1"/>
  <c r="Y139" i="34" s="1"/>
  <c r="Y145" i="34" s="1"/>
  <c r="Y151" i="34" s="1"/>
  <c r="Y157" i="34" s="1"/>
  <c r="Y163" i="34" s="1"/>
  <c r="Y169" i="34" s="1"/>
  <c r="Y175" i="34" s="1"/>
  <c r="Y181" i="34" s="1"/>
  <c r="Y187" i="34" s="1"/>
  <c r="Y193" i="34" s="1"/>
  <c r="AF63" i="27"/>
  <c r="AF142" i="27"/>
  <c r="AF64" i="27"/>
  <c r="AF189" i="27"/>
  <c r="AF136" i="27"/>
  <c r="AF79" i="27"/>
  <c r="AF170" i="27"/>
  <c r="AF114" i="27"/>
  <c r="AF139" i="27"/>
  <c r="AF161" i="27"/>
  <c r="AF138" i="27"/>
  <c r="AF176" i="27"/>
  <c r="AF119" i="27"/>
  <c r="AF81" i="27"/>
  <c r="AF123" i="27"/>
  <c r="AF77" i="27"/>
  <c r="AF70" i="27"/>
  <c r="AF67" i="27"/>
  <c r="AF158" i="27"/>
  <c r="AF187" i="27"/>
  <c r="AF181" i="27"/>
  <c r="AF78" i="27"/>
  <c r="AF97" i="27"/>
  <c r="AF53" i="27"/>
  <c r="AF48" i="27"/>
  <c r="AF34" i="27"/>
  <c r="AF22" i="27"/>
  <c r="AF83" i="27"/>
  <c r="AF50" i="27"/>
  <c r="AF41" i="27"/>
  <c r="AF156" i="27"/>
  <c r="AF133" i="27"/>
  <c r="AF21" i="27"/>
  <c r="AF111" i="27"/>
  <c r="AF127" i="27"/>
  <c r="AF35" i="27"/>
  <c r="AF130" i="27"/>
  <c r="AF183" i="27"/>
  <c r="AF88" i="27"/>
  <c r="AF137" i="27"/>
  <c r="AF192" i="27"/>
  <c r="AF150" i="27"/>
  <c r="AF168" i="27"/>
  <c r="AF94" i="27"/>
  <c r="AF167" i="27"/>
  <c r="AF101" i="27"/>
  <c r="AF104" i="27"/>
  <c r="AF164" i="27"/>
  <c r="AF186" i="27"/>
  <c r="AF193" i="27"/>
  <c r="AF148" i="27"/>
  <c r="AF178" i="27"/>
  <c r="AF109" i="27"/>
  <c r="AF57" i="27"/>
  <c r="AF180" i="27"/>
  <c r="AF30" i="27"/>
  <c r="AF46" i="27"/>
  <c r="AF47" i="27"/>
  <c r="AF188" i="27"/>
  <c r="AF134" i="27"/>
  <c r="AF74" i="27"/>
  <c r="AF56" i="27"/>
  <c r="AF38" i="27"/>
  <c r="AF166" i="27"/>
  <c r="AF157" i="27"/>
  <c r="AF36" i="27"/>
  <c r="AF124" i="27"/>
  <c r="AF125" i="27"/>
  <c r="AF171" i="27"/>
  <c r="AF108" i="27"/>
  <c r="AF162" i="27"/>
  <c r="AF65" i="27"/>
  <c r="AF153" i="27"/>
  <c r="AF179" i="27"/>
  <c r="AF51" i="27"/>
  <c r="AF122" i="27"/>
  <c r="AF75" i="27"/>
  <c r="AF190" i="27"/>
  <c r="AF80" i="27"/>
  <c r="AF42" i="27"/>
  <c r="AF163" i="27"/>
  <c r="AF62" i="27"/>
  <c r="AF37" i="27"/>
  <c r="AF45" i="27"/>
  <c r="Z18" i="27"/>
  <c r="AF121" i="27"/>
  <c r="AF54" i="27"/>
  <c r="AF90" i="27"/>
  <c r="AF82" i="27"/>
  <c r="AF84" i="27"/>
  <c r="AF69" i="27"/>
  <c r="AF115" i="27"/>
  <c r="AF40" i="27"/>
  <c r="AF44" i="27"/>
  <c r="AF144" i="27"/>
  <c r="AF146" i="27"/>
  <c r="AF87" i="27"/>
  <c r="AF91" i="27"/>
  <c r="AF71" i="27"/>
  <c r="AF103" i="27"/>
  <c r="AF110" i="27"/>
  <c r="AF135" i="27"/>
  <c r="AF126" i="27"/>
  <c r="AF60" i="27"/>
  <c r="AF26" i="27"/>
  <c r="AF140" i="27"/>
  <c r="AF185" i="27"/>
  <c r="AF151" i="27"/>
  <c r="AF113" i="27"/>
  <c r="AF49" i="27"/>
  <c r="AF102" i="27"/>
  <c r="AF106" i="27"/>
  <c r="AF95" i="27"/>
  <c r="AF28" i="27"/>
  <c r="AF96" i="27"/>
  <c r="AF61" i="27"/>
  <c r="AF92" i="27"/>
  <c r="AF32" i="27"/>
  <c r="AF165" i="27"/>
  <c r="AF73" i="27"/>
  <c r="AF86" i="27"/>
  <c r="AF55" i="27"/>
  <c r="AF24" i="27"/>
  <c r="AF72" i="27"/>
  <c r="AF105" i="27"/>
  <c r="AF143" i="27"/>
  <c r="AF93" i="27"/>
  <c r="AF194" i="27"/>
  <c r="AG194" i="27" s="1"/>
  <c r="AF39" i="27"/>
  <c r="AF31" i="27"/>
  <c r="AF116" i="27"/>
  <c r="AF27" i="27"/>
  <c r="AF89" i="27"/>
  <c r="AF149" i="27"/>
  <c r="AA13" i="27"/>
  <c r="AF141" i="27"/>
  <c r="AF155" i="27"/>
  <c r="AF20" i="27"/>
  <c r="AF25" i="27"/>
  <c r="AF177" i="27"/>
  <c r="AF175" i="27"/>
  <c r="AF66" i="27"/>
  <c r="AF100" i="27"/>
  <c r="AF120" i="27"/>
  <c r="AF98" i="27"/>
  <c r="AF118" i="27"/>
  <c r="AF174" i="27"/>
  <c r="AF43" i="27"/>
  <c r="AF172" i="27"/>
  <c r="AF59" i="27"/>
  <c r="AF152" i="27"/>
  <c r="AF173" i="27"/>
  <c r="AF23" i="27"/>
  <c r="AF191" i="27"/>
  <c r="AF52" i="27"/>
  <c r="AF147" i="27"/>
  <c r="AF76" i="27"/>
  <c r="AF107" i="27"/>
  <c r="AF117" i="27"/>
  <c r="AF112" i="27"/>
  <c r="AF154" i="27"/>
  <c r="AF128" i="27"/>
  <c r="AF169" i="27"/>
  <c r="AF131" i="27"/>
  <c r="AF132" i="27"/>
  <c r="AF182" i="27"/>
  <c r="AF159" i="27"/>
  <c r="AF160" i="27"/>
  <c r="AF129" i="27"/>
  <c r="AF145" i="27"/>
  <c r="AF68" i="27"/>
  <c r="AF58" i="27"/>
  <c r="AF99" i="27"/>
  <c r="AF85" i="27"/>
  <c r="AF29" i="27"/>
  <c r="AF184" i="27"/>
  <c r="AF33" i="27"/>
  <c r="AV58" i="34"/>
  <c r="AV68" i="34"/>
  <c r="AV85" i="34"/>
  <c r="AV125" i="34"/>
  <c r="AV137" i="34"/>
  <c r="AV50" i="34"/>
  <c r="AV63" i="34"/>
  <c r="AV107" i="34"/>
  <c r="AV168" i="34"/>
  <c r="AV176" i="34"/>
  <c r="AV62" i="34"/>
  <c r="AV172" i="34"/>
  <c r="AV51" i="34"/>
  <c r="AV37" i="34"/>
  <c r="AV26" i="34"/>
  <c r="AV148" i="34"/>
  <c r="AV98" i="34"/>
  <c r="AV76" i="34"/>
  <c r="AV113" i="34"/>
  <c r="AV192" i="34"/>
  <c r="AV70" i="34"/>
  <c r="AV185" i="34"/>
  <c r="AV157" i="34"/>
  <c r="AV57" i="34"/>
  <c r="AV39" i="34"/>
  <c r="AV126" i="34"/>
  <c r="AV33" i="34"/>
  <c r="AV40" i="34"/>
  <c r="AV158" i="34"/>
  <c r="AV103" i="34"/>
  <c r="AV84" i="34"/>
  <c r="AV94" i="34"/>
  <c r="AV22" i="34"/>
  <c r="AV43" i="34"/>
  <c r="AV123" i="34"/>
  <c r="AV83" i="34"/>
  <c r="AV32" i="34"/>
  <c r="AV101" i="34"/>
  <c r="AV135" i="34"/>
  <c r="AV72" i="34"/>
  <c r="AV112" i="34"/>
  <c r="AV25" i="34"/>
  <c r="AV34" i="34"/>
  <c r="AV165" i="34"/>
  <c r="AV104" i="34"/>
  <c r="AV93" i="34"/>
  <c r="AV105" i="34"/>
  <c r="AV79" i="34"/>
  <c r="AV99" i="34"/>
  <c r="AV128" i="34"/>
  <c r="AV166" i="34"/>
  <c r="AV67" i="34"/>
  <c r="AV110" i="34"/>
  <c r="AV55" i="34"/>
  <c r="AV187" i="34"/>
  <c r="AV145" i="34"/>
  <c r="AV75" i="34"/>
  <c r="AV139" i="34"/>
  <c r="AV30" i="34"/>
  <c r="AV153" i="34"/>
  <c r="AV193" i="34"/>
  <c r="AV140" i="34"/>
  <c r="AV194" i="34"/>
  <c r="AV186" i="34"/>
  <c r="AV131" i="34"/>
  <c r="AV102" i="34"/>
  <c r="AV86" i="34"/>
  <c r="AV92" i="34"/>
  <c r="AV46" i="34"/>
  <c r="AV179" i="34"/>
  <c r="AV161" i="34"/>
  <c r="AV167" i="34"/>
  <c r="AV23" i="34"/>
  <c r="AV35" i="34"/>
  <c r="AV45" i="34"/>
  <c r="AV154" i="34"/>
  <c r="AV64" i="34"/>
  <c r="AV111" i="34"/>
  <c r="AV27" i="34"/>
  <c r="AV190" i="34"/>
  <c r="AV144" i="34"/>
  <c r="AV82" i="34"/>
  <c r="AV65" i="34"/>
  <c r="AV89" i="34"/>
  <c r="AV191" i="34"/>
  <c r="AV42" i="34"/>
  <c r="AV118" i="34"/>
  <c r="AV81" i="34"/>
  <c r="AV29" i="34"/>
  <c r="AV160" i="34"/>
  <c r="AV174" i="34"/>
  <c r="AV49" i="34"/>
  <c r="AV146" i="34"/>
  <c r="AV117" i="34"/>
  <c r="AV183" i="34"/>
  <c r="AV24" i="34"/>
  <c r="AV181" i="34"/>
  <c r="AV129" i="34"/>
  <c r="AV66" i="34"/>
  <c r="AV156" i="34"/>
  <c r="AV54" i="34"/>
  <c r="AV147" i="34"/>
  <c r="AV31" i="34"/>
  <c r="AV170" i="34"/>
  <c r="AV149" i="34"/>
  <c r="AV162" i="34"/>
  <c r="AV56" i="34"/>
  <c r="AV53" i="34"/>
  <c r="AV52" i="34"/>
  <c r="AV133" i="34"/>
  <c r="AV132" i="34"/>
  <c r="AV188" i="34"/>
  <c r="AV61" i="34"/>
  <c r="AV38" i="34"/>
  <c r="AV115" i="34"/>
  <c r="AV159" i="34"/>
  <c r="AV59" i="34"/>
  <c r="AV189" i="34"/>
  <c r="AV177" i="34"/>
  <c r="AV124" i="34"/>
  <c r="AV80" i="34"/>
  <c r="AV21" i="34"/>
  <c r="AV41" i="34"/>
  <c r="AV91" i="34"/>
  <c r="AV163" i="34"/>
  <c r="AV97" i="34"/>
  <c r="AV130" i="34"/>
  <c r="AV143" i="34"/>
  <c r="AV74" i="34"/>
  <c r="AV134" i="34"/>
  <c r="AV164" i="34"/>
  <c r="AV95" i="34"/>
  <c r="AV106" i="34"/>
  <c r="AV44" i="34"/>
  <c r="AV78" i="34"/>
  <c r="AV87" i="34"/>
  <c r="AV142" i="34"/>
  <c r="AV152" i="34"/>
  <c r="AV184" i="34"/>
  <c r="AV88" i="34"/>
  <c r="AV69" i="34"/>
  <c r="AV96" i="34"/>
  <c r="AV122" i="34"/>
  <c r="AV47" i="34"/>
  <c r="AV36" i="34"/>
  <c r="AV109" i="34"/>
  <c r="AV121" i="34"/>
  <c r="AV77" i="34"/>
  <c r="AV173" i="34"/>
  <c r="AV114" i="34"/>
  <c r="AV90" i="34"/>
  <c r="AV127" i="34"/>
  <c r="AV28" i="34"/>
  <c r="AV150" i="34"/>
  <c r="AV180" i="34"/>
  <c r="AV141" i="34"/>
  <c r="AV48" i="34"/>
  <c r="AV182" i="34"/>
  <c r="AV169" i="34"/>
  <c r="AV151" i="34"/>
  <c r="AV155" i="34"/>
  <c r="AV73" i="34"/>
  <c r="AV119" i="34"/>
  <c r="AV136" i="34"/>
  <c r="AV175" i="34"/>
  <c r="AV60" i="34"/>
  <c r="AV171" i="34"/>
  <c r="AV138" i="34"/>
  <c r="AV116" i="34"/>
  <c r="AV100" i="34"/>
  <c r="AV120" i="34"/>
  <c r="AV178" i="34"/>
  <c r="AV71" i="34"/>
  <c r="AV108" i="34"/>
  <c r="AV54" i="30"/>
  <c r="AV161" i="30"/>
  <c r="AV165" i="30"/>
  <c r="AV85" i="30"/>
  <c r="AV184" i="30"/>
  <c r="AV136" i="30"/>
  <c r="AV96" i="30"/>
  <c r="AV68" i="30"/>
  <c r="AV35" i="30"/>
  <c r="AV174" i="30"/>
  <c r="AV74" i="30"/>
  <c r="AV158" i="30"/>
  <c r="AV112" i="30"/>
  <c r="AV109" i="30"/>
  <c r="AV59" i="30"/>
  <c r="AV119" i="30"/>
  <c r="AV181" i="30"/>
  <c r="AV194" i="30"/>
  <c r="AV152" i="30"/>
  <c r="AV163" i="30"/>
  <c r="AV101" i="30"/>
  <c r="AV87" i="30"/>
  <c r="AV167" i="30"/>
  <c r="AV29" i="30"/>
  <c r="AV32" i="30"/>
  <c r="AV188" i="30"/>
  <c r="AV107" i="30"/>
  <c r="AV144" i="30"/>
  <c r="AV187" i="30"/>
  <c r="AV125" i="30"/>
  <c r="AV100" i="30"/>
  <c r="AV155" i="30"/>
  <c r="AV95" i="30"/>
  <c r="AV40" i="30"/>
  <c r="AV81" i="30"/>
  <c r="AV26" i="30"/>
  <c r="AV43" i="30"/>
  <c r="AV177" i="30"/>
  <c r="AV86" i="30"/>
  <c r="AV169" i="30"/>
  <c r="AV113" i="30"/>
  <c r="AV176" i="30"/>
  <c r="AV175" i="30"/>
  <c r="AV60" i="30"/>
  <c r="AV193" i="30"/>
  <c r="AV186" i="30"/>
  <c r="AV62" i="30"/>
  <c r="AV117" i="30"/>
  <c r="AV31" i="30"/>
  <c r="AV39" i="30"/>
  <c r="AV140" i="30"/>
  <c r="AV159" i="30"/>
  <c r="AV56" i="30"/>
  <c r="AV53" i="30"/>
  <c r="AV80" i="30"/>
  <c r="AV83" i="30"/>
  <c r="AV23" i="30"/>
  <c r="AV76" i="30"/>
  <c r="AV150" i="30"/>
  <c r="AV51" i="30"/>
  <c r="AV146" i="30"/>
  <c r="AV89" i="30"/>
  <c r="AV44" i="30"/>
  <c r="AV148" i="30"/>
  <c r="AV98" i="30"/>
  <c r="AV131" i="30"/>
  <c r="AV25" i="30"/>
  <c r="AV71" i="30"/>
  <c r="AV24" i="30"/>
  <c r="AV64" i="30"/>
  <c r="AV102" i="30"/>
  <c r="AV178" i="30"/>
  <c r="AV21" i="30"/>
  <c r="AV134" i="30"/>
  <c r="AV88" i="30"/>
  <c r="AV103" i="30"/>
  <c r="AV179" i="30"/>
  <c r="AV173" i="30"/>
  <c r="AV36" i="30"/>
  <c r="AV166" i="30"/>
  <c r="AV149" i="30"/>
  <c r="AV126" i="30"/>
  <c r="AV47" i="30"/>
  <c r="AV182" i="30"/>
  <c r="AV46" i="30"/>
  <c r="AV130" i="30"/>
  <c r="AV137" i="30"/>
  <c r="AV127" i="30"/>
  <c r="AV180" i="30"/>
  <c r="AV135" i="30"/>
  <c r="AV157" i="30"/>
  <c r="AV38" i="30"/>
  <c r="AV77" i="30"/>
  <c r="AV73" i="30"/>
  <c r="AV90" i="30"/>
  <c r="AV142" i="30"/>
  <c r="AV171" i="30"/>
  <c r="AV124" i="30"/>
  <c r="AV170" i="30"/>
  <c r="AV106" i="30"/>
  <c r="AV154" i="30"/>
  <c r="AV183" i="30"/>
  <c r="AV143" i="30"/>
  <c r="AV133" i="30"/>
  <c r="AV61" i="30"/>
  <c r="AV33" i="30"/>
  <c r="AV111" i="30"/>
  <c r="AV92" i="30"/>
  <c r="AV162" i="30"/>
  <c r="AV72" i="30"/>
  <c r="AV164" i="30"/>
  <c r="AV191" i="30"/>
  <c r="AV141" i="30"/>
  <c r="AV151" i="30"/>
  <c r="AV99" i="30"/>
  <c r="AV128" i="30"/>
  <c r="AV57" i="30"/>
  <c r="AV168" i="30"/>
  <c r="AV116" i="30"/>
  <c r="AV185" i="30"/>
  <c r="AV145" i="30"/>
  <c r="AV110" i="30"/>
  <c r="AV172" i="30"/>
  <c r="AV156" i="30"/>
  <c r="AV50" i="30"/>
  <c r="AV147" i="30"/>
  <c r="AV45" i="30"/>
  <c r="AV190" i="30"/>
  <c r="AV118" i="30"/>
  <c r="AV91" i="30"/>
  <c r="AV121" i="30"/>
  <c r="AV55" i="30"/>
  <c r="AV189" i="30"/>
  <c r="AV122" i="30"/>
  <c r="AV84" i="30"/>
  <c r="AV123" i="30"/>
  <c r="AV41" i="30"/>
  <c r="AV52" i="30"/>
  <c r="AV104" i="30"/>
  <c r="AV114" i="30"/>
  <c r="AV49" i="30"/>
  <c r="AV94" i="30"/>
  <c r="AV138" i="30"/>
  <c r="AV22" i="30"/>
  <c r="AV79" i="30"/>
  <c r="AV78" i="30"/>
  <c r="AV160" i="30"/>
  <c r="AV37" i="30"/>
  <c r="AV108" i="30"/>
  <c r="AV63" i="30"/>
  <c r="AV153" i="30"/>
  <c r="AV30" i="30"/>
  <c r="AV120" i="30"/>
  <c r="AV75" i="30"/>
  <c r="AV192" i="30"/>
  <c r="AV34" i="30"/>
  <c r="AV129" i="30"/>
  <c r="AV48" i="30"/>
  <c r="AV69" i="30"/>
  <c r="AV28" i="30"/>
  <c r="AV82" i="30"/>
  <c r="AV65" i="30"/>
  <c r="AV139" i="30"/>
  <c r="AV93" i="30"/>
  <c r="AV97" i="30"/>
  <c r="AV70" i="30"/>
  <c r="AV27" i="30"/>
  <c r="AV66" i="30"/>
  <c r="AV42" i="30"/>
  <c r="AV115" i="30"/>
  <c r="AV58" i="30"/>
  <c r="AV105" i="30"/>
  <c r="AV67" i="30"/>
  <c r="AV132" i="30"/>
  <c r="AV20" i="30"/>
  <c r="AW20" i="30" s="1"/>
  <c r="AB20" i="30" s="1"/>
  <c r="AJ2" i="30"/>
  <c r="AV20" i="27"/>
  <c r="AW20" i="27" s="1"/>
  <c r="AB20" i="27" s="1"/>
  <c r="AJ2" i="27"/>
  <c r="AV182" i="27"/>
  <c r="AV47" i="27"/>
  <c r="AV193" i="27"/>
  <c r="AV60" i="27"/>
  <c r="AV113" i="27"/>
  <c r="AV61" i="27"/>
  <c r="AV80" i="27"/>
  <c r="AV34" i="27"/>
  <c r="AV29" i="27"/>
  <c r="AV21" i="27"/>
  <c r="AV164" i="27"/>
  <c r="AV108" i="27"/>
  <c r="AV25" i="27"/>
  <c r="AV49" i="27"/>
  <c r="AV27" i="27"/>
  <c r="AV175" i="27"/>
  <c r="AV152" i="27"/>
  <c r="AV129" i="27"/>
  <c r="AV142" i="27"/>
  <c r="AV111" i="27"/>
  <c r="AV62" i="27"/>
  <c r="AV176" i="27"/>
  <c r="AV174" i="27"/>
  <c r="AV120" i="27"/>
  <c r="AV46" i="27"/>
  <c r="AV139" i="27"/>
  <c r="AV177" i="27"/>
  <c r="AV109" i="27"/>
  <c r="AV24" i="27"/>
  <c r="AV115" i="27"/>
  <c r="AV57" i="27"/>
  <c r="AV144" i="27"/>
  <c r="AV75" i="27"/>
  <c r="AV53" i="27"/>
  <c r="AV143" i="27"/>
  <c r="AV45" i="27"/>
  <c r="AV187" i="27"/>
  <c r="AV141" i="27"/>
  <c r="AV138" i="27"/>
  <c r="AV68" i="27"/>
  <c r="AV104" i="27"/>
  <c r="AV41" i="27"/>
  <c r="AV95" i="27"/>
  <c r="AV39" i="27"/>
  <c r="AV123" i="27"/>
  <c r="AV163" i="27"/>
  <c r="AV82" i="27"/>
  <c r="AV112" i="27"/>
  <c r="AV88" i="27"/>
  <c r="AV136" i="27"/>
  <c r="AV150" i="27"/>
  <c r="AV162" i="27"/>
  <c r="AV89" i="27"/>
  <c r="AV73" i="27"/>
  <c r="AV117" i="27"/>
  <c r="AV67" i="27"/>
  <c r="AV65" i="27"/>
  <c r="AV146" i="27"/>
  <c r="AV81" i="27"/>
  <c r="AV166" i="27"/>
  <c r="AV134" i="27"/>
  <c r="AV116" i="27"/>
  <c r="AV186" i="27"/>
  <c r="AV161" i="27"/>
  <c r="AV125" i="27"/>
  <c r="AV135" i="27"/>
  <c r="AV183" i="27"/>
  <c r="AV181" i="27"/>
  <c r="AV26" i="27"/>
  <c r="AV132" i="27"/>
  <c r="AV133" i="27"/>
  <c r="AV55" i="27"/>
  <c r="AV77" i="27"/>
  <c r="AV190" i="27"/>
  <c r="AV58" i="27"/>
  <c r="AV97" i="27"/>
  <c r="AV185" i="27"/>
  <c r="AV130" i="27"/>
  <c r="AV126" i="27"/>
  <c r="AV188" i="27"/>
  <c r="AV154" i="27"/>
  <c r="AV54" i="27"/>
  <c r="AV167" i="27"/>
  <c r="AV119" i="27"/>
  <c r="AV100" i="27"/>
  <c r="AV36" i="27"/>
  <c r="AV63" i="27"/>
  <c r="AV155" i="27"/>
  <c r="AV96" i="27"/>
  <c r="AV114" i="27"/>
  <c r="AV169" i="27"/>
  <c r="AV173" i="27"/>
  <c r="AV179" i="27"/>
  <c r="AV94" i="27"/>
  <c r="AV70" i="27"/>
  <c r="AV98" i="27"/>
  <c r="AV42" i="27"/>
  <c r="AV76" i="27"/>
  <c r="AV23" i="27"/>
  <c r="AV40" i="27"/>
  <c r="AV69" i="27"/>
  <c r="AV51" i="27"/>
  <c r="AV92" i="27"/>
  <c r="AV103" i="27"/>
  <c r="AV35" i="27"/>
  <c r="AV127" i="27"/>
  <c r="AV72" i="27"/>
  <c r="AV43" i="27"/>
  <c r="AV85" i="27"/>
  <c r="AV140" i="27"/>
  <c r="AV171" i="27"/>
  <c r="AV124" i="27"/>
  <c r="AV180" i="27"/>
  <c r="AV91" i="27"/>
  <c r="AV84" i="27"/>
  <c r="AV102" i="27"/>
  <c r="AV37" i="27"/>
  <c r="AV148" i="27"/>
  <c r="AV90" i="27"/>
  <c r="AV79" i="27"/>
  <c r="AV48" i="27"/>
  <c r="AV86" i="27"/>
  <c r="AV151" i="27"/>
  <c r="AV101" i="27"/>
  <c r="AV64" i="27"/>
  <c r="AV157" i="27"/>
  <c r="AV105" i="27"/>
  <c r="AV33" i="27"/>
  <c r="AV184" i="27"/>
  <c r="AV87" i="27"/>
  <c r="AV149" i="27"/>
  <c r="AV128" i="27"/>
  <c r="AV32" i="27"/>
  <c r="AV44" i="27"/>
  <c r="AV106" i="27"/>
  <c r="AV158" i="27"/>
  <c r="AV30" i="27"/>
  <c r="AV147" i="27"/>
  <c r="AV131" i="27"/>
  <c r="AV156" i="27"/>
  <c r="AV145" i="27"/>
  <c r="AV56" i="27"/>
  <c r="AV50" i="27"/>
  <c r="AV153" i="27"/>
  <c r="AV38" i="27"/>
  <c r="AV59" i="27"/>
  <c r="AV159" i="27"/>
  <c r="AV71" i="27"/>
  <c r="AV192" i="27"/>
  <c r="AV99" i="27"/>
  <c r="AV118" i="27"/>
  <c r="AV189" i="27"/>
  <c r="AV170" i="27"/>
  <c r="AV78" i="27"/>
  <c r="AV52" i="27"/>
  <c r="AV178" i="27"/>
  <c r="AV165" i="27"/>
  <c r="AV194" i="27"/>
  <c r="AV74" i="27"/>
  <c r="AV28" i="27"/>
  <c r="AV83" i="27"/>
  <c r="AV22" i="27"/>
  <c r="AV122" i="27"/>
  <c r="AV172" i="27"/>
  <c r="AV93" i="27"/>
  <c r="AV110" i="27"/>
  <c r="AV121" i="27"/>
  <c r="AV66" i="27"/>
  <c r="AV137" i="27"/>
  <c r="AV168" i="27"/>
  <c r="AV160" i="27"/>
  <c r="AV191" i="27"/>
  <c r="AV31" i="27"/>
  <c r="AV107" i="27"/>
  <c r="AV20" i="34"/>
  <c r="AW20" i="34" s="1"/>
  <c r="AB20" i="34" s="1"/>
  <c r="AJ2" i="34"/>
  <c r="Y26" i="35"/>
  <c r="Y32" i="35" s="1"/>
  <c r="Y38" i="35" s="1"/>
  <c r="Y44" i="35" s="1"/>
  <c r="Y50" i="35" s="1"/>
  <c r="Y56" i="35" s="1"/>
  <c r="Y62" i="35" s="1"/>
  <c r="Y68" i="35" s="1"/>
  <c r="Y74" i="35" s="1"/>
  <c r="Y80" i="35" s="1"/>
  <c r="Y86" i="35" s="1"/>
  <c r="Y92" i="35" s="1"/>
  <c r="Y98" i="35" s="1"/>
  <c r="Y104" i="35" s="1"/>
  <c r="Y110" i="35" s="1"/>
  <c r="Y116" i="35" s="1"/>
  <c r="Y122" i="35" s="1"/>
  <c r="Y128" i="35" s="1"/>
  <c r="Y134" i="35" s="1"/>
  <c r="Y140" i="35" s="1"/>
  <c r="Y146" i="35" s="1"/>
  <c r="Y152" i="35" s="1"/>
  <c r="Y158" i="35" s="1"/>
  <c r="Y164" i="35" s="1"/>
  <c r="Y170" i="35" s="1"/>
  <c r="Y176" i="35" s="1"/>
  <c r="Y182" i="35" s="1"/>
  <c r="Y188" i="35" s="1"/>
  <c r="Y194" i="35" s="1"/>
  <c r="G20" i="35"/>
  <c r="AV39" i="35"/>
  <c r="AV58" i="35"/>
  <c r="AV77" i="35"/>
  <c r="AV181" i="35"/>
  <c r="AV60" i="35"/>
  <c r="AV168" i="35"/>
  <c r="AV155" i="35"/>
  <c r="AV125" i="35"/>
  <c r="AV101" i="35"/>
  <c r="AV82" i="35"/>
  <c r="AV128" i="35"/>
  <c r="AV25" i="35"/>
  <c r="AV76" i="35"/>
  <c r="AV50" i="35"/>
  <c r="AV46" i="35"/>
  <c r="AV56" i="35"/>
  <c r="AV161" i="35"/>
  <c r="AV170" i="35"/>
  <c r="AV150" i="35"/>
  <c r="AV47" i="35"/>
  <c r="AV192" i="35"/>
  <c r="AV109" i="35"/>
  <c r="AV41" i="35"/>
  <c r="AV134" i="35"/>
  <c r="AV52" i="35"/>
  <c r="AV84" i="35"/>
  <c r="AV88" i="35"/>
  <c r="AV149" i="35"/>
  <c r="AV96" i="35"/>
  <c r="AV51" i="35"/>
  <c r="AV157" i="35"/>
  <c r="AV33" i="35"/>
  <c r="AV31" i="35"/>
  <c r="AV188" i="35"/>
  <c r="AV68" i="35"/>
  <c r="AV22" i="35"/>
  <c r="AV121" i="35"/>
  <c r="AV64" i="35"/>
  <c r="AV40" i="35"/>
  <c r="AV75" i="35"/>
  <c r="AV107" i="35"/>
  <c r="AV57" i="35"/>
  <c r="AV26" i="35"/>
  <c r="AV190" i="35"/>
  <c r="AV110" i="35"/>
  <c r="AV179" i="35"/>
  <c r="AV32" i="35"/>
  <c r="AV73" i="35"/>
  <c r="AV139" i="35"/>
  <c r="AV174" i="35"/>
  <c r="AV59" i="35"/>
  <c r="AV162" i="35"/>
  <c r="AV95" i="35"/>
  <c r="AV29" i="35"/>
  <c r="AV69" i="35"/>
  <c r="AV122" i="35"/>
  <c r="AV49" i="35"/>
  <c r="AV137" i="35"/>
  <c r="AV147" i="35"/>
  <c r="AV71" i="35"/>
  <c r="AV189" i="35"/>
  <c r="AV131" i="35"/>
  <c r="AV135" i="35"/>
  <c r="AV44" i="35"/>
  <c r="AV62" i="35"/>
  <c r="AV111" i="35"/>
  <c r="AV48" i="35"/>
  <c r="AV63" i="35"/>
  <c r="AV154" i="35"/>
  <c r="AV94" i="35"/>
  <c r="AV156" i="35"/>
  <c r="AV108" i="35"/>
  <c r="AV116" i="35"/>
  <c r="AV151" i="35"/>
  <c r="AV130" i="35"/>
  <c r="AV165" i="35"/>
  <c r="AV100" i="35"/>
  <c r="AV180" i="35"/>
  <c r="AV34" i="35"/>
  <c r="AV129" i="35"/>
  <c r="AV23" i="35"/>
  <c r="AV43" i="35"/>
  <c r="AV141" i="35"/>
  <c r="AV159" i="35"/>
  <c r="AV91" i="35"/>
  <c r="AV24" i="35"/>
  <c r="AV97" i="35"/>
  <c r="AV144" i="35"/>
  <c r="AV21" i="35"/>
  <c r="AV173" i="35"/>
  <c r="AV53" i="35"/>
  <c r="AV42" i="35"/>
  <c r="AV127" i="35"/>
  <c r="AV120" i="35"/>
  <c r="AV148" i="35"/>
  <c r="AV86" i="35"/>
  <c r="AV194" i="35"/>
  <c r="AV193" i="35"/>
  <c r="AV140" i="35"/>
  <c r="AV87" i="35"/>
  <c r="AV132" i="35"/>
  <c r="AV66" i="35"/>
  <c r="AV35" i="35"/>
  <c r="AV93" i="35"/>
  <c r="AV90" i="35"/>
  <c r="AV133" i="35"/>
  <c r="AV38" i="35"/>
  <c r="AV83" i="35"/>
  <c r="AV54" i="35"/>
  <c r="AV45" i="35"/>
  <c r="AV117" i="35"/>
  <c r="AV171" i="35"/>
  <c r="AV89" i="35"/>
  <c r="AV30" i="35"/>
  <c r="AV160" i="35"/>
  <c r="AV185" i="35"/>
  <c r="AV28" i="35"/>
  <c r="AV152" i="35"/>
  <c r="AV98" i="35"/>
  <c r="AV99" i="35"/>
  <c r="AV191" i="35"/>
  <c r="AV123" i="35"/>
  <c r="AV143" i="35"/>
  <c r="AV37" i="35"/>
  <c r="AV142" i="35"/>
  <c r="AV138" i="35"/>
  <c r="AV103" i="35"/>
  <c r="AV172" i="35"/>
  <c r="AV106" i="35"/>
  <c r="AV176" i="35"/>
  <c r="AV166" i="35"/>
  <c r="AV163" i="35"/>
  <c r="AV112" i="35"/>
  <c r="AV153" i="35"/>
  <c r="AV105" i="35"/>
  <c r="AV113" i="35"/>
  <c r="AV102" i="35"/>
  <c r="AV175" i="35"/>
  <c r="AV104" i="35"/>
  <c r="AV177" i="35"/>
  <c r="AV146" i="35"/>
  <c r="AV27" i="35"/>
  <c r="AV114" i="35"/>
  <c r="AV55" i="35"/>
  <c r="AV169" i="35"/>
  <c r="AV145" i="35"/>
  <c r="AV118" i="35"/>
  <c r="AV187" i="35"/>
  <c r="AV158" i="35"/>
  <c r="AV67" i="35"/>
  <c r="AV182" i="35"/>
  <c r="AV124" i="35"/>
  <c r="AV126" i="35"/>
  <c r="AV119" i="35"/>
  <c r="AV72" i="35"/>
  <c r="AV164" i="35"/>
  <c r="AV183" i="35"/>
  <c r="AV70" i="35"/>
  <c r="AV92" i="35"/>
  <c r="AV36" i="35"/>
  <c r="AV167" i="35"/>
  <c r="AV115" i="35"/>
  <c r="AV78" i="35"/>
  <c r="AV81" i="35"/>
  <c r="AV178" i="35"/>
  <c r="AV184" i="35"/>
  <c r="AV186" i="35"/>
  <c r="AV80" i="35"/>
  <c r="AV61" i="35"/>
  <c r="AV74" i="35"/>
  <c r="AV65" i="35"/>
  <c r="AV85" i="35"/>
  <c r="AV79" i="35"/>
  <c r="AV136" i="35"/>
  <c r="Y31" i="35"/>
  <c r="Y37" i="35" s="1"/>
  <c r="Y43" i="35" s="1"/>
  <c r="Y49" i="35" s="1"/>
  <c r="Y55" i="35" s="1"/>
  <c r="Y61" i="35" s="1"/>
  <c r="Y67" i="35" s="1"/>
  <c r="Y73" i="35" s="1"/>
  <c r="Y79" i="35" s="1"/>
  <c r="Y85" i="35" s="1"/>
  <c r="Y91" i="35" s="1"/>
  <c r="Y97" i="35" s="1"/>
  <c r="Y103" i="35" s="1"/>
  <c r="Y109" i="35" s="1"/>
  <c r="Y115" i="35" s="1"/>
  <c r="Y121" i="35" s="1"/>
  <c r="Y127" i="35" s="1"/>
  <c r="Y133" i="35" s="1"/>
  <c r="Y139" i="35" s="1"/>
  <c r="Y145" i="35" s="1"/>
  <c r="Y151" i="35" s="1"/>
  <c r="Y157" i="35" s="1"/>
  <c r="Y163" i="35" s="1"/>
  <c r="Y169" i="35" s="1"/>
  <c r="Y175" i="35" s="1"/>
  <c r="Y181" i="35" s="1"/>
  <c r="Y187" i="35" s="1"/>
  <c r="Y193" i="35" s="1"/>
  <c r="AJ5" i="32"/>
  <c r="U5" i="32" s="1"/>
  <c r="Y29" i="32"/>
  <c r="Y35" i="32" s="1"/>
  <c r="Y41" i="32" s="1"/>
  <c r="Y47" i="32" s="1"/>
  <c r="Y53" i="32" s="1"/>
  <c r="Y59" i="32" s="1"/>
  <c r="Y65" i="32" s="1"/>
  <c r="Y71" i="32" s="1"/>
  <c r="Y77" i="32" s="1"/>
  <c r="Y83" i="32" s="1"/>
  <c r="Y89" i="32" s="1"/>
  <c r="Y95" i="32" s="1"/>
  <c r="Y101" i="32" s="1"/>
  <c r="Y107" i="32" s="1"/>
  <c r="Y113" i="32" s="1"/>
  <c r="Y119" i="32" s="1"/>
  <c r="Y125" i="32" s="1"/>
  <c r="Y131" i="32" s="1"/>
  <c r="Y137" i="32" s="1"/>
  <c r="Y143" i="32" s="1"/>
  <c r="Y149" i="32" s="1"/>
  <c r="Y155" i="32" s="1"/>
  <c r="Y161" i="32" s="1"/>
  <c r="Y167" i="32" s="1"/>
  <c r="Y173" i="32" s="1"/>
  <c r="Y179" i="32" s="1"/>
  <c r="Y185" i="32" s="1"/>
  <c r="Y191" i="32" s="1"/>
  <c r="Y27" i="26"/>
  <c r="Y33" i="26" s="1"/>
  <c r="Y39" i="26" s="1"/>
  <c r="Y45" i="26" s="1"/>
  <c r="Y51" i="26" s="1"/>
  <c r="Y57" i="26" s="1"/>
  <c r="Y63" i="26" s="1"/>
  <c r="Y69" i="26" s="1"/>
  <c r="Y75" i="26" s="1"/>
  <c r="Y81" i="26" s="1"/>
  <c r="Y87" i="26" s="1"/>
  <c r="Y93" i="26" s="1"/>
  <c r="Y99" i="26" s="1"/>
  <c r="Y105" i="26" s="1"/>
  <c r="Y111" i="26" s="1"/>
  <c r="Y117" i="26" s="1"/>
  <c r="Y123" i="26" s="1"/>
  <c r="Y129" i="26" s="1"/>
  <c r="Y135" i="26" s="1"/>
  <c r="Y141" i="26" s="1"/>
  <c r="Y147" i="26" s="1"/>
  <c r="Y153" i="26" s="1"/>
  <c r="Y159" i="26" s="1"/>
  <c r="Y165" i="26" s="1"/>
  <c r="Y171" i="26" s="1"/>
  <c r="Y177" i="26" s="1"/>
  <c r="Y183" i="26" s="1"/>
  <c r="Y189" i="26" s="1"/>
  <c r="Y37" i="14"/>
  <c r="Y43" i="14" s="1"/>
  <c r="Y49" i="14" s="1"/>
  <c r="Y55" i="14" s="1"/>
  <c r="Y61" i="14" s="1"/>
  <c r="Y67" i="14" s="1"/>
  <c r="Y73" i="14" s="1"/>
  <c r="Y79" i="14" s="1"/>
  <c r="Y85" i="14" s="1"/>
  <c r="Y91" i="14" s="1"/>
  <c r="Y97" i="14" s="1"/>
  <c r="Y103" i="14" s="1"/>
  <c r="Y109" i="14" s="1"/>
  <c r="Y115" i="14" s="1"/>
  <c r="Y121" i="14" s="1"/>
  <c r="Y127" i="14" s="1"/>
  <c r="Y133" i="14" s="1"/>
  <c r="Y139" i="14" s="1"/>
  <c r="Y145" i="14" s="1"/>
  <c r="Y151" i="14" s="1"/>
  <c r="Y157" i="14" s="1"/>
  <c r="Y163" i="14" s="1"/>
  <c r="Y169" i="14" s="1"/>
  <c r="Y175" i="14" s="1"/>
  <c r="Y181" i="14" s="1"/>
  <c r="Y187" i="14" s="1"/>
  <c r="Y193" i="14" s="1"/>
  <c r="Y35" i="33"/>
  <c r="Y41" i="33" s="1"/>
  <c r="Y47" i="33" s="1"/>
  <c r="Y53" i="33" s="1"/>
  <c r="Y59" i="33" s="1"/>
  <c r="Y65" i="33" s="1"/>
  <c r="Y71" i="33" s="1"/>
  <c r="Y77" i="33" s="1"/>
  <c r="Y83" i="33" s="1"/>
  <c r="Y89" i="33" s="1"/>
  <c r="Y95" i="33" s="1"/>
  <c r="Y101" i="33" s="1"/>
  <c r="Y107" i="33" s="1"/>
  <c r="Y113" i="33" s="1"/>
  <c r="Y119" i="33" s="1"/>
  <c r="Y125" i="33" s="1"/>
  <c r="Y131" i="33" s="1"/>
  <c r="Y137" i="33" s="1"/>
  <c r="Y143" i="33" s="1"/>
  <c r="Y149" i="33" s="1"/>
  <c r="Y155" i="33" s="1"/>
  <c r="Y161" i="33" s="1"/>
  <c r="Y167" i="33" s="1"/>
  <c r="Y173" i="33" s="1"/>
  <c r="Y179" i="33" s="1"/>
  <c r="Y185" i="33" s="1"/>
  <c r="Y191" i="33" s="1"/>
  <c r="Y30" i="30"/>
  <c r="Y36" i="30" s="1"/>
  <c r="Y42" i="30" s="1"/>
  <c r="Y48" i="30" s="1"/>
  <c r="Y54" i="30" s="1"/>
  <c r="Y60" i="30" s="1"/>
  <c r="Y66" i="30" s="1"/>
  <c r="Y72" i="30" s="1"/>
  <c r="Y78" i="30" s="1"/>
  <c r="Y84" i="30" s="1"/>
  <c r="Y90" i="30" s="1"/>
  <c r="Y96" i="30" s="1"/>
  <c r="Y102" i="30" s="1"/>
  <c r="Y108" i="30" s="1"/>
  <c r="Y114" i="30" s="1"/>
  <c r="Y120" i="30" s="1"/>
  <c r="Y126" i="30" s="1"/>
  <c r="Y132" i="30" s="1"/>
  <c r="Y138" i="30" s="1"/>
  <c r="Y144" i="30" s="1"/>
  <c r="Y150" i="30" s="1"/>
  <c r="Y156" i="30" s="1"/>
  <c r="Y162" i="30" s="1"/>
  <c r="Y168" i="30" s="1"/>
  <c r="Y174" i="30" s="1"/>
  <c r="Y180" i="30" s="1"/>
  <c r="Y186" i="30" s="1"/>
  <c r="Y192" i="30" s="1"/>
  <c r="Y28" i="32"/>
  <c r="Y34" i="32" s="1"/>
  <c r="Y40" i="32" s="1"/>
  <c r="Y46" i="32" s="1"/>
  <c r="Y52" i="32" s="1"/>
  <c r="Y58" i="32" s="1"/>
  <c r="Y64" i="32" s="1"/>
  <c r="Y70" i="32" s="1"/>
  <c r="Y76" i="32" s="1"/>
  <c r="Y82" i="32" s="1"/>
  <c r="Y88" i="32" s="1"/>
  <c r="Y94" i="32" s="1"/>
  <c r="Y100" i="32" s="1"/>
  <c r="Y106" i="32" s="1"/>
  <c r="Y112" i="32" s="1"/>
  <c r="Y118" i="32" s="1"/>
  <c r="Y124" i="32" s="1"/>
  <c r="Y130" i="32" s="1"/>
  <c r="Y136" i="32" s="1"/>
  <c r="Y142" i="32" s="1"/>
  <c r="Y148" i="32" s="1"/>
  <c r="Y154" i="32" s="1"/>
  <c r="Y160" i="32" s="1"/>
  <c r="Y166" i="32" s="1"/>
  <c r="Y172" i="32" s="1"/>
  <c r="Y178" i="32" s="1"/>
  <c r="Y184" i="32" s="1"/>
  <c r="Y190" i="32" s="1"/>
  <c r="AR194" i="27"/>
  <c r="AR193" i="27" s="1"/>
  <c r="AR192" i="27" s="1"/>
  <c r="AR191" i="27" s="1"/>
  <c r="AR190" i="27" s="1"/>
  <c r="AR189" i="27" s="1"/>
  <c r="AR188" i="27" s="1"/>
  <c r="AR187" i="27" s="1"/>
  <c r="AR186" i="27" s="1"/>
  <c r="AR185" i="27" s="1"/>
  <c r="AR184" i="27" s="1"/>
  <c r="AR183" i="27" s="1"/>
  <c r="AR182" i="27" s="1"/>
  <c r="AR181" i="27" s="1"/>
  <c r="AR180" i="27" s="1"/>
  <c r="AR179" i="27" s="1"/>
  <c r="AR178" i="27" s="1"/>
  <c r="AR177" i="27" s="1"/>
  <c r="AR176" i="27" s="1"/>
  <c r="AR175" i="27" s="1"/>
  <c r="AR174" i="27" s="1"/>
  <c r="AR173" i="27" s="1"/>
  <c r="AR172" i="27" s="1"/>
  <c r="AR171" i="27" s="1"/>
  <c r="AR170" i="27" s="1"/>
  <c r="AR169" i="27" s="1"/>
  <c r="AR168" i="27" s="1"/>
  <c r="AR167" i="27" s="1"/>
  <c r="AR166" i="27" s="1"/>
  <c r="AR165" i="27" s="1"/>
  <c r="AR164" i="27" s="1"/>
  <c r="AR163" i="27" s="1"/>
  <c r="AR162" i="27" s="1"/>
  <c r="AR161" i="27" s="1"/>
  <c r="AR160" i="27" s="1"/>
  <c r="AR159" i="27" s="1"/>
  <c r="AR158" i="27" s="1"/>
  <c r="AR157" i="27" s="1"/>
  <c r="AR156" i="27" s="1"/>
  <c r="AR155" i="27" s="1"/>
  <c r="AR154" i="27" s="1"/>
  <c r="AR153" i="27" s="1"/>
  <c r="AR152" i="27" s="1"/>
  <c r="AR151" i="27" s="1"/>
  <c r="AR150" i="27" s="1"/>
  <c r="AR149" i="27" s="1"/>
  <c r="AR148" i="27" s="1"/>
  <c r="AR147" i="27" s="1"/>
  <c r="AR146" i="27" s="1"/>
  <c r="AR145" i="27" s="1"/>
  <c r="AR144" i="27" s="1"/>
  <c r="AR143" i="27" s="1"/>
  <c r="AR142" i="27" s="1"/>
  <c r="AR141" i="27" s="1"/>
  <c r="AR140" i="27" s="1"/>
  <c r="AR139" i="27" s="1"/>
  <c r="AR138" i="27" s="1"/>
  <c r="AR137" i="27" s="1"/>
  <c r="AR136" i="27" s="1"/>
  <c r="AR135" i="27" s="1"/>
  <c r="AR134" i="27" s="1"/>
  <c r="AR133" i="27" s="1"/>
  <c r="AR132" i="27" s="1"/>
  <c r="AR131" i="27" s="1"/>
  <c r="AR130" i="27" s="1"/>
  <c r="AR129" i="27" s="1"/>
  <c r="AR128" i="27" s="1"/>
  <c r="AR127" i="27" s="1"/>
  <c r="AR126" i="27" s="1"/>
  <c r="AR125" i="27" s="1"/>
  <c r="AR124" i="27" s="1"/>
  <c r="AR123" i="27" s="1"/>
  <c r="AR122" i="27" s="1"/>
  <c r="AR121" i="27" s="1"/>
  <c r="AR120" i="27" s="1"/>
  <c r="AR119" i="27" s="1"/>
  <c r="AR118" i="27" s="1"/>
  <c r="AR117" i="27" s="1"/>
  <c r="AR116" i="27" s="1"/>
  <c r="AR115" i="27" s="1"/>
  <c r="AR114" i="27" s="1"/>
  <c r="AR113" i="27" s="1"/>
  <c r="AR112" i="27" s="1"/>
  <c r="AR111" i="27" s="1"/>
  <c r="AR110" i="27" s="1"/>
  <c r="AR109" i="27" s="1"/>
  <c r="AR108" i="27" s="1"/>
  <c r="AR107" i="27" s="1"/>
  <c r="AR106" i="27" s="1"/>
  <c r="AR105" i="27" s="1"/>
  <c r="AR104" i="27" s="1"/>
  <c r="AR103" i="27" s="1"/>
  <c r="AR102" i="27" s="1"/>
  <c r="AR101" i="27" s="1"/>
  <c r="AR100" i="27" s="1"/>
  <c r="AR99" i="27" s="1"/>
  <c r="AR98" i="27" s="1"/>
  <c r="AR97" i="27" s="1"/>
  <c r="AR96" i="27" s="1"/>
  <c r="AR95" i="27" s="1"/>
  <c r="AR94" i="27" s="1"/>
  <c r="AR93" i="27" s="1"/>
  <c r="AR92" i="27" s="1"/>
  <c r="AR91" i="27" s="1"/>
  <c r="AR90" i="27" s="1"/>
  <c r="AR89" i="27" s="1"/>
  <c r="AR88" i="27" s="1"/>
  <c r="AR87" i="27" s="1"/>
  <c r="AR86" i="27" s="1"/>
  <c r="AR85" i="27" s="1"/>
  <c r="AR84" i="27" s="1"/>
  <c r="AR83" i="27" s="1"/>
  <c r="AR82" i="27" s="1"/>
  <c r="AR81" i="27" s="1"/>
  <c r="AR80" i="27" s="1"/>
  <c r="AR79" i="27" s="1"/>
  <c r="AR78" i="27" s="1"/>
  <c r="AR77" i="27" s="1"/>
  <c r="AR76" i="27" s="1"/>
  <c r="AR75" i="27" s="1"/>
  <c r="AR74" i="27" s="1"/>
  <c r="AR73" i="27" s="1"/>
  <c r="AR72" i="27" s="1"/>
  <c r="AR71" i="27" s="1"/>
  <c r="AR70" i="27" s="1"/>
  <c r="AR69" i="27" s="1"/>
  <c r="AR68" i="27" s="1"/>
  <c r="AR67" i="27" s="1"/>
  <c r="AR66" i="27" s="1"/>
  <c r="AR65" i="27" s="1"/>
  <c r="AR64" i="27" s="1"/>
  <c r="AR63" i="27" s="1"/>
  <c r="AR62" i="27" s="1"/>
  <c r="AR61" i="27" s="1"/>
  <c r="AR60" i="27" s="1"/>
  <c r="AR59" i="27" s="1"/>
  <c r="AR58" i="27" s="1"/>
  <c r="AR57" i="27" s="1"/>
  <c r="AR56" i="27" s="1"/>
  <c r="AR55" i="27" s="1"/>
  <c r="AR54" i="27" s="1"/>
  <c r="AR53" i="27" s="1"/>
  <c r="AR52" i="27" s="1"/>
  <c r="AR51" i="27" s="1"/>
  <c r="AR50" i="27" s="1"/>
  <c r="AR49" i="27" s="1"/>
  <c r="AR48" i="27" s="1"/>
  <c r="AR47" i="27" s="1"/>
  <c r="AR46" i="27" s="1"/>
  <c r="AR45" i="27" s="1"/>
  <c r="AR44" i="27" s="1"/>
  <c r="AR43" i="27" s="1"/>
  <c r="AR42" i="27" s="1"/>
  <c r="AR41" i="27" s="1"/>
  <c r="AR40" i="27" s="1"/>
  <c r="AR39" i="27" s="1"/>
  <c r="AR38" i="27" s="1"/>
  <c r="AR37" i="27" s="1"/>
  <c r="AR36" i="27" s="1"/>
  <c r="AR35" i="27" s="1"/>
  <c r="AR34" i="27" s="1"/>
  <c r="AR33" i="27" s="1"/>
  <c r="AR32" i="27" s="1"/>
  <c r="AR31" i="27" s="1"/>
  <c r="AR30" i="27" s="1"/>
  <c r="AR29" i="27" s="1"/>
  <c r="AR28" i="27" s="1"/>
  <c r="AR27" i="27" s="1"/>
  <c r="AR26" i="27" s="1"/>
  <c r="AR25" i="27" s="1"/>
  <c r="AR24" i="27" s="1"/>
  <c r="AR23" i="27" s="1"/>
  <c r="AR22" i="27" s="1"/>
  <c r="AR21" i="27" s="1"/>
  <c r="Y30" i="34"/>
  <c r="Y36" i="34" s="1"/>
  <c r="Y42" i="34" s="1"/>
  <c r="Y48" i="34" s="1"/>
  <c r="Y54" i="34" s="1"/>
  <c r="Y60" i="34" s="1"/>
  <c r="Y66" i="34" s="1"/>
  <c r="Y72" i="34" s="1"/>
  <c r="Y78" i="34" s="1"/>
  <c r="Y84" i="34" s="1"/>
  <c r="Y90" i="34" s="1"/>
  <c r="Y96" i="34" s="1"/>
  <c r="Y102" i="34" s="1"/>
  <c r="Y108" i="34" s="1"/>
  <c r="Y114" i="34" s="1"/>
  <c r="Y120" i="34" s="1"/>
  <c r="Y126" i="34" s="1"/>
  <c r="Y132" i="34" s="1"/>
  <c r="Y138" i="34" s="1"/>
  <c r="Y144" i="34" s="1"/>
  <c r="Y150" i="34" s="1"/>
  <c r="Y156" i="34" s="1"/>
  <c r="Y162" i="34" s="1"/>
  <c r="Y168" i="34" s="1"/>
  <c r="Y174" i="34" s="1"/>
  <c r="Y180" i="34" s="1"/>
  <c r="Y186" i="34" s="1"/>
  <c r="Y192" i="34" s="1"/>
  <c r="Y26" i="30"/>
  <c r="Y32" i="30" s="1"/>
  <c r="Y38" i="30" s="1"/>
  <c r="Y44" i="30" s="1"/>
  <c r="Y50" i="30" s="1"/>
  <c r="Y56" i="30" s="1"/>
  <c r="Y62" i="30" s="1"/>
  <c r="Y68" i="30" s="1"/>
  <c r="Y74" i="30" s="1"/>
  <c r="Y80" i="30" s="1"/>
  <c r="Y86" i="30" s="1"/>
  <c r="Y92" i="30" s="1"/>
  <c r="Y98" i="30" s="1"/>
  <c r="Y104" i="30" s="1"/>
  <c r="Y110" i="30" s="1"/>
  <c r="Y116" i="30" s="1"/>
  <c r="Y122" i="30" s="1"/>
  <c r="Y128" i="30" s="1"/>
  <c r="Y134" i="30" s="1"/>
  <c r="Y140" i="30" s="1"/>
  <c r="Y146" i="30" s="1"/>
  <c r="Y152" i="30" s="1"/>
  <c r="Y158" i="30" s="1"/>
  <c r="Y164" i="30" s="1"/>
  <c r="Y170" i="30" s="1"/>
  <c r="Y176" i="30" s="1"/>
  <c r="Y182" i="30" s="1"/>
  <c r="Y188" i="30" s="1"/>
  <c r="Y194" i="30" s="1"/>
  <c r="G20" i="30"/>
  <c r="AF61" i="35"/>
  <c r="AF79" i="35"/>
  <c r="AF170" i="35"/>
  <c r="AF31" i="35"/>
  <c r="AF164" i="35"/>
  <c r="AF99" i="35"/>
  <c r="AF141" i="35"/>
  <c r="AF131" i="35"/>
  <c r="AF156" i="35"/>
  <c r="AF75" i="35"/>
  <c r="AF184" i="35"/>
  <c r="AF148" i="35"/>
  <c r="AF105" i="35"/>
  <c r="AF96" i="35"/>
  <c r="AF64" i="35"/>
  <c r="AF58" i="35"/>
  <c r="AF35" i="35"/>
  <c r="AF130" i="35"/>
  <c r="AF135" i="35"/>
  <c r="AF113" i="35"/>
  <c r="AF25" i="35"/>
  <c r="AF176" i="35"/>
  <c r="AF47" i="35"/>
  <c r="AF78" i="35"/>
  <c r="AF57" i="35"/>
  <c r="AF178" i="35"/>
  <c r="AF83" i="35"/>
  <c r="AF155" i="35"/>
  <c r="AF119" i="35"/>
  <c r="AF174" i="35"/>
  <c r="AF23" i="35"/>
  <c r="AF168" i="35"/>
  <c r="AF92" i="35"/>
  <c r="AF86" i="35"/>
  <c r="AF166" i="35"/>
  <c r="AF69" i="35"/>
  <c r="AF150" i="35"/>
  <c r="AF177" i="35"/>
  <c r="AF34" i="35"/>
  <c r="AF194" i="35"/>
  <c r="AG194" i="35" s="1"/>
  <c r="AF117" i="35"/>
  <c r="AF66" i="35"/>
  <c r="AF144" i="35"/>
  <c r="AF109" i="35"/>
  <c r="AF165" i="35"/>
  <c r="AF55" i="35"/>
  <c r="AF59" i="35"/>
  <c r="AF179" i="35"/>
  <c r="AF172" i="35"/>
  <c r="AF77" i="35"/>
  <c r="AF129" i="35"/>
  <c r="AF163" i="35"/>
  <c r="AF76" i="35"/>
  <c r="AF97" i="35"/>
  <c r="AF106" i="35"/>
  <c r="AF51" i="35"/>
  <c r="AF41" i="35"/>
  <c r="AF136" i="35"/>
  <c r="AF140" i="35"/>
  <c r="AF37" i="35"/>
  <c r="AF94" i="35"/>
  <c r="AF157" i="35"/>
  <c r="AF32" i="35"/>
  <c r="AF181" i="35"/>
  <c r="AF182" i="35"/>
  <c r="AF111" i="35"/>
  <c r="AF38" i="35"/>
  <c r="AF89" i="35"/>
  <c r="AF40" i="35"/>
  <c r="AF103" i="35"/>
  <c r="AF53" i="35"/>
  <c r="AF45" i="35"/>
  <c r="Z18" i="35"/>
  <c r="AF186" i="35"/>
  <c r="AF87" i="35"/>
  <c r="AF27" i="35"/>
  <c r="AF114" i="35"/>
  <c r="AF71" i="35"/>
  <c r="AF126" i="35"/>
  <c r="AF190" i="35"/>
  <c r="AF121" i="35"/>
  <c r="AF145" i="35"/>
  <c r="AF124" i="35"/>
  <c r="AF56" i="35"/>
  <c r="AF60" i="35"/>
  <c r="AF98" i="35"/>
  <c r="AF67" i="35"/>
  <c r="AF91" i="35"/>
  <c r="AF188" i="35"/>
  <c r="AF63" i="35"/>
  <c r="AF175" i="35"/>
  <c r="AF147" i="35"/>
  <c r="AF73" i="35"/>
  <c r="AF142" i="35"/>
  <c r="AF183" i="35"/>
  <c r="AF36" i="35"/>
  <c r="AF187" i="35"/>
  <c r="AF82" i="35"/>
  <c r="AF48" i="35"/>
  <c r="AF123" i="35"/>
  <c r="AF20" i="35"/>
  <c r="AF161" i="35"/>
  <c r="AF167" i="35"/>
  <c r="AF102" i="35"/>
  <c r="AA13" i="35"/>
  <c r="AF153" i="35"/>
  <c r="AF138" i="35"/>
  <c r="AF50" i="35"/>
  <c r="AF108" i="35"/>
  <c r="AF101" i="35"/>
  <c r="AF116" i="35"/>
  <c r="AF152" i="35"/>
  <c r="AF128" i="35"/>
  <c r="AF191" i="35"/>
  <c r="AF74" i="35"/>
  <c r="AF80" i="35"/>
  <c r="AF193" i="35"/>
  <c r="AF107" i="35"/>
  <c r="AF171" i="35"/>
  <c r="AF151" i="35"/>
  <c r="AF169" i="35"/>
  <c r="AF122" i="35"/>
  <c r="AF180" i="35"/>
  <c r="AF149" i="35"/>
  <c r="AF68" i="35"/>
  <c r="AF115" i="35"/>
  <c r="AF118" i="35"/>
  <c r="AF39" i="35"/>
  <c r="AF24" i="35"/>
  <c r="AF90" i="35"/>
  <c r="AF42" i="35"/>
  <c r="AF84" i="35"/>
  <c r="AF44" i="35"/>
  <c r="AF125" i="35"/>
  <c r="AF95" i="35"/>
  <c r="AF30" i="35"/>
  <c r="AF22" i="35"/>
  <c r="AF88" i="35"/>
  <c r="AF185" i="35"/>
  <c r="AF26" i="35"/>
  <c r="AF134" i="35"/>
  <c r="AF189" i="35"/>
  <c r="AF160" i="35"/>
  <c r="AF54" i="35"/>
  <c r="AF93" i="35"/>
  <c r="AF162" i="35"/>
  <c r="AF43" i="35"/>
  <c r="AF85" i="35"/>
  <c r="AF70" i="35"/>
  <c r="AF62" i="35"/>
  <c r="AF100" i="35"/>
  <c r="AF120" i="35"/>
  <c r="AF137" i="35"/>
  <c r="AF192" i="35"/>
  <c r="AF133" i="35"/>
  <c r="AF139" i="35"/>
  <c r="AF104" i="35"/>
  <c r="AF33" i="35"/>
  <c r="AF127" i="35"/>
  <c r="AF159" i="35"/>
  <c r="AF46" i="35"/>
  <c r="AF72" i="35"/>
  <c r="AF52" i="35"/>
  <c r="AF154" i="35"/>
  <c r="AF112" i="35"/>
  <c r="AF110" i="35"/>
  <c r="AF81" i="35"/>
  <c r="AF132" i="35"/>
  <c r="AF143" i="35"/>
  <c r="AF28" i="35"/>
  <c r="AF158" i="35"/>
  <c r="AF146" i="35"/>
  <c r="AF29" i="35"/>
  <c r="AF65" i="35"/>
  <c r="AF173" i="35"/>
  <c r="AF21" i="35"/>
  <c r="AF49" i="35"/>
  <c r="Y26" i="34"/>
  <c r="Y32" i="34" s="1"/>
  <c r="Y38" i="34" s="1"/>
  <c r="Y44" i="34" s="1"/>
  <c r="Y50" i="34" s="1"/>
  <c r="Y56" i="34" s="1"/>
  <c r="Y62" i="34" s="1"/>
  <c r="Y68" i="34" s="1"/>
  <c r="Y74" i="34" s="1"/>
  <c r="Y80" i="34" s="1"/>
  <c r="Y86" i="34" s="1"/>
  <c r="Y92" i="34" s="1"/>
  <c r="Y98" i="34" s="1"/>
  <c r="Y104" i="34" s="1"/>
  <c r="Y110" i="34" s="1"/>
  <c r="Y116" i="34" s="1"/>
  <c r="Y122" i="34" s="1"/>
  <c r="Y128" i="34" s="1"/>
  <c r="Y134" i="34" s="1"/>
  <c r="Y140" i="34" s="1"/>
  <c r="Y146" i="34" s="1"/>
  <c r="Y152" i="34" s="1"/>
  <c r="Y158" i="34" s="1"/>
  <c r="Y164" i="34" s="1"/>
  <c r="Y170" i="34" s="1"/>
  <c r="Y176" i="34" s="1"/>
  <c r="Y182" i="34" s="1"/>
  <c r="Y188" i="34" s="1"/>
  <c r="Y194" i="34" s="1"/>
  <c r="G20" i="34"/>
  <c r="Y31" i="26"/>
  <c r="Y37" i="26" s="1"/>
  <c r="Y43" i="26" s="1"/>
  <c r="Y49" i="26" s="1"/>
  <c r="Y55" i="26" s="1"/>
  <c r="Y61" i="26" s="1"/>
  <c r="Y67" i="26" s="1"/>
  <c r="Y73" i="26" s="1"/>
  <c r="Y79" i="26" s="1"/>
  <c r="Y85" i="26" s="1"/>
  <c r="Y91" i="26" s="1"/>
  <c r="Y97" i="26" s="1"/>
  <c r="Y103" i="26" s="1"/>
  <c r="Y109" i="26" s="1"/>
  <c r="Y115" i="26" s="1"/>
  <c r="Y121" i="26" s="1"/>
  <c r="Y127" i="26" s="1"/>
  <c r="Y133" i="26" s="1"/>
  <c r="Y139" i="26" s="1"/>
  <c r="Y145" i="26" s="1"/>
  <c r="Y151" i="26" s="1"/>
  <c r="Y157" i="26" s="1"/>
  <c r="Y163" i="26" s="1"/>
  <c r="Y169" i="26" s="1"/>
  <c r="Y175" i="26" s="1"/>
  <c r="Y181" i="26" s="1"/>
  <c r="Y187" i="26" s="1"/>
  <c r="Y193" i="26" s="1"/>
  <c r="Y33" i="29"/>
  <c r="Y39" i="29" s="1"/>
  <c r="Y45" i="29" s="1"/>
  <c r="Y51" i="29" s="1"/>
  <c r="Y57" i="29" s="1"/>
  <c r="Y63" i="29" s="1"/>
  <c r="Y69" i="29" s="1"/>
  <c r="Y75" i="29" s="1"/>
  <c r="Y81" i="29" s="1"/>
  <c r="Y87" i="29" s="1"/>
  <c r="Y93" i="29" s="1"/>
  <c r="Y99" i="29" s="1"/>
  <c r="Y105" i="29" s="1"/>
  <c r="Y111" i="29" s="1"/>
  <c r="Y117" i="29" s="1"/>
  <c r="Y123" i="29" s="1"/>
  <c r="Y129" i="29" s="1"/>
  <c r="Y135" i="29" s="1"/>
  <c r="Y141" i="29" s="1"/>
  <c r="Y147" i="29" s="1"/>
  <c r="Y153" i="29" s="1"/>
  <c r="Y159" i="29" s="1"/>
  <c r="Y165" i="29" s="1"/>
  <c r="Y171" i="29" s="1"/>
  <c r="Y177" i="29" s="1"/>
  <c r="Y183" i="29" s="1"/>
  <c r="Y189" i="29" s="1"/>
  <c r="Y29" i="28"/>
  <c r="Y35" i="28" s="1"/>
  <c r="Y41" i="28" s="1"/>
  <c r="Y47" i="28" s="1"/>
  <c r="Y53" i="28" s="1"/>
  <c r="Y59" i="28" s="1"/>
  <c r="Y65" i="28" s="1"/>
  <c r="Y71" i="28" s="1"/>
  <c r="Y77" i="28" s="1"/>
  <c r="Y83" i="28" s="1"/>
  <c r="Y89" i="28" s="1"/>
  <c r="Y95" i="28" s="1"/>
  <c r="Y101" i="28" s="1"/>
  <c r="Y107" i="28" s="1"/>
  <c r="Y113" i="28" s="1"/>
  <c r="Y119" i="28" s="1"/>
  <c r="Y125" i="28" s="1"/>
  <c r="Y131" i="28" s="1"/>
  <c r="Y137" i="28" s="1"/>
  <c r="Y143" i="28" s="1"/>
  <c r="Y149" i="28" s="1"/>
  <c r="Y155" i="28" s="1"/>
  <c r="Y161" i="28" s="1"/>
  <c r="Y167" i="28" s="1"/>
  <c r="Y173" i="28" s="1"/>
  <c r="Y179" i="28" s="1"/>
  <c r="Y185" i="28" s="1"/>
  <c r="Y191" i="28" s="1"/>
  <c r="AR194" i="33"/>
  <c r="AR193" i="33" s="1"/>
  <c r="AR192" i="33" s="1"/>
  <c r="AR191" i="33" s="1"/>
  <c r="AR190" i="33" s="1"/>
  <c r="AR189" i="33" s="1"/>
  <c r="AR188" i="33" s="1"/>
  <c r="AR187" i="33" s="1"/>
  <c r="AR186" i="33" s="1"/>
  <c r="AR185" i="33" s="1"/>
  <c r="AR184" i="33" s="1"/>
  <c r="AR183" i="33" s="1"/>
  <c r="AR182" i="33" s="1"/>
  <c r="AR181" i="33" s="1"/>
  <c r="AR180" i="33" s="1"/>
  <c r="AR179" i="33" s="1"/>
  <c r="AR178" i="33" s="1"/>
  <c r="AR177" i="33" s="1"/>
  <c r="AR176" i="33" s="1"/>
  <c r="AR175" i="33" s="1"/>
  <c r="AR174" i="33" s="1"/>
  <c r="AR173" i="33" s="1"/>
  <c r="AR172" i="33" s="1"/>
  <c r="AR171" i="33" s="1"/>
  <c r="AR170" i="33" s="1"/>
  <c r="AR169" i="33" s="1"/>
  <c r="AR168" i="33" s="1"/>
  <c r="AR167" i="33" s="1"/>
  <c r="AR166" i="33" s="1"/>
  <c r="AR165" i="33" s="1"/>
  <c r="AR164" i="33" s="1"/>
  <c r="AR163" i="33" s="1"/>
  <c r="AR162" i="33" s="1"/>
  <c r="AR161" i="33" s="1"/>
  <c r="AR160" i="33" s="1"/>
  <c r="AR159" i="33" s="1"/>
  <c r="AR158" i="33" s="1"/>
  <c r="AR157" i="33" s="1"/>
  <c r="AR156" i="33" s="1"/>
  <c r="AR155" i="33" s="1"/>
  <c r="AR154" i="33" s="1"/>
  <c r="AR153" i="33" s="1"/>
  <c r="AR152" i="33" s="1"/>
  <c r="AR151" i="33" s="1"/>
  <c r="AR150" i="33" s="1"/>
  <c r="AR149" i="33" s="1"/>
  <c r="AR148" i="33" s="1"/>
  <c r="AR147" i="33" s="1"/>
  <c r="AR146" i="33" s="1"/>
  <c r="AR145" i="33" s="1"/>
  <c r="AR144" i="33" s="1"/>
  <c r="AR143" i="33" s="1"/>
  <c r="AR142" i="33" s="1"/>
  <c r="AR141" i="33" s="1"/>
  <c r="AR140" i="33" s="1"/>
  <c r="AR139" i="33" s="1"/>
  <c r="AR138" i="33" s="1"/>
  <c r="AR137" i="33" s="1"/>
  <c r="AR136" i="33" s="1"/>
  <c r="AR135" i="33" s="1"/>
  <c r="AR134" i="33" s="1"/>
  <c r="AR133" i="33" s="1"/>
  <c r="AR132" i="33" s="1"/>
  <c r="AR131" i="33" s="1"/>
  <c r="AR130" i="33" s="1"/>
  <c r="AR129" i="33" s="1"/>
  <c r="AR128" i="33" s="1"/>
  <c r="AR127" i="33" s="1"/>
  <c r="AR126" i="33" s="1"/>
  <c r="AR125" i="33" s="1"/>
  <c r="AR124" i="33" s="1"/>
  <c r="AR123" i="33" s="1"/>
  <c r="AR122" i="33" s="1"/>
  <c r="AR121" i="33" s="1"/>
  <c r="AR120" i="33" s="1"/>
  <c r="AR119" i="33" s="1"/>
  <c r="AR118" i="33" s="1"/>
  <c r="AR117" i="33" s="1"/>
  <c r="AR116" i="33" s="1"/>
  <c r="AR115" i="33" s="1"/>
  <c r="AR114" i="33" s="1"/>
  <c r="AR113" i="33" s="1"/>
  <c r="AR112" i="33" s="1"/>
  <c r="AR111" i="33" s="1"/>
  <c r="AR110" i="33" s="1"/>
  <c r="AR109" i="33" s="1"/>
  <c r="AR108" i="33" s="1"/>
  <c r="AR107" i="33" s="1"/>
  <c r="AR106" i="33" s="1"/>
  <c r="AR105" i="33" s="1"/>
  <c r="AR104" i="33" s="1"/>
  <c r="AR103" i="33" s="1"/>
  <c r="AR102" i="33" s="1"/>
  <c r="AR101" i="33" s="1"/>
  <c r="AR100" i="33" s="1"/>
  <c r="AR99" i="33" s="1"/>
  <c r="AR98" i="33" s="1"/>
  <c r="AR97" i="33" s="1"/>
  <c r="AR96" i="33" s="1"/>
  <c r="AR95" i="33" s="1"/>
  <c r="AR94" i="33" s="1"/>
  <c r="AR93" i="33" s="1"/>
  <c r="AR92" i="33" s="1"/>
  <c r="AR91" i="33" s="1"/>
  <c r="AR90" i="33" s="1"/>
  <c r="AR89" i="33" s="1"/>
  <c r="AR88" i="33" s="1"/>
  <c r="AR87" i="33" s="1"/>
  <c r="AR86" i="33" s="1"/>
  <c r="AR85" i="33" s="1"/>
  <c r="AR84" i="33" s="1"/>
  <c r="AR83" i="33" s="1"/>
  <c r="AR82" i="33" s="1"/>
  <c r="AR81" i="33" s="1"/>
  <c r="AR80" i="33" s="1"/>
  <c r="AR79" i="33" s="1"/>
  <c r="AR78" i="33" s="1"/>
  <c r="AR77" i="33" s="1"/>
  <c r="AR76" i="33" s="1"/>
  <c r="AR75" i="33" s="1"/>
  <c r="AR74" i="33" s="1"/>
  <c r="AR73" i="33" s="1"/>
  <c r="AR72" i="33" s="1"/>
  <c r="AR71" i="33" s="1"/>
  <c r="AR70" i="33" s="1"/>
  <c r="AR69" i="33" s="1"/>
  <c r="AR68" i="33" s="1"/>
  <c r="AR67" i="33" s="1"/>
  <c r="AR66" i="33" s="1"/>
  <c r="AR65" i="33" s="1"/>
  <c r="AR64" i="33" s="1"/>
  <c r="AR63" i="33" s="1"/>
  <c r="AR62" i="33" s="1"/>
  <c r="AR61" i="33" s="1"/>
  <c r="AR60" i="33" s="1"/>
  <c r="AR59" i="33" s="1"/>
  <c r="AR58" i="33" s="1"/>
  <c r="AR57" i="33" s="1"/>
  <c r="AR56" i="33" s="1"/>
  <c r="AR55" i="33" s="1"/>
  <c r="AR54" i="33" s="1"/>
  <c r="AR53" i="33" s="1"/>
  <c r="AR52" i="33" s="1"/>
  <c r="AR51" i="33" s="1"/>
  <c r="AR50" i="33" s="1"/>
  <c r="AR49" i="33" s="1"/>
  <c r="AR48" i="33" s="1"/>
  <c r="AR47" i="33" s="1"/>
  <c r="AR46" i="33" s="1"/>
  <c r="AR45" i="33" s="1"/>
  <c r="AR44" i="33" s="1"/>
  <c r="AR43" i="33" s="1"/>
  <c r="AR42" i="33" s="1"/>
  <c r="AR41" i="33" s="1"/>
  <c r="AR40" i="33" s="1"/>
  <c r="AR39" i="33" s="1"/>
  <c r="AR38" i="33" s="1"/>
  <c r="AR37" i="33" s="1"/>
  <c r="AR36" i="33" s="1"/>
  <c r="AR35" i="33" s="1"/>
  <c r="AR34" i="33" s="1"/>
  <c r="AR33" i="33" s="1"/>
  <c r="AR32" i="33" s="1"/>
  <c r="AR31" i="33" s="1"/>
  <c r="AR30" i="33" s="1"/>
  <c r="AR29" i="33" s="1"/>
  <c r="AR28" i="33" s="1"/>
  <c r="AR27" i="33" s="1"/>
  <c r="AR26" i="33" s="1"/>
  <c r="AR25" i="33" s="1"/>
  <c r="AR24" i="33" s="1"/>
  <c r="AR23" i="33" s="1"/>
  <c r="AR22" i="33" s="1"/>
  <c r="AR21" i="33" s="1"/>
  <c r="Y30" i="33"/>
  <c r="Y36" i="33" s="1"/>
  <c r="Y42" i="33" s="1"/>
  <c r="Y48" i="33" s="1"/>
  <c r="Y54" i="33" s="1"/>
  <c r="Y60" i="33" s="1"/>
  <c r="Y66" i="33" s="1"/>
  <c r="Y72" i="33" s="1"/>
  <c r="Y78" i="33" s="1"/>
  <c r="Y84" i="33" s="1"/>
  <c r="Y90" i="33" s="1"/>
  <c r="Y96" i="33" s="1"/>
  <c r="Y102" i="33" s="1"/>
  <c r="Y108" i="33" s="1"/>
  <c r="Y114" i="33" s="1"/>
  <c r="Y120" i="33" s="1"/>
  <c r="Y126" i="33" s="1"/>
  <c r="Y132" i="33" s="1"/>
  <c r="Y138" i="33" s="1"/>
  <c r="Y144" i="33" s="1"/>
  <c r="Y150" i="33" s="1"/>
  <c r="Y156" i="33" s="1"/>
  <c r="Y162" i="33" s="1"/>
  <c r="Y168" i="33" s="1"/>
  <c r="Y174" i="33" s="1"/>
  <c r="Y180" i="33" s="1"/>
  <c r="Y186" i="33" s="1"/>
  <c r="Y192" i="33" s="1"/>
  <c r="AJ5" i="34"/>
  <c r="U5" i="34" s="1"/>
  <c r="Y29" i="35"/>
  <c r="Y35" i="35" s="1"/>
  <c r="Y41" i="35" s="1"/>
  <c r="Y47" i="35" s="1"/>
  <c r="Y53" i="35" s="1"/>
  <c r="Y59" i="35" s="1"/>
  <c r="Y65" i="35" s="1"/>
  <c r="Y71" i="35" s="1"/>
  <c r="Y77" i="35" s="1"/>
  <c r="Y83" i="35" s="1"/>
  <c r="Y89" i="35" s="1"/>
  <c r="Y95" i="35" s="1"/>
  <c r="Y101" i="35" s="1"/>
  <c r="Y107" i="35" s="1"/>
  <c r="Y113" i="35" s="1"/>
  <c r="Y119" i="35" s="1"/>
  <c r="Y125" i="35" s="1"/>
  <c r="Y131" i="35" s="1"/>
  <c r="Y137" i="35" s="1"/>
  <c r="Y143" i="35" s="1"/>
  <c r="Y149" i="35" s="1"/>
  <c r="Y155" i="35" s="1"/>
  <c r="Y161" i="35" s="1"/>
  <c r="Y167" i="35" s="1"/>
  <c r="Y173" i="35" s="1"/>
  <c r="Y179" i="35" s="1"/>
  <c r="Y185" i="35" s="1"/>
  <c r="Y191" i="35" s="1"/>
  <c r="AJ5" i="35"/>
  <c r="U5" i="35" s="1"/>
  <c r="Y26" i="32"/>
  <c r="Y32" i="32" s="1"/>
  <c r="Y38" i="32" s="1"/>
  <c r="Y44" i="32" s="1"/>
  <c r="Y50" i="32" s="1"/>
  <c r="Y56" i="32" s="1"/>
  <c r="Y62" i="32" s="1"/>
  <c r="Y68" i="32" s="1"/>
  <c r="Y74" i="32" s="1"/>
  <c r="Y80" i="32" s="1"/>
  <c r="Y86" i="32" s="1"/>
  <c r="Y92" i="32" s="1"/>
  <c r="Y98" i="32" s="1"/>
  <c r="Y104" i="32" s="1"/>
  <c r="Y110" i="32" s="1"/>
  <c r="Y116" i="32" s="1"/>
  <c r="Y122" i="32" s="1"/>
  <c r="Y128" i="32" s="1"/>
  <c r="Y134" i="32" s="1"/>
  <c r="Y140" i="32" s="1"/>
  <c r="Y146" i="32" s="1"/>
  <c r="Y152" i="32" s="1"/>
  <c r="Y158" i="32" s="1"/>
  <c r="Y164" i="32" s="1"/>
  <c r="Y170" i="32" s="1"/>
  <c r="Y176" i="32" s="1"/>
  <c r="Y182" i="32" s="1"/>
  <c r="Y188" i="32" s="1"/>
  <c r="Y194" i="32" s="1"/>
  <c r="G20" i="32"/>
  <c r="AF126" i="30"/>
  <c r="AF159" i="30"/>
  <c r="AF186" i="30"/>
  <c r="AF36" i="30"/>
  <c r="AF165" i="30"/>
  <c r="AF111" i="30"/>
  <c r="AF33" i="30"/>
  <c r="AF46" i="30"/>
  <c r="AF166" i="30"/>
  <c r="AF23" i="30"/>
  <c r="AF177" i="30"/>
  <c r="AF58" i="30"/>
  <c r="AF107" i="30"/>
  <c r="AF134" i="30"/>
  <c r="AF143" i="30"/>
  <c r="AF115" i="30"/>
  <c r="AF88" i="30"/>
  <c r="AF68" i="30"/>
  <c r="AF184" i="30"/>
  <c r="AF123" i="30"/>
  <c r="AF39" i="30"/>
  <c r="AF145" i="30"/>
  <c r="AA13" i="30"/>
  <c r="AF137" i="30"/>
  <c r="AF82" i="30"/>
  <c r="AF74" i="30"/>
  <c r="AF142" i="30"/>
  <c r="AF48" i="30"/>
  <c r="AF138" i="30"/>
  <c r="AF178" i="30"/>
  <c r="AF114" i="30"/>
  <c r="AF164" i="30"/>
  <c r="AF109" i="30"/>
  <c r="Z18" i="30"/>
  <c r="AF60" i="30"/>
  <c r="AF92" i="30"/>
  <c r="AF70" i="30"/>
  <c r="AF77" i="30"/>
  <c r="AF155" i="30"/>
  <c r="AF188" i="30"/>
  <c r="AF132" i="30"/>
  <c r="AF57" i="30"/>
  <c r="AF66" i="30"/>
  <c r="AF90" i="30"/>
  <c r="AF175" i="30"/>
  <c r="AF149" i="30"/>
  <c r="AF140" i="30"/>
  <c r="AF162" i="30"/>
  <c r="AF97" i="30"/>
  <c r="AF104" i="30"/>
  <c r="AF158" i="30"/>
  <c r="AF47" i="30"/>
  <c r="AF59" i="30"/>
  <c r="AF116" i="30"/>
  <c r="AF171" i="30"/>
  <c r="AF81" i="30"/>
  <c r="AF28" i="30"/>
  <c r="AF147" i="30"/>
  <c r="AF139" i="30"/>
  <c r="AF35" i="30"/>
  <c r="AF95" i="30"/>
  <c r="AF55" i="30"/>
  <c r="AF96" i="30"/>
  <c r="AF20" i="30"/>
  <c r="AF153" i="30"/>
  <c r="AF141" i="30"/>
  <c r="AF52" i="30"/>
  <c r="AF98" i="30"/>
  <c r="AF167" i="30"/>
  <c r="AF181" i="30"/>
  <c r="AF117" i="30"/>
  <c r="AF80" i="30"/>
  <c r="AF152" i="30"/>
  <c r="AF76" i="30"/>
  <c r="AF160" i="30"/>
  <c r="AF84" i="30"/>
  <c r="AF61" i="30"/>
  <c r="AF193" i="30"/>
  <c r="AF67" i="30"/>
  <c r="AF42" i="30"/>
  <c r="AF75" i="30"/>
  <c r="AF185" i="30"/>
  <c r="AF112" i="30"/>
  <c r="AF176" i="30"/>
  <c r="AF27" i="30"/>
  <c r="AF108" i="30"/>
  <c r="AF170" i="30"/>
  <c r="AF49" i="30"/>
  <c r="AF173" i="30"/>
  <c r="AF113" i="30"/>
  <c r="AF105" i="30"/>
  <c r="AF25" i="30"/>
  <c r="AF122" i="30"/>
  <c r="AF86" i="30"/>
  <c r="AF32" i="30"/>
  <c r="AF128" i="30"/>
  <c r="AF131" i="30"/>
  <c r="AF63" i="30"/>
  <c r="AF151" i="30"/>
  <c r="AF154" i="30"/>
  <c r="AF83" i="30"/>
  <c r="AF191" i="30"/>
  <c r="AF65" i="30"/>
  <c r="AF127" i="30"/>
  <c r="AF169" i="30"/>
  <c r="AF85" i="30"/>
  <c r="AF135" i="30"/>
  <c r="AF124" i="30"/>
  <c r="AF102" i="30"/>
  <c r="AF64" i="30"/>
  <c r="AF78" i="30"/>
  <c r="AF163" i="30"/>
  <c r="AF101" i="30"/>
  <c r="AF22" i="30"/>
  <c r="AF125" i="30"/>
  <c r="AF118" i="30"/>
  <c r="AF187" i="30"/>
  <c r="AF21" i="30"/>
  <c r="AF51" i="30"/>
  <c r="AF172" i="30"/>
  <c r="AF50" i="30"/>
  <c r="AF189" i="30"/>
  <c r="AF79" i="30"/>
  <c r="AF106" i="30"/>
  <c r="AF34" i="30"/>
  <c r="AF24" i="30"/>
  <c r="AF136" i="30"/>
  <c r="AF69" i="30"/>
  <c r="AF56" i="30"/>
  <c r="AF37" i="30"/>
  <c r="AF89" i="30"/>
  <c r="AF157" i="30"/>
  <c r="AF93" i="30"/>
  <c r="AF71" i="30"/>
  <c r="AF73" i="30"/>
  <c r="AF45" i="30"/>
  <c r="AF156" i="30"/>
  <c r="AF182" i="30"/>
  <c r="AF54" i="30"/>
  <c r="AF129" i="30"/>
  <c r="AF62" i="30"/>
  <c r="AF44" i="30"/>
  <c r="AF168" i="30"/>
  <c r="AF194" i="30"/>
  <c r="AG194" i="30" s="1"/>
  <c r="AF41" i="30"/>
  <c r="AF190" i="30"/>
  <c r="AF119" i="30"/>
  <c r="AF161" i="30"/>
  <c r="AF30" i="30"/>
  <c r="AF110" i="30"/>
  <c r="AF130" i="30"/>
  <c r="AF180" i="30"/>
  <c r="AF150" i="30"/>
  <c r="AF179" i="30"/>
  <c r="AF40" i="30"/>
  <c r="AF38" i="30"/>
  <c r="AF192" i="30"/>
  <c r="AF144" i="30"/>
  <c r="AF29" i="30"/>
  <c r="AF43" i="30"/>
  <c r="AF120" i="30"/>
  <c r="AF148" i="30"/>
  <c r="AF94" i="30"/>
  <c r="AF121" i="30"/>
  <c r="AF72" i="30"/>
  <c r="AF99" i="30"/>
  <c r="AF31" i="30"/>
  <c r="AF26" i="30"/>
  <c r="AF103" i="30"/>
  <c r="AF146" i="30"/>
  <c r="AF100" i="30"/>
  <c r="AF87" i="30"/>
  <c r="AF91" i="30"/>
  <c r="AF53" i="30"/>
  <c r="AF174" i="30"/>
  <c r="AF183" i="30"/>
  <c r="AF133" i="30"/>
  <c r="AV20" i="35"/>
  <c r="AW20" i="35" s="1"/>
  <c r="AB20" i="35" s="1"/>
  <c r="AJ2" i="35"/>
  <c r="AF85" i="34"/>
  <c r="AF118" i="34"/>
  <c r="AF191" i="34"/>
  <c r="AF102" i="34"/>
  <c r="AF70" i="34"/>
  <c r="AF23" i="34"/>
  <c r="AF159" i="34"/>
  <c r="AF21" i="34"/>
  <c r="AF38" i="34"/>
  <c r="AF39" i="34"/>
  <c r="AF182" i="34"/>
  <c r="AF68" i="34"/>
  <c r="AF160" i="34"/>
  <c r="AF123" i="34"/>
  <c r="AF125" i="34"/>
  <c r="AF145" i="34"/>
  <c r="AF187" i="34"/>
  <c r="AF144" i="34"/>
  <c r="AF177" i="34"/>
  <c r="AF158" i="34"/>
  <c r="AF62" i="34"/>
  <c r="AF67" i="34"/>
  <c r="AF43" i="34"/>
  <c r="AF131" i="34"/>
  <c r="AF162" i="34"/>
  <c r="AF193" i="34"/>
  <c r="AF49" i="34"/>
  <c r="AF82" i="34"/>
  <c r="AF122" i="34"/>
  <c r="AF141" i="34"/>
  <c r="AF185" i="34"/>
  <c r="AF151" i="34"/>
  <c r="AF84" i="34"/>
  <c r="AF80" i="34"/>
  <c r="AF168" i="34"/>
  <c r="AF116" i="34"/>
  <c r="AF29" i="34"/>
  <c r="AF25" i="34"/>
  <c r="AF50" i="34"/>
  <c r="AF155" i="34"/>
  <c r="AF60" i="34"/>
  <c r="AF171" i="34"/>
  <c r="AF76" i="34"/>
  <c r="AF143" i="34"/>
  <c r="AF188" i="34"/>
  <c r="AF147" i="34"/>
  <c r="AF54" i="34"/>
  <c r="AF83" i="34"/>
  <c r="AF110" i="34"/>
  <c r="AF106" i="34"/>
  <c r="AF120" i="34"/>
  <c r="AF172" i="34"/>
  <c r="AF175" i="34"/>
  <c r="AF27" i="34"/>
  <c r="AF113" i="34"/>
  <c r="AF138" i="34"/>
  <c r="AF47" i="34"/>
  <c r="AF149" i="34"/>
  <c r="AF71" i="34"/>
  <c r="AF165" i="34"/>
  <c r="AF119" i="34"/>
  <c r="AF52" i="34"/>
  <c r="AF127" i="34"/>
  <c r="AF101" i="34"/>
  <c r="AF72" i="34"/>
  <c r="AF139" i="34"/>
  <c r="AF192" i="34"/>
  <c r="AF65" i="34"/>
  <c r="AF87" i="34"/>
  <c r="AF153" i="34"/>
  <c r="AF40" i="34"/>
  <c r="AF77" i="34"/>
  <c r="AF58" i="34"/>
  <c r="AF108" i="34"/>
  <c r="AF104" i="34"/>
  <c r="AF59" i="34"/>
  <c r="AF194" i="34"/>
  <c r="AG194" i="34" s="1"/>
  <c r="AF22" i="34"/>
  <c r="AF61" i="34"/>
  <c r="AF130" i="34"/>
  <c r="AF132" i="34"/>
  <c r="AF92" i="34"/>
  <c r="AF112" i="34"/>
  <c r="AF66" i="34"/>
  <c r="AF41" i="34"/>
  <c r="AF148" i="34"/>
  <c r="Z18" i="34"/>
  <c r="AF140" i="34"/>
  <c r="AF186" i="34"/>
  <c r="AF133" i="34"/>
  <c r="AF31" i="34"/>
  <c r="AF93" i="34"/>
  <c r="AF46" i="34"/>
  <c r="AF167" i="34"/>
  <c r="AF169" i="34"/>
  <c r="AF157" i="34"/>
  <c r="AF150" i="34"/>
  <c r="AF42" i="34"/>
  <c r="AF164" i="34"/>
  <c r="AF105" i="34"/>
  <c r="AF124" i="34"/>
  <c r="AF56" i="34"/>
  <c r="AF179" i="34"/>
  <c r="AF134" i="34"/>
  <c r="AF63" i="34"/>
  <c r="AF97" i="34"/>
  <c r="AF35" i="34"/>
  <c r="AF100" i="34"/>
  <c r="AF88" i="34"/>
  <c r="AF121" i="34"/>
  <c r="AF96" i="34"/>
  <c r="AF26" i="34"/>
  <c r="AF142" i="34"/>
  <c r="AF156" i="34"/>
  <c r="AF180" i="34"/>
  <c r="AF190" i="34"/>
  <c r="AF64" i="34"/>
  <c r="AF57" i="34"/>
  <c r="AF44" i="34"/>
  <c r="AF178" i="34"/>
  <c r="AF129" i="34"/>
  <c r="AF154" i="34"/>
  <c r="AF181" i="34"/>
  <c r="AF128" i="34"/>
  <c r="AF37" i="34"/>
  <c r="AF55" i="34"/>
  <c r="AF81" i="34"/>
  <c r="AF48" i="34"/>
  <c r="AF114" i="34"/>
  <c r="AF136" i="34"/>
  <c r="AF103" i="34"/>
  <c r="AF45" i="34"/>
  <c r="AF74" i="34"/>
  <c r="AF53" i="34"/>
  <c r="AF183" i="34"/>
  <c r="AF161" i="34"/>
  <c r="AF174" i="34"/>
  <c r="AF173" i="34"/>
  <c r="AF115" i="34"/>
  <c r="AF28" i="34"/>
  <c r="AA13" i="34"/>
  <c r="AF107" i="34"/>
  <c r="AF79" i="34"/>
  <c r="AF91" i="34"/>
  <c r="AF89" i="34"/>
  <c r="AF166" i="34"/>
  <c r="AF78" i="34"/>
  <c r="AF90" i="34"/>
  <c r="AF86" i="34"/>
  <c r="AF135" i="34"/>
  <c r="AF126" i="34"/>
  <c r="AF36" i="34"/>
  <c r="AF184" i="34"/>
  <c r="AF75" i="34"/>
  <c r="AF24" i="34"/>
  <c r="AF94" i="34"/>
  <c r="AF152" i="34"/>
  <c r="AF33" i="34"/>
  <c r="AF98" i="34"/>
  <c r="AF30" i="34"/>
  <c r="AF163" i="34"/>
  <c r="AF176" i="34"/>
  <c r="AF95" i="34"/>
  <c r="AF111" i="34"/>
  <c r="AF109" i="34"/>
  <c r="AF34" i="34"/>
  <c r="AF99" i="34"/>
  <c r="AF20" i="34"/>
  <c r="AF137" i="34"/>
  <c r="AF170" i="34"/>
  <c r="AF117" i="34"/>
  <c r="AF146" i="34"/>
  <c r="AF32" i="34"/>
  <c r="AF73" i="34"/>
  <c r="AF51" i="34"/>
  <c r="AF189" i="34"/>
  <c r="AF69" i="34"/>
  <c r="AV20" i="32"/>
  <c r="AW20" i="32" s="1"/>
  <c r="AB20" i="32" s="1"/>
  <c r="AJ2" i="32"/>
  <c r="AF26" i="32"/>
  <c r="AF181" i="32"/>
  <c r="AF193" i="32"/>
  <c r="AF105" i="32"/>
  <c r="AF127" i="32"/>
  <c r="AF49" i="32"/>
  <c r="AF28" i="32"/>
  <c r="AF148" i="32"/>
  <c r="AF60" i="32"/>
  <c r="AF185" i="32"/>
  <c r="AF109" i="32"/>
  <c r="AF58" i="32"/>
  <c r="AF153" i="32"/>
  <c r="AF52" i="32"/>
  <c r="AF141" i="32"/>
  <c r="AF98" i="32"/>
  <c r="AF80" i="32"/>
  <c r="AF113" i="32"/>
  <c r="AF86" i="32"/>
  <c r="AF112" i="32"/>
  <c r="AF118" i="32"/>
  <c r="AF177" i="32"/>
  <c r="AF132" i="32"/>
  <c r="AF161" i="32"/>
  <c r="AF33" i="32"/>
  <c r="AF41" i="32"/>
  <c r="AF81" i="32"/>
  <c r="AF111" i="32"/>
  <c r="AF129" i="32"/>
  <c r="AF72" i="32"/>
  <c r="AF47" i="32"/>
  <c r="AF173" i="32"/>
  <c r="AF96" i="32"/>
  <c r="AF74" i="32"/>
  <c r="AF168" i="32"/>
  <c r="AF154" i="32"/>
  <c r="AF32" i="32"/>
  <c r="AF131" i="32"/>
  <c r="AF158" i="32"/>
  <c r="AF25" i="32"/>
  <c r="AF188" i="32"/>
  <c r="AF183" i="32"/>
  <c r="AF166" i="32"/>
  <c r="AF23" i="32"/>
  <c r="AF145" i="32"/>
  <c r="AF104" i="32"/>
  <c r="AF165" i="32"/>
  <c r="AF34" i="32"/>
  <c r="AF174" i="32"/>
  <c r="AF157" i="32"/>
  <c r="AF135" i="32"/>
  <c r="AF46" i="32"/>
  <c r="AF142" i="32"/>
  <c r="AF83" i="32"/>
  <c r="AF55" i="32"/>
  <c r="AF37" i="32"/>
  <c r="AF89" i="32"/>
  <c r="AF59" i="32"/>
  <c r="AF130" i="32"/>
  <c r="AF77" i="32"/>
  <c r="AF99" i="32"/>
  <c r="AF116" i="32"/>
  <c r="AF63" i="32"/>
  <c r="AF82" i="32"/>
  <c r="AF38" i="32"/>
  <c r="AF184" i="32"/>
  <c r="AF159" i="32"/>
  <c r="AF44" i="32"/>
  <c r="AF66" i="32"/>
  <c r="AF87" i="32"/>
  <c r="AF35" i="32"/>
  <c r="AF48" i="32"/>
  <c r="AF42" i="32"/>
  <c r="AF22" i="32"/>
  <c r="AF79" i="32"/>
  <c r="AF43" i="32"/>
  <c r="AF57" i="32"/>
  <c r="AF50" i="32"/>
  <c r="AF186" i="32"/>
  <c r="AF192" i="32"/>
  <c r="AF139" i="32"/>
  <c r="AF103" i="32"/>
  <c r="AF36" i="32"/>
  <c r="AF20" i="32"/>
  <c r="AF101" i="32"/>
  <c r="AF170" i="32"/>
  <c r="AF149" i="32"/>
  <c r="AF117" i="32"/>
  <c r="AF182" i="32"/>
  <c r="AF140" i="32"/>
  <c r="AF40" i="32"/>
  <c r="AF194" i="32"/>
  <c r="AG194" i="32" s="1"/>
  <c r="AF76" i="32"/>
  <c r="AF88" i="32"/>
  <c r="AF114" i="32"/>
  <c r="AF53" i="32"/>
  <c r="AF70" i="32"/>
  <c r="AF162" i="32"/>
  <c r="AF64" i="32"/>
  <c r="AF97" i="32"/>
  <c r="AF176" i="32"/>
  <c r="AF100" i="32"/>
  <c r="AF189" i="32"/>
  <c r="AF147" i="32"/>
  <c r="AF146" i="32"/>
  <c r="AF108" i="32"/>
  <c r="AF67" i="32"/>
  <c r="AF137" i="32"/>
  <c r="AF133" i="32"/>
  <c r="AF95" i="32"/>
  <c r="AF175" i="32"/>
  <c r="AF124" i="32"/>
  <c r="AF125" i="32"/>
  <c r="AF73" i="32"/>
  <c r="AF45" i="32"/>
  <c r="AF191" i="32"/>
  <c r="AF167" i="32"/>
  <c r="AF151" i="32"/>
  <c r="AF115" i="32"/>
  <c r="AF136" i="32"/>
  <c r="AF172" i="32"/>
  <c r="AF27" i="32"/>
  <c r="AF190" i="32"/>
  <c r="AF78" i="32"/>
  <c r="AF90" i="32"/>
  <c r="AF65" i="32"/>
  <c r="Z18" i="32"/>
  <c r="AF56" i="32"/>
  <c r="AF119" i="32"/>
  <c r="AF24" i="32"/>
  <c r="AF156" i="32"/>
  <c r="AF122" i="32"/>
  <c r="AF123" i="32"/>
  <c r="AF39" i="32"/>
  <c r="AF94" i="32"/>
  <c r="AF163" i="32"/>
  <c r="AF160" i="32"/>
  <c r="AF30" i="32"/>
  <c r="AF75" i="32"/>
  <c r="AF61" i="32"/>
  <c r="AF121" i="32"/>
  <c r="AF171" i="32"/>
  <c r="AF102" i="32"/>
  <c r="AF106" i="32"/>
  <c r="AF143" i="32"/>
  <c r="AF31" i="32"/>
  <c r="AF92" i="32"/>
  <c r="AF180" i="32"/>
  <c r="AF187" i="32"/>
  <c r="AF84" i="32"/>
  <c r="AF69" i="32"/>
  <c r="AF128" i="32"/>
  <c r="AF21" i="32"/>
  <c r="AF68" i="32"/>
  <c r="AF164" i="32"/>
  <c r="AF134" i="32"/>
  <c r="AA13" i="32"/>
  <c r="AF51" i="32"/>
  <c r="AF110" i="32"/>
  <c r="AF126" i="32"/>
  <c r="AF178" i="32"/>
  <c r="AF152" i="32"/>
  <c r="AF54" i="32"/>
  <c r="AF138" i="32"/>
  <c r="AF120" i="32"/>
  <c r="AF155" i="32"/>
  <c r="AF62" i="32"/>
  <c r="AF107" i="32"/>
  <c r="AF169" i="32"/>
  <c r="AF179" i="32"/>
  <c r="AF144" i="32"/>
  <c r="AF85" i="32"/>
  <c r="AF29" i="32"/>
  <c r="AF150" i="32"/>
  <c r="AF91" i="32"/>
  <c r="AF93" i="32"/>
  <c r="AF71" i="32"/>
  <c r="AV80" i="32"/>
  <c r="AV151" i="32"/>
  <c r="AV148" i="32"/>
  <c r="AV186" i="32"/>
  <c r="AV48" i="32"/>
  <c r="AV82" i="32"/>
  <c r="AV103" i="32"/>
  <c r="AV92" i="32"/>
  <c r="AV87" i="32"/>
  <c r="AV142" i="32"/>
  <c r="AV35" i="32"/>
  <c r="AV56" i="32"/>
  <c r="AV86" i="32"/>
  <c r="AV124" i="32"/>
  <c r="AV183" i="32"/>
  <c r="AV168" i="32"/>
  <c r="AV134" i="32"/>
  <c r="AV163" i="32"/>
  <c r="AV47" i="32"/>
  <c r="AV145" i="32"/>
  <c r="AV97" i="32"/>
  <c r="AV27" i="32"/>
  <c r="AV78" i="32"/>
  <c r="AV160" i="32"/>
  <c r="AV141" i="32"/>
  <c r="AV109" i="32"/>
  <c r="AV128" i="32"/>
  <c r="AV126" i="32"/>
  <c r="AV41" i="32"/>
  <c r="AV42" i="32"/>
  <c r="AV172" i="32"/>
  <c r="AV184" i="32"/>
  <c r="AV110" i="32"/>
  <c r="AV26" i="32"/>
  <c r="AV140" i="32"/>
  <c r="AV177" i="32"/>
  <c r="AV136" i="32"/>
  <c r="AV66" i="32"/>
  <c r="AV158" i="32"/>
  <c r="AV167" i="32"/>
  <c r="AV32" i="32"/>
  <c r="AV55" i="32"/>
  <c r="AV152" i="32"/>
  <c r="AV72" i="32"/>
  <c r="AV118" i="32"/>
  <c r="AV171" i="32"/>
  <c r="AV153" i="32"/>
  <c r="AV29" i="32"/>
  <c r="AV169" i="32"/>
  <c r="AV131" i="32"/>
  <c r="AV137" i="32"/>
  <c r="AV100" i="32"/>
  <c r="AV143" i="32"/>
  <c r="AV193" i="32"/>
  <c r="AV159" i="32"/>
  <c r="AV23" i="32"/>
  <c r="AV75" i="32"/>
  <c r="AV38" i="32"/>
  <c r="AV59" i="32"/>
  <c r="AV37" i="32"/>
  <c r="AV51" i="32"/>
  <c r="AV102" i="32"/>
  <c r="AV166" i="32"/>
  <c r="AV188" i="32"/>
  <c r="AV36" i="32"/>
  <c r="AV46" i="32"/>
  <c r="AV155" i="32"/>
  <c r="AV69" i="32"/>
  <c r="AV176" i="32"/>
  <c r="AV54" i="32"/>
  <c r="AV190" i="32"/>
  <c r="AV113" i="32"/>
  <c r="AV61" i="32"/>
  <c r="AV79" i="32"/>
  <c r="AV174" i="32"/>
  <c r="AV189" i="32"/>
  <c r="AV67" i="32"/>
  <c r="AV98" i="32"/>
  <c r="AV180" i="32"/>
  <c r="AV181" i="32"/>
  <c r="AV108" i="32"/>
  <c r="AV173" i="32"/>
  <c r="AV95" i="32"/>
  <c r="AV25" i="32"/>
  <c r="AV120" i="32"/>
  <c r="AV123" i="32"/>
  <c r="AV88" i="32"/>
  <c r="AV125" i="32"/>
  <c r="AV77" i="32"/>
  <c r="AV33" i="32"/>
  <c r="AV58" i="32"/>
  <c r="AV185" i="32"/>
  <c r="AV156" i="32"/>
  <c r="AV71" i="32"/>
  <c r="AV44" i="32"/>
  <c r="AV64" i="32"/>
  <c r="AV162" i="32"/>
  <c r="AV117" i="32"/>
  <c r="AV49" i="32"/>
  <c r="AV130" i="32"/>
  <c r="AV187" i="32"/>
  <c r="AV83" i="32"/>
  <c r="AV65" i="32"/>
  <c r="AV52" i="32"/>
  <c r="AV146" i="32"/>
  <c r="AV119" i="32"/>
  <c r="AV116" i="32"/>
  <c r="AV164" i="32"/>
  <c r="AV114" i="32"/>
  <c r="AV179" i="32"/>
  <c r="AV85" i="32"/>
  <c r="AV50" i="32"/>
  <c r="AV165" i="32"/>
  <c r="AV30" i="32"/>
  <c r="AV115" i="32"/>
  <c r="AV70" i="32"/>
  <c r="AV135" i="32"/>
  <c r="AV175" i="32"/>
  <c r="AV192" i="32"/>
  <c r="AV101" i="32"/>
  <c r="AV161" i="32"/>
  <c r="AV91" i="32"/>
  <c r="AV138" i="32"/>
  <c r="AV106" i="32"/>
  <c r="AV191" i="32"/>
  <c r="AV31" i="32"/>
  <c r="AV81" i="32"/>
  <c r="AV194" i="32"/>
  <c r="AV111" i="32"/>
  <c r="AV76" i="32"/>
  <c r="AV112" i="32"/>
  <c r="AV150" i="32"/>
  <c r="AV68" i="32"/>
  <c r="AV40" i="32"/>
  <c r="AV122" i="32"/>
  <c r="AV182" i="32"/>
  <c r="AV105" i="32"/>
  <c r="AV96" i="32"/>
  <c r="AV39" i="32"/>
  <c r="AV94" i="32"/>
  <c r="AV90" i="32"/>
  <c r="AV21" i="32"/>
  <c r="AV107" i="32"/>
  <c r="AV170" i="32"/>
  <c r="AV63" i="32"/>
  <c r="AV144" i="32"/>
  <c r="AV57" i="32"/>
  <c r="AV127" i="32"/>
  <c r="AV53" i="32"/>
  <c r="AV178" i="32"/>
  <c r="AV45" i="32"/>
  <c r="AV24" i="32"/>
  <c r="AV149" i="32"/>
  <c r="AV28" i="32"/>
  <c r="AV60" i="32"/>
  <c r="AV133" i="32"/>
  <c r="AV129" i="32"/>
  <c r="AV74" i="32"/>
  <c r="AV139" i="32"/>
  <c r="AV93" i="32"/>
  <c r="AV34" i="32"/>
  <c r="AV73" i="32"/>
  <c r="AV99" i="32"/>
  <c r="AV154" i="32"/>
  <c r="AV157" i="32"/>
  <c r="AV43" i="32"/>
  <c r="AV132" i="32"/>
  <c r="AV62" i="32"/>
  <c r="AV121" i="32"/>
  <c r="AV104" i="32"/>
  <c r="AV22" i="32"/>
  <c r="AV84" i="32"/>
  <c r="AV147" i="32"/>
  <c r="AV89" i="32"/>
  <c r="Y30" i="26"/>
  <c r="Y36" i="26" s="1"/>
  <c r="Y42" i="26" s="1"/>
  <c r="Y48" i="26" s="1"/>
  <c r="Y54" i="26" s="1"/>
  <c r="Y60" i="26" s="1"/>
  <c r="Y66" i="26" s="1"/>
  <c r="Y72" i="26" s="1"/>
  <c r="Y78" i="26" s="1"/>
  <c r="Y84" i="26" s="1"/>
  <c r="Y90" i="26" s="1"/>
  <c r="Y96" i="26" s="1"/>
  <c r="Y102" i="26" s="1"/>
  <c r="Y108" i="26" s="1"/>
  <c r="Y114" i="26" s="1"/>
  <c r="Y120" i="26" s="1"/>
  <c r="Y126" i="26" s="1"/>
  <c r="Y132" i="26" s="1"/>
  <c r="Y138" i="26" s="1"/>
  <c r="Y144" i="26" s="1"/>
  <c r="Y150" i="26" s="1"/>
  <c r="Y156" i="26" s="1"/>
  <c r="Y162" i="26" s="1"/>
  <c r="Y168" i="26" s="1"/>
  <c r="Y174" i="26" s="1"/>
  <c r="Y180" i="26" s="1"/>
  <c r="Y186" i="26" s="1"/>
  <c r="Y192" i="26" s="1"/>
  <c r="Y28" i="29"/>
  <c r="Y34" i="29" s="1"/>
  <c r="Y40" i="29" s="1"/>
  <c r="Y46" i="29" s="1"/>
  <c r="Y52" i="29" s="1"/>
  <c r="Y58" i="29" s="1"/>
  <c r="Y64" i="29" s="1"/>
  <c r="Y70" i="29" s="1"/>
  <c r="Y76" i="29" s="1"/>
  <c r="Y82" i="29" s="1"/>
  <c r="Y88" i="29" s="1"/>
  <c r="Y94" i="29" s="1"/>
  <c r="Y100" i="29" s="1"/>
  <c r="Y106" i="29" s="1"/>
  <c r="Y112" i="29" s="1"/>
  <c r="Y118" i="29" s="1"/>
  <c r="Y124" i="29" s="1"/>
  <c r="Y130" i="29" s="1"/>
  <c r="Y136" i="29" s="1"/>
  <c r="Y142" i="29" s="1"/>
  <c r="Y148" i="29" s="1"/>
  <c r="Y154" i="29" s="1"/>
  <c r="Y160" i="29" s="1"/>
  <c r="Y166" i="29" s="1"/>
  <c r="Y172" i="29" s="1"/>
  <c r="Y178" i="29" s="1"/>
  <c r="Y184" i="29" s="1"/>
  <c r="Y190" i="29" s="1"/>
  <c r="Y29" i="14"/>
  <c r="Y35" i="14" s="1"/>
  <c r="Y41" i="14" s="1"/>
  <c r="Y47" i="14" s="1"/>
  <c r="Y53" i="14" s="1"/>
  <c r="Y59" i="14" s="1"/>
  <c r="Y65" i="14" s="1"/>
  <c r="Y71" i="14" s="1"/>
  <c r="Y77" i="14" s="1"/>
  <c r="Y83" i="14" s="1"/>
  <c r="Y89" i="14" s="1"/>
  <c r="Y95" i="14" s="1"/>
  <c r="Y101" i="14" s="1"/>
  <c r="Y107" i="14" s="1"/>
  <c r="Y113" i="14" s="1"/>
  <c r="Y119" i="14" s="1"/>
  <c r="Y125" i="14" s="1"/>
  <c r="Y131" i="14" s="1"/>
  <c r="Y137" i="14" s="1"/>
  <c r="Y143" i="14" s="1"/>
  <c r="Y149" i="14" s="1"/>
  <c r="Y155" i="14" s="1"/>
  <c r="Y161" i="14" s="1"/>
  <c r="Y167" i="14" s="1"/>
  <c r="Y173" i="14" s="1"/>
  <c r="Y179" i="14" s="1"/>
  <c r="Y185" i="14" s="1"/>
  <c r="Y191" i="14" s="1"/>
  <c r="Y27" i="31"/>
  <c r="Y33" i="31" s="1"/>
  <c r="Y39" i="31" s="1"/>
  <c r="Y45" i="31" s="1"/>
  <c r="Y51" i="31" s="1"/>
  <c r="Y57" i="31" s="1"/>
  <c r="Y63" i="31" s="1"/>
  <c r="Y69" i="31" s="1"/>
  <c r="Y75" i="31" s="1"/>
  <c r="Y81" i="31" s="1"/>
  <c r="Y87" i="31" s="1"/>
  <c r="Y93" i="31" s="1"/>
  <c r="Y99" i="31" s="1"/>
  <c r="Y105" i="31" s="1"/>
  <c r="Y111" i="31" s="1"/>
  <c r="Y117" i="31" s="1"/>
  <c r="Y123" i="31" s="1"/>
  <c r="Y129" i="31" s="1"/>
  <c r="Y135" i="31" s="1"/>
  <c r="Y141" i="31" s="1"/>
  <c r="Y147" i="31" s="1"/>
  <c r="Y153" i="31" s="1"/>
  <c r="Y159" i="31" s="1"/>
  <c r="Y165" i="31" s="1"/>
  <c r="Y171" i="31" s="1"/>
  <c r="Y177" i="31" s="1"/>
  <c r="Y183" i="31" s="1"/>
  <c r="Y189" i="31" s="1"/>
  <c r="Y27" i="35"/>
  <c r="Y33" i="35" s="1"/>
  <c r="Y39" i="35" s="1"/>
  <c r="Y45" i="35" s="1"/>
  <c r="Y51" i="35" s="1"/>
  <c r="Y57" i="35" s="1"/>
  <c r="Y63" i="35" s="1"/>
  <c r="Y69" i="35" s="1"/>
  <c r="Y75" i="35" s="1"/>
  <c r="Y81" i="35" s="1"/>
  <c r="Y87" i="35" s="1"/>
  <c r="Y93" i="35" s="1"/>
  <c r="Y99" i="35" s="1"/>
  <c r="Y105" i="35" s="1"/>
  <c r="Y111" i="35" s="1"/>
  <c r="Y117" i="35" s="1"/>
  <c r="Y123" i="35" s="1"/>
  <c r="Y129" i="35" s="1"/>
  <c r="Y135" i="35" s="1"/>
  <c r="Y141" i="35" s="1"/>
  <c r="Y147" i="35" s="1"/>
  <c r="Y153" i="35" s="1"/>
  <c r="Y159" i="35" s="1"/>
  <c r="Y165" i="35" s="1"/>
  <c r="Y171" i="35" s="1"/>
  <c r="Y177" i="35" s="1"/>
  <c r="Y183" i="35" s="1"/>
  <c r="Y189" i="35" s="1"/>
  <c r="AJ5" i="30"/>
  <c r="U5" i="30" s="1"/>
  <c r="AJ5" i="27"/>
  <c r="U5" i="27" s="1"/>
  <c r="Y27" i="34"/>
  <c r="Y33" i="34" s="1"/>
  <c r="Y39" i="34" s="1"/>
  <c r="Y45" i="34" s="1"/>
  <c r="Y51" i="34" s="1"/>
  <c r="Y57" i="34" s="1"/>
  <c r="Y63" i="34" s="1"/>
  <c r="Y69" i="34" s="1"/>
  <c r="Y75" i="34" s="1"/>
  <c r="Y81" i="34" s="1"/>
  <c r="Y87" i="34" s="1"/>
  <c r="Y93" i="34" s="1"/>
  <c r="Y99" i="34" s="1"/>
  <c r="Y105" i="34" s="1"/>
  <c r="Y111" i="34" s="1"/>
  <c r="Y117" i="34" s="1"/>
  <c r="Y123" i="34" s="1"/>
  <c r="Y129" i="34" s="1"/>
  <c r="Y135" i="34" s="1"/>
  <c r="Y141" i="34" s="1"/>
  <c r="Y147" i="34" s="1"/>
  <c r="Y153" i="34" s="1"/>
  <c r="Y159" i="34" s="1"/>
  <c r="Y165" i="34" s="1"/>
  <c r="Y171" i="34" s="1"/>
  <c r="Y177" i="34" s="1"/>
  <c r="Y183" i="34" s="1"/>
  <c r="Y189" i="34" s="1"/>
  <c r="AR194" i="30"/>
  <c r="AR193" i="30" s="1"/>
  <c r="AR192" i="30" s="1"/>
  <c r="AR191" i="30" s="1"/>
  <c r="AR190" i="30" s="1"/>
  <c r="AR189" i="30" s="1"/>
  <c r="AR188" i="30" s="1"/>
  <c r="AR187" i="30" s="1"/>
  <c r="AR186" i="30" s="1"/>
  <c r="AR185" i="30" s="1"/>
  <c r="AR184" i="30" s="1"/>
  <c r="AR183" i="30" s="1"/>
  <c r="AR182" i="30" s="1"/>
  <c r="AR181" i="30" s="1"/>
  <c r="AR180" i="30" s="1"/>
  <c r="AR179" i="30" s="1"/>
  <c r="AR178" i="30" s="1"/>
  <c r="AR177" i="30" s="1"/>
  <c r="AR176" i="30" s="1"/>
  <c r="AR175" i="30" s="1"/>
  <c r="AR174" i="30" s="1"/>
  <c r="AR173" i="30" s="1"/>
  <c r="AR172" i="30" s="1"/>
  <c r="AR171" i="30" s="1"/>
  <c r="AR170" i="30" s="1"/>
  <c r="AR169" i="30" s="1"/>
  <c r="AR168" i="30" s="1"/>
  <c r="AR167" i="30" s="1"/>
  <c r="AR166" i="30" s="1"/>
  <c r="AR165" i="30" s="1"/>
  <c r="AR164" i="30" s="1"/>
  <c r="AR163" i="30" s="1"/>
  <c r="AR162" i="30" s="1"/>
  <c r="AR161" i="30" s="1"/>
  <c r="AR160" i="30" s="1"/>
  <c r="AR159" i="30" s="1"/>
  <c r="AR158" i="30" s="1"/>
  <c r="AR157" i="30" s="1"/>
  <c r="AR156" i="30" s="1"/>
  <c r="AR155" i="30" s="1"/>
  <c r="AR154" i="30" s="1"/>
  <c r="AR153" i="30" s="1"/>
  <c r="AR152" i="30" s="1"/>
  <c r="AR151" i="30" s="1"/>
  <c r="AR150" i="30" s="1"/>
  <c r="AR149" i="30" s="1"/>
  <c r="AR148" i="30" s="1"/>
  <c r="AR147" i="30" s="1"/>
  <c r="AR146" i="30" s="1"/>
  <c r="AR145" i="30" s="1"/>
  <c r="AR144" i="30" s="1"/>
  <c r="AR143" i="30" s="1"/>
  <c r="AR142" i="30" s="1"/>
  <c r="AR141" i="30" s="1"/>
  <c r="AR140" i="30" s="1"/>
  <c r="AR139" i="30" s="1"/>
  <c r="AR138" i="30" s="1"/>
  <c r="AR137" i="30" s="1"/>
  <c r="AR136" i="30" s="1"/>
  <c r="AR135" i="30" s="1"/>
  <c r="AR134" i="30" s="1"/>
  <c r="AR133" i="30" s="1"/>
  <c r="AR132" i="30" s="1"/>
  <c r="AR131" i="30" s="1"/>
  <c r="AR130" i="30" s="1"/>
  <c r="AR129" i="30" s="1"/>
  <c r="AR128" i="30" s="1"/>
  <c r="AR127" i="30" s="1"/>
  <c r="AR126" i="30" s="1"/>
  <c r="AR125" i="30" s="1"/>
  <c r="AR124" i="30" s="1"/>
  <c r="AR123" i="30" s="1"/>
  <c r="AR122" i="30" s="1"/>
  <c r="AR121" i="30" s="1"/>
  <c r="AR120" i="30" s="1"/>
  <c r="AR119" i="30" s="1"/>
  <c r="AR118" i="30" s="1"/>
  <c r="AR117" i="30" s="1"/>
  <c r="AR116" i="30" s="1"/>
  <c r="AR115" i="30" s="1"/>
  <c r="AR114" i="30" s="1"/>
  <c r="AR113" i="30" s="1"/>
  <c r="AR112" i="30" s="1"/>
  <c r="AR111" i="30" s="1"/>
  <c r="AR110" i="30" s="1"/>
  <c r="AR109" i="30" s="1"/>
  <c r="AR108" i="30" s="1"/>
  <c r="AR107" i="30" s="1"/>
  <c r="AR106" i="30" s="1"/>
  <c r="AR105" i="30" s="1"/>
  <c r="AR104" i="30" s="1"/>
  <c r="AR103" i="30" s="1"/>
  <c r="AR102" i="30" s="1"/>
  <c r="AR101" i="30" s="1"/>
  <c r="AR100" i="30" s="1"/>
  <c r="AR99" i="30" s="1"/>
  <c r="AR98" i="30" s="1"/>
  <c r="AR97" i="30" s="1"/>
  <c r="AR96" i="30" s="1"/>
  <c r="AR95" i="30" s="1"/>
  <c r="AR94" i="30" s="1"/>
  <c r="AR93" i="30" s="1"/>
  <c r="AR92" i="30" s="1"/>
  <c r="AR91" i="30" s="1"/>
  <c r="AR90" i="30" s="1"/>
  <c r="AR89" i="30" s="1"/>
  <c r="AR88" i="30" s="1"/>
  <c r="AR87" i="30" s="1"/>
  <c r="AR86" i="30" s="1"/>
  <c r="AR85" i="30" s="1"/>
  <c r="AR84" i="30" s="1"/>
  <c r="AR83" i="30" s="1"/>
  <c r="AR82" i="30" s="1"/>
  <c r="AR81" i="30" s="1"/>
  <c r="AR80" i="30" s="1"/>
  <c r="AR79" i="30" s="1"/>
  <c r="AR78" i="30" s="1"/>
  <c r="AR77" i="30" s="1"/>
  <c r="AR76" i="30" s="1"/>
  <c r="AR75" i="30" s="1"/>
  <c r="AR74" i="30" s="1"/>
  <c r="AR73" i="30" s="1"/>
  <c r="AR72" i="30" s="1"/>
  <c r="AR71" i="30" s="1"/>
  <c r="AR70" i="30" s="1"/>
  <c r="AR69" i="30" s="1"/>
  <c r="AR68" i="30" s="1"/>
  <c r="AR67" i="30" s="1"/>
  <c r="AR66" i="30" s="1"/>
  <c r="AR65" i="30" s="1"/>
  <c r="AR64" i="30" s="1"/>
  <c r="AR63" i="30" s="1"/>
  <c r="AR62" i="30" s="1"/>
  <c r="AR61" i="30" s="1"/>
  <c r="AR60" i="30" s="1"/>
  <c r="AR59" i="30" s="1"/>
  <c r="AR58" i="30" s="1"/>
  <c r="AR57" i="30" s="1"/>
  <c r="AR56" i="30" s="1"/>
  <c r="AR55" i="30" s="1"/>
  <c r="AR54" i="30" s="1"/>
  <c r="AR53" i="30" s="1"/>
  <c r="AR52" i="30" s="1"/>
  <c r="AR51" i="30" s="1"/>
  <c r="AR50" i="30" s="1"/>
  <c r="AR49" i="30" s="1"/>
  <c r="AR48" i="30" s="1"/>
  <c r="AR47" i="30" s="1"/>
  <c r="AR46" i="30" s="1"/>
  <c r="AR45" i="30" s="1"/>
  <c r="AR44" i="30" s="1"/>
  <c r="AR43" i="30" s="1"/>
  <c r="AR42" i="30" s="1"/>
  <c r="AR41" i="30" s="1"/>
  <c r="AR40" i="30" s="1"/>
  <c r="AR39" i="30" s="1"/>
  <c r="AR38" i="30" s="1"/>
  <c r="AR37" i="30" s="1"/>
  <c r="AR36" i="30" s="1"/>
  <c r="AR35" i="30" s="1"/>
  <c r="AR34" i="30" s="1"/>
  <c r="AR33" i="30" s="1"/>
  <c r="AR32" i="30" s="1"/>
  <c r="AR31" i="30" s="1"/>
  <c r="AR30" i="30" s="1"/>
  <c r="AR29" i="30" s="1"/>
  <c r="AR28" i="30" s="1"/>
  <c r="AR27" i="30" s="1"/>
  <c r="AR26" i="30" s="1"/>
  <c r="AR25" i="30" s="1"/>
  <c r="AR24" i="30" s="1"/>
  <c r="AR23" i="30" s="1"/>
  <c r="AR22" i="30" s="1"/>
  <c r="AR21" i="30" s="1"/>
  <c r="Y26" i="29"/>
  <c r="Y32" i="29" s="1"/>
  <c r="Y38" i="29" s="1"/>
  <c r="Y44" i="29" s="1"/>
  <c r="Y50" i="29" s="1"/>
  <c r="Y56" i="29" s="1"/>
  <c r="Y62" i="29" s="1"/>
  <c r="Y68" i="29" s="1"/>
  <c r="Y74" i="29" s="1"/>
  <c r="Y80" i="29" s="1"/>
  <c r="Y86" i="29" s="1"/>
  <c r="Y92" i="29" s="1"/>
  <c r="Y98" i="29" s="1"/>
  <c r="Y104" i="29" s="1"/>
  <c r="Y110" i="29" s="1"/>
  <c r="Y116" i="29" s="1"/>
  <c r="Y122" i="29" s="1"/>
  <c r="Y128" i="29" s="1"/>
  <c r="Y134" i="29" s="1"/>
  <c r="Y140" i="29" s="1"/>
  <c r="Y146" i="29" s="1"/>
  <c r="Y152" i="29" s="1"/>
  <c r="Y158" i="29" s="1"/>
  <c r="Y164" i="29" s="1"/>
  <c r="Y170" i="29" s="1"/>
  <c r="Y176" i="29" s="1"/>
  <c r="Y182" i="29" s="1"/>
  <c r="Y188" i="29" s="1"/>
  <c r="Y194" i="29" s="1"/>
  <c r="G20" i="29"/>
  <c r="Y26" i="31"/>
  <c r="Y32" i="31" s="1"/>
  <c r="Y38" i="31" s="1"/>
  <c r="Y44" i="31" s="1"/>
  <c r="Y50" i="31" s="1"/>
  <c r="Y56" i="31" s="1"/>
  <c r="Y62" i="31" s="1"/>
  <c r="Y68" i="31" s="1"/>
  <c r="Y74" i="31" s="1"/>
  <c r="Y80" i="31" s="1"/>
  <c r="Y86" i="31" s="1"/>
  <c r="Y92" i="31" s="1"/>
  <c r="Y98" i="31" s="1"/>
  <c r="Y104" i="31" s="1"/>
  <c r="Y110" i="31" s="1"/>
  <c r="Y116" i="31" s="1"/>
  <c r="Y122" i="31" s="1"/>
  <c r="Y128" i="31" s="1"/>
  <c r="Y134" i="31" s="1"/>
  <c r="Y140" i="31" s="1"/>
  <c r="Y146" i="31" s="1"/>
  <c r="Y152" i="31" s="1"/>
  <c r="Y158" i="31" s="1"/>
  <c r="Y164" i="31" s="1"/>
  <c r="Y170" i="31" s="1"/>
  <c r="Y176" i="31" s="1"/>
  <c r="Y182" i="31" s="1"/>
  <c r="Y188" i="31" s="1"/>
  <c r="Y194" i="31" s="1"/>
  <c r="G20" i="31"/>
  <c r="Y26" i="26"/>
  <c r="Y32" i="26" s="1"/>
  <c r="Y38" i="26" s="1"/>
  <c r="Y44" i="26" s="1"/>
  <c r="Y50" i="26" s="1"/>
  <c r="Y56" i="26" s="1"/>
  <c r="Y62" i="26" s="1"/>
  <c r="Y68" i="26" s="1"/>
  <c r="Y74" i="26" s="1"/>
  <c r="Y80" i="26" s="1"/>
  <c r="Y86" i="26" s="1"/>
  <c r="Y92" i="26" s="1"/>
  <c r="Y98" i="26" s="1"/>
  <c r="Y104" i="26" s="1"/>
  <c r="Y110" i="26" s="1"/>
  <c r="Y116" i="26" s="1"/>
  <c r="Y122" i="26" s="1"/>
  <c r="Y128" i="26" s="1"/>
  <c r="Y134" i="26" s="1"/>
  <c r="Y140" i="26" s="1"/>
  <c r="Y146" i="26" s="1"/>
  <c r="Y152" i="26" s="1"/>
  <c r="Y158" i="26" s="1"/>
  <c r="Y164" i="26" s="1"/>
  <c r="Y170" i="26" s="1"/>
  <c r="Y176" i="26" s="1"/>
  <c r="Y182" i="26" s="1"/>
  <c r="Y188" i="26" s="1"/>
  <c r="Y194" i="26" s="1"/>
  <c r="G20" i="26"/>
  <c r="AV156" i="29"/>
  <c r="AV189" i="29"/>
  <c r="AV187" i="29"/>
  <c r="AV93" i="29"/>
  <c r="AV190" i="29"/>
  <c r="AV167" i="29"/>
  <c r="AV159" i="29"/>
  <c r="AV46" i="29"/>
  <c r="AV78" i="29"/>
  <c r="AV98" i="29"/>
  <c r="AV44" i="29"/>
  <c r="AV97" i="29"/>
  <c r="AV142" i="29"/>
  <c r="AV135" i="29"/>
  <c r="AV172" i="29"/>
  <c r="AV114" i="29"/>
  <c r="AV89" i="29"/>
  <c r="AV139" i="29"/>
  <c r="AV163" i="29"/>
  <c r="AV134" i="29"/>
  <c r="AV34" i="29"/>
  <c r="AV102" i="29"/>
  <c r="AV32" i="29"/>
  <c r="AV111" i="29"/>
  <c r="AV54" i="29"/>
  <c r="AV169" i="29"/>
  <c r="AV153" i="29"/>
  <c r="AV133" i="29"/>
  <c r="AV24" i="29"/>
  <c r="AV171" i="29"/>
  <c r="AV143" i="29"/>
  <c r="AV179" i="29"/>
  <c r="AV125" i="29"/>
  <c r="AV87" i="29"/>
  <c r="AV160" i="29"/>
  <c r="AV106" i="29"/>
  <c r="AV116" i="29"/>
  <c r="AV31" i="29"/>
  <c r="AV70" i="29"/>
  <c r="AV22" i="29"/>
  <c r="AV25" i="29"/>
  <c r="AV64" i="29"/>
  <c r="AV157" i="29"/>
  <c r="AV42" i="29"/>
  <c r="AV95" i="29"/>
  <c r="AV73" i="29"/>
  <c r="AV176" i="29"/>
  <c r="AV166" i="29"/>
  <c r="AV74" i="29"/>
  <c r="AV39" i="29"/>
  <c r="AV96" i="29"/>
  <c r="AV38" i="29"/>
  <c r="AV173" i="29"/>
  <c r="AV120" i="29"/>
  <c r="AV165" i="29"/>
  <c r="AV132" i="29"/>
  <c r="AV86" i="29"/>
  <c r="AV47" i="29"/>
  <c r="AV77" i="29"/>
  <c r="AV71" i="29"/>
  <c r="AV27" i="29"/>
  <c r="AV158" i="29"/>
  <c r="AV191" i="29"/>
  <c r="AV126" i="29"/>
  <c r="AV161" i="29"/>
  <c r="AV85" i="29"/>
  <c r="AV80" i="29"/>
  <c r="AV144" i="29"/>
  <c r="AV63" i="29"/>
  <c r="AV168" i="29"/>
  <c r="AV66" i="29"/>
  <c r="AV124" i="29"/>
  <c r="AV84" i="29"/>
  <c r="AV67" i="29"/>
  <c r="AV59" i="29"/>
  <c r="AV170" i="29"/>
  <c r="AV148" i="29"/>
  <c r="AV155" i="29"/>
  <c r="AV178" i="29"/>
  <c r="AV29" i="29"/>
  <c r="AV79" i="29"/>
  <c r="AV49" i="29"/>
  <c r="AV75" i="29"/>
  <c r="AV105" i="29"/>
  <c r="AV123" i="29"/>
  <c r="AV43" i="29"/>
  <c r="AV83" i="29"/>
  <c r="AV107" i="29"/>
  <c r="AV65" i="29"/>
  <c r="AV36" i="29"/>
  <c r="AV58" i="29"/>
  <c r="AV192" i="29"/>
  <c r="AV150" i="29"/>
  <c r="AV55" i="29"/>
  <c r="AV33" i="29"/>
  <c r="AV108" i="29"/>
  <c r="AV174" i="29"/>
  <c r="AV112" i="29"/>
  <c r="AV23" i="29"/>
  <c r="AV119" i="29"/>
  <c r="AV88" i="29"/>
  <c r="AV53" i="29"/>
  <c r="AV103" i="29"/>
  <c r="AV186" i="29"/>
  <c r="AV62" i="29"/>
  <c r="AV60" i="29"/>
  <c r="AV182" i="29"/>
  <c r="AV128" i="29"/>
  <c r="AV138" i="29"/>
  <c r="AV151" i="29"/>
  <c r="AV100" i="29"/>
  <c r="AV131" i="29"/>
  <c r="AV185" i="29"/>
  <c r="AV149" i="29"/>
  <c r="AV72" i="29"/>
  <c r="AV162" i="29"/>
  <c r="AV51" i="29"/>
  <c r="AV146" i="29"/>
  <c r="AV164" i="29"/>
  <c r="AV129" i="29"/>
  <c r="AV91" i="29"/>
  <c r="AV136" i="29"/>
  <c r="AV184" i="29"/>
  <c r="AV41" i="29"/>
  <c r="AV141" i="29"/>
  <c r="AV69" i="29"/>
  <c r="AV110" i="29"/>
  <c r="AV61" i="29"/>
  <c r="AV30" i="29"/>
  <c r="AV82" i="29"/>
  <c r="AV152" i="29"/>
  <c r="AV37" i="29"/>
  <c r="AV45" i="29"/>
  <c r="AV183" i="29"/>
  <c r="AV90" i="29"/>
  <c r="AV81" i="29"/>
  <c r="AV154" i="29"/>
  <c r="AV56" i="29"/>
  <c r="AV48" i="29"/>
  <c r="AV52" i="29"/>
  <c r="AV140" i="29"/>
  <c r="AV117" i="29"/>
  <c r="AV127" i="29"/>
  <c r="AV113" i="29"/>
  <c r="AV109" i="29"/>
  <c r="AV118" i="29"/>
  <c r="AV101" i="29"/>
  <c r="AV99" i="29"/>
  <c r="AV21" i="29"/>
  <c r="AV26" i="29"/>
  <c r="AV68" i="29"/>
  <c r="AV188" i="29"/>
  <c r="AV137" i="29"/>
  <c r="AV50" i="29"/>
  <c r="AV177" i="29"/>
  <c r="AV35" i="29"/>
  <c r="AV194" i="29"/>
  <c r="AV122" i="29"/>
  <c r="AV76" i="29"/>
  <c r="AV28" i="29"/>
  <c r="AV94" i="29"/>
  <c r="AV57" i="29"/>
  <c r="AV40" i="29"/>
  <c r="AV180" i="29"/>
  <c r="AV104" i="29"/>
  <c r="AV145" i="29"/>
  <c r="AV92" i="29"/>
  <c r="AV175" i="29"/>
  <c r="AV147" i="29"/>
  <c r="AV130" i="29"/>
  <c r="AV193" i="29"/>
  <c r="AV115" i="29"/>
  <c r="AV181" i="29"/>
  <c r="AV121" i="29"/>
  <c r="AV20" i="14"/>
  <c r="AW20" i="14" s="1"/>
  <c r="AB20" i="14" s="1"/>
  <c r="AJ2" i="14"/>
  <c r="AL24" i="13"/>
  <c r="X10" i="12" s="1"/>
  <c r="AA20" i="13"/>
  <c r="AV20" i="31"/>
  <c r="AW20" i="31" s="1"/>
  <c r="AB20" i="31" s="1"/>
  <c r="AJ2" i="31"/>
  <c r="AF70" i="31"/>
  <c r="AF188" i="31"/>
  <c r="AF129" i="31"/>
  <c r="AF48" i="31"/>
  <c r="AF184" i="31"/>
  <c r="AF150" i="31"/>
  <c r="AF61" i="31"/>
  <c r="AF191" i="31"/>
  <c r="AF99" i="31"/>
  <c r="AF112" i="31"/>
  <c r="AF117" i="31"/>
  <c r="AF185" i="31"/>
  <c r="AF151" i="31"/>
  <c r="AF62" i="31"/>
  <c r="AF166" i="31"/>
  <c r="AF92" i="31"/>
  <c r="AF60" i="31"/>
  <c r="AF89" i="31"/>
  <c r="AF37" i="31"/>
  <c r="AF137" i="31"/>
  <c r="AF192" i="31"/>
  <c r="AF75" i="31"/>
  <c r="AF156" i="31"/>
  <c r="Z18" i="31"/>
  <c r="AF132" i="31"/>
  <c r="AF138" i="31"/>
  <c r="AF170" i="31"/>
  <c r="AF47" i="31"/>
  <c r="AF133" i="31"/>
  <c r="AF63" i="31"/>
  <c r="AF169" i="31"/>
  <c r="AF144" i="31"/>
  <c r="AF157" i="31"/>
  <c r="AF67" i="31"/>
  <c r="AF177" i="31"/>
  <c r="AF95" i="31"/>
  <c r="AF93" i="31"/>
  <c r="AF87" i="31"/>
  <c r="AF127" i="31"/>
  <c r="AF105" i="31"/>
  <c r="AF147" i="31"/>
  <c r="AF77" i="31"/>
  <c r="AF23" i="31"/>
  <c r="AF27" i="31"/>
  <c r="AF146" i="31"/>
  <c r="AF115" i="31"/>
  <c r="AF131" i="31"/>
  <c r="AF164" i="31"/>
  <c r="AF58" i="31"/>
  <c r="AF139" i="31"/>
  <c r="AF56" i="31"/>
  <c r="AF155" i="31"/>
  <c r="AF26" i="31"/>
  <c r="AF35" i="31"/>
  <c r="AF159" i="31"/>
  <c r="AF49" i="31"/>
  <c r="AF125" i="31"/>
  <c r="AF128" i="31"/>
  <c r="AF30" i="31"/>
  <c r="AF182" i="31"/>
  <c r="AF180" i="31"/>
  <c r="AF101" i="31"/>
  <c r="AF40" i="31"/>
  <c r="AF22" i="31"/>
  <c r="AF174" i="31"/>
  <c r="AF109" i="31"/>
  <c r="AF54" i="31"/>
  <c r="AF34" i="31"/>
  <c r="AF172" i="31"/>
  <c r="AF119" i="31"/>
  <c r="AF102" i="31"/>
  <c r="AF140" i="31"/>
  <c r="AF153" i="31"/>
  <c r="AF66" i="31"/>
  <c r="AF136" i="31"/>
  <c r="AF39" i="31"/>
  <c r="AF130" i="31"/>
  <c r="AF71" i="31"/>
  <c r="AF116" i="31"/>
  <c r="AF24" i="31"/>
  <c r="AF38" i="31"/>
  <c r="AF165" i="31"/>
  <c r="AF78" i="31"/>
  <c r="AF69" i="31"/>
  <c r="AF79" i="31"/>
  <c r="AF42" i="31"/>
  <c r="AF110" i="31"/>
  <c r="AF82" i="31"/>
  <c r="AF98" i="31"/>
  <c r="AF111" i="31"/>
  <c r="AF73" i="31"/>
  <c r="AF168" i="31"/>
  <c r="AF120" i="31"/>
  <c r="AF178" i="31"/>
  <c r="AF65" i="31"/>
  <c r="AF183" i="31"/>
  <c r="AF90" i="31"/>
  <c r="AF97" i="31"/>
  <c r="AF190" i="31"/>
  <c r="AF171" i="31"/>
  <c r="AF44" i="31"/>
  <c r="AF118" i="31"/>
  <c r="AF134" i="31"/>
  <c r="AF108" i="31"/>
  <c r="AF103" i="31"/>
  <c r="AF91" i="31"/>
  <c r="AF83" i="31"/>
  <c r="AF189" i="31"/>
  <c r="AF53" i="31"/>
  <c r="AF162" i="31"/>
  <c r="AF31" i="31"/>
  <c r="AF84" i="31"/>
  <c r="AF41" i="31"/>
  <c r="AF158" i="31"/>
  <c r="AF29" i="31"/>
  <c r="AF193" i="31"/>
  <c r="AF68" i="31"/>
  <c r="AF154" i="31"/>
  <c r="AF124" i="31"/>
  <c r="AF46" i="31"/>
  <c r="AF81" i="31"/>
  <c r="AA13" i="31"/>
  <c r="AF104" i="31"/>
  <c r="AF167" i="31"/>
  <c r="AF161" i="31"/>
  <c r="AF121" i="31"/>
  <c r="AF52" i="31"/>
  <c r="AF152" i="31"/>
  <c r="AF141" i="31"/>
  <c r="AF175" i="31"/>
  <c r="AF85" i="31"/>
  <c r="AF142" i="31"/>
  <c r="AF122" i="31"/>
  <c r="AF173" i="31"/>
  <c r="AF135" i="31"/>
  <c r="AF160" i="31"/>
  <c r="AF20" i="31"/>
  <c r="AF113" i="31"/>
  <c r="AF145" i="31"/>
  <c r="AF187" i="31"/>
  <c r="AF72" i="31"/>
  <c r="AF21" i="31"/>
  <c r="AF57" i="31"/>
  <c r="AF55" i="31"/>
  <c r="AF123" i="31"/>
  <c r="AF114" i="31"/>
  <c r="AF88" i="31"/>
  <c r="AF186" i="31"/>
  <c r="AF163" i="31"/>
  <c r="AF148" i="31"/>
  <c r="AF45" i="31"/>
  <c r="AF74" i="31"/>
  <c r="AF179" i="31"/>
  <c r="AF28" i="31"/>
  <c r="AF149" i="31"/>
  <c r="AF50" i="31"/>
  <c r="AF33" i="31"/>
  <c r="AF96" i="31"/>
  <c r="AF126" i="31"/>
  <c r="AF25" i="31"/>
  <c r="AF76" i="31"/>
  <c r="AF51" i="31"/>
  <c r="AF32" i="31"/>
  <c r="AF64" i="31"/>
  <c r="AF100" i="31"/>
  <c r="AF59" i="31"/>
  <c r="AF43" i="31"/>
  <c r="AF176" i="31"/>
  <c r="AF36" i="31"/>
  <c r="AF106" i="31"/>
  <c r="AF80" i="31"/>
  <c r="AF181" i="31"/>
  <c r="AF107" i="31"/>
  <c r="AF86" i="31"/>
  <c r="AF143" i="31"/>
  <c r="AF194" i="31"/>
  <c r="AG194" i="31" s="1"/>
  <c r="AF94" i="31"/>
  <c r="AV108" i="31"/>
  <c r="AV45" i="31"/>
  <c r="AV29" i="31"/>
  <c r="AV98" i="31"/>
  <c r="AV103" i="31"/>
  <c r="AV179" i="31"/>
  <c r="AV182" i="31"/>
  <c r="AV148" i="31"/>
  <c r="AV48" i="31"/>
  <c r="AV160" i="31"/>
  <c r="AV32" i="31"/>
  <c r="AV154" i="31"/>
  <c r="AV177" i="31"/>
  <c r="AV142" i="31"/>
  <c r="AV40" i="31"/>
  <c r="AV149" i="31"/>
  <c r="AV170" i="31"/>
  <c r="AV134" i="31"/>
  <c r="AV159" i="31"/>
  <c r="AV146" i="31"/>
  <c r="AV49" i="31"/>
  <c r="AV28" i="31"/>
  <c r="AV21" i="31"/>
  <c r="AV42" i="31"/>
  <c r="AV74" i="31"/>
  <c r="AV141" i="31"/>
  <c r="AV115" i="31"/>
  <c r="AV54" i="31"/>
  <c r="AV100" i="31"/>
  <c r="AV163" i="31"/>
  <c r="AV83" i="31"/>
  <c r="AV76" i="31"/>
  <c r="AV145" i="31"/>
  <c r="AV57" i="31"/>
  <c r="AV64" i="31"/>
  <c r="AV72" i="31"/>
  <c r="AV147" i="31"/>
  <c r="AV34" i="31"/>
  <c r="AV194" i="31"/>
  <c r="AV62" i="31"/>
  <c r="AV172" i="31"/>
  <c r="AV113" i="31"/>
  <c r="AV124" i="31"/>
  <c r="AV46" i="31"/>
  <c r="AV30" i="31"/>
  <c r="AV37" i="31"/>
  <c r="AV138" i="31"/>
  <c r="AV131" i="31"/>
  <c r="AV120" i="31"/>
  <c r="AV77" i="31"/>
  <c r="AV151" i="31"/>
  <c r="AV84" i="31"/>
  <c r="AV152" i="31"/>
  <c r="AV116" i="31"/>
  <c r="AV161" i="31"/>
  <c r="AV102" i="31"/>
  <c r="AV127" i="31"/>
  <c r="AV65" i="31"/>
  <c r="AV122" i="31"/>
  <c r="AV25" i="31"/>
  <c r="AV88" i="31"/>
  <c r="AV58" i="31"/>
  <c r="AV128" i="31"/>
  <c r="AV137" i="31"/>
  <c r="AV56" i="31"/>
  <c r="AV175" i="31"/>
  <c r="AV36" i="31"/>
  <c r="AV119" i="31"/>
  <c r="AV81" i="31"/>
  <c r="AV60" i="31"/>
  <c r="AV50" i="31"/>
  <c r="AV174" i="31"/>
  <c r="AV67" i="31"/>
  <c r="AV24" i="31"/>
  <c r="AV188" i="31"/>
  <c r="AV187" i="31"/>
  <c r="AV66" i="31"/>
  <c r="AV140" i="31"/>
  <c r="AV129" i="31"/>
  <c r="AV86" i="31"/>
  <c r="AV80" i="31"/>
  <c r="AV178" i="31"/>
  <c r="AV171" i="31"/>
  <c r="AV52" i="31"/>
  <c r="AV162" i="31"/>
  <c r="AV53" i="31"/>
  <c r="AV184" i="31"/>
  <c r="AV181" i="31"/>
  <c r="AV143" i="31"/>
  <c r="AV111" i="31"/>
  <c r="AV123" i="31"/>
  <c r="AV55" i="31"/>
  <c r="AV82" i="31"/>
  <c r="AV180" i="31"/>
  <c r="AV91" i="31"/>
  <c r="AV44" i="31"/>
  <c r="AV157" i="31"/>
  <c r="AV164" i="31"/>
  <c r="AV117" i="31"/>
  <c r="AV191" i="31"/>
  <c r="AV26" i="31"/>
  <c r="AV186" i="31"/>
  <c r="AV43" i="31"/>
  <c r="AV153" i="31"/>
  <c r="AV167" i="31"/>
  <c r="AV41" i="31"/>
  <c r="AV166" i="31"/>
  <c r="AV118" i="31"/>
  <c r="AV23" i="31"/>
  <c r="AV96" i="31"/>
  <c r="AV89" i="31"/>
  <c r="AV130" i="31"/>
  <c r="AV61" i="31"/>
  <c r="AV38" i="31"/>
  <c r="AV112" i="31"/>
  <c r="AV92" i="31"/>
  <c r="AV168" i="31"/>
  <c r="AV132" i="31"/>
  <c r="AV63" i="31"/>
  <c r="AV183" i="31"/>
  <c r="AV144" i="31"/>
  <c r="AV121" i="31"/>
  <c r="AV125" i="31"/>
  <c r="AV106" i="31"/>
  <c r="AV70" i="31"/>
  <c r="AV104" i="31"/>
  <c r="AV68" i="31"/>
  <c r="AV31" i="31"/>
  <c r="AV87" i="31"/>
  <c r="AV51" i="31"/>
  <c r="AV169" i="31"/>
  <c r="AV22" i="31"/>
  <c r="AV105" i="31"/>
  <c r="AV192" i="31"/>
  <c r="AV173" i="31"/>
  <c r="AV133" i="31"/>
  <c r="AV185" i="31"/>
  <c r="AV193" i="31"/>
  <c r="AV97" i="31"/>
  <c r="AV35" i="31"/>
  <c r="AV107" i="31"/>
  <c r="AV101" i="31"/>
  <c r="AV78" i="31"/>
  <c r="AV47" i="31"/>
  <c r="AV109" i="31"/>
  <c r="AV94" i="31"/>
  <c r="AV73" i="31"/>
  <c r="AV99" i="31"/>
  <c r="AV190" i="31"/>
  <c r="AV126" i="31"/>
  <c r="AV155" i="31"/>
  <c r="AV165" i="31"/>
  <c r="AV93" i="31"/>
  <c r="AV189" i="31"/>
  <c r="AV39" i="31"/>
  <c r="AV27" i="31"/>
  <c r="AV135" i="31"/>
  <c r="AV150" i="31"/>
  <c r="AV33" i="31"/>
  <c r="AV79" i="31"/>
  <c r="AV69" i="31"/>
  <c r="AV85" i="31"/>
  <c r="AV114" i="31"/>
  <c r="AV75" i="31"/>
  <c r="AV71" i="31"/>
  <c r="AV110" i="31"/>
  <c r="AV136" i="31"/>
  <c r="AV59" i="31"/>
  <c r="AV139" i="31"/>
  <c r="AV176" i="31"/>
  <c r="AV95" i="31"/>
  <c r="AV158" i="31"/>
  <c r="AV90" i="31"/>
  <c r="AV156" i="31"/>
  <c r="AV20" i="28"/>
  <c r="AW20" i="28" s="1"/>
  <c r="AB20" i="28" s="1"/>
  <c r="AJ2" i="28"/>
  <c r="AJ5" i="29"/>
  <c r="U5" i="29" s="1"/>
  <c r="AR194" i="29"/>
  <c r="AR193" i="29" s="1"/>
  <c r="AR192" i="29" s="1"/>
  <c r="AR191" i="29" s="1"/>
  <c r="AR190" i="29" s="1"/>
  <c r="AR189" i="29" s="1"/>
  <c r="AR188" i="29" s="1"/>
  <c r="AR187" i="29" s="1"/>
  <c r="AR186" i="29" s="1"/>
  <c r="AR185" i="29" s="1"/>
  <c r="AR184" i="29" s="1"/>
  <c r="AR183" i="29" s="1"/>
  <c r="AR182" i="29" s="1"/>
  <c r="AR181" i="29" s="1"/>
  <c r="AR180" i="29" s="1"/>
  <c r="AR179" i="29" s="1"/>
  <c r="AR178" i="29" s="1"/>
  <c r="AR177" i="29" s="1"/>
  <c r="AR176" i="29" s="1"/>
  <c r="AR175" i="29" s="1"/>
  <c r="AR174" i="29" s="1"/>
  <c r="AR173" i="29" s="1"/>
  <c r="AR172" i="29" s="1"/>
  <c r="AR171" i="29" s="1"/>
  <c r="AR170" i="29" s="1"/>
  <c r="AR169" i="29" s="1"/>
  <c r="AR168" i="29" s="1"/>
  <c r="AR167" i="29" s="1"/>
  <c r="AR166" i="29" s="1"/>
  <c r="AR165" i="29" s="1"/>
  <c r="AR164" i="29" s="1"/>
  <c r="AR163" i="29" s="1"/>
  <c r="AR162" i="29" s="1"/>
  <c r="AR161" i="29" s="1"/>
  <c r="AR160" i="29" s="1"/>
  <c r="AR159" i="29" s="1"/>
  <c r="AR158" i="29" s="1"/>
  <c r="AR157" i="29" s="1"/>
  <c r="AR156" i="29" s="1"/>
  <c r="AR155" i="29" s="1"/>
  <c r="AR154" i="29" s="1"/>
  <c r="AR153" i="29" s="1"/>
  <c r="AR152" i="29" s="1"/>
  <c r="AR151" i="29" s="1"/>
  <c r="AR150" i="29" s="1"/>
  <c r="AR149" i="29" s="1"/>
  <c r="AR148" i="29" s="1"/>
  <c r="AR147" i="29" s="1"/>
  <c r="AR146" i="29" s="1"/>
  <c r="AR145" i="29" s="1"/>
  <c r="AR144" i="29" s="1"/>
  <c r="AR143" i="29" s="1"/>
  <c r="AR142" i="29" s="1"/>
  <c r="AR141" i="29" s="1"/>
  <c r="AR140" i="29" s="1"/>
  <c r="AR139" i="29" s="1"/>
  <c r="AR138" i="29" s="1"/>
  <c r="AR137" i="29" s="1"/>
  <c r="AR136" i="29" s="1"/>
  <c r="AR135" i="29" s="1"/>
  <c r="AR134" i="29" s="1"/>
  <c r="AR133" i="29" s="1"/>
  <c r="AR132" i="29" s="1"/>
  <c r="AR131" i="29" s="1"/>
  <c r="AR130" i="29" s="1"/>
  <c r="AR129" i="29" s="1"/>
  <c r="AR128" i="29" s="1"/>
  <c r="AR127" i="29" s="1"/>
  <c r="AR126" i="29" s="1"/>
  <c r="AR125" i="29" s="1"/>
  <c r="AR124" i="29" s="1"/>
  <c r="AR123" i="29" s="1"/>
  <c r="AR122" i="29" s="1"/>
  <c r="AR121" i="29" s="1"/>
  <c r="AR120" i="29" s="1"/>
  <c r="AR119" i="29" s="1"/>
  <c r="AR118" i="29" s="1"/>
  <c r="AR117" i="29" s="1"/>
  <c r="AR116" i="29" s="1"/>
  <c r="AR115" i="29" s="1"/>
  <c r="AR114" i="29" s="1"/>
  <c r="AR113" i="29" s="1"/>
  <c r="AR112" i="29" s="1"/>
  <c r="AR111" i="29" s="1"/>
  <c r="AR110" i="29" s="1"/>
  <c r="AR109" i="29" s="1"/>
  <c r="AR108" i="29" s="1"/>
  <c r="AR107" i="29" s="1"/>
  <c r="AR106" i="29" s="1"/>
  <c r="AR105" i="29" s="1"/>
  <c r="AR104" i="29" s="1"/>
  <c r="AR103" i="29" s="1"/>
  <c r="AR102" i="29" s="1"/>
  <c r="AR101" i="29" s="1"/>
  <c r="AR100" i="29" s="1"/>
  <c r="AR99" i="29" s="1"/>
  <c r="AR98" i="29" s="1"/>
  <c r="AR97" i="29" s="1"/>
  <c r="AR96" i="29" s="1"/>
  <c r="AR95" i="29" s="1"/>
  <c r="AR94" i="29" s="1"/>
  <c r="AR93" i="29" s="1"/>
  <c r="AR92" i="29" s="1"/>
  <c r="AR91" i="29" s="1"/>
  <c r="AR90" i="29" s="1"/>
  <c r="AR89" i="29" s="1"/>
  <c r="AR88" i="29" s="1"/>
  <c r="AR87" i="29" s="1"/>
  <c r="AR86" i="29" s="1"/>
  <c r="AR85" i="29" s="1"/>
  <c r="AR84" i="29" s="1"/>
  <c r="AR83" i="29" s="1"/>
  <c r="AR82" i="29" s="1"/>
  <c r="AR81" i="29" s="1"/>
  <c r="AR80" i="29" s="1"/>
  <c r="AR79" i="29" s="1"/>
  <c r="AR78" i="29" s="1"/>
  <c r="AR77" i="29" s="1"/>
  <c r="AR76" i="29" s="1"/>
  <c r="AR75" i="29" s="1"/>
  <c r="AR74" i="29" s="1"/>
  <c r="AR73" i="29" s="1"/>
  <c r="AR72" i="29" s="1"/>
  <c r="AR71" i="29" s="1"/>
  <c r="AR70" i="29" s="1"/>
  <c r="AR69" i="29" s="1"/>
  <c r="AR68" i="29" s="1"/>
  <c r="AR67" i="29" s="1"/>
  <c r="AR66" i="29" s="1"/>
  <c r="AR65" i="29" s="1"/>
  <c r="AR64" i="29" s="1"/>
  <c r="AR63" i="29" s="1"/>
  <c r="AR62" i="29" s="1"/>
  <c r="AR61" i="29" s="1"/>
  <c r="AR60" i="29" s="1"/>
  <c r="AR59" i="29" s="1"/>
  <c r="AR58" i="29" s="1"/>
  <c r="AR57" i="29" s="1"/>
  <c r="AR56" i="29" s="1"/>
  <c r="AR55" i="29" s="1"/>
  <c r="AR54" i="29" s="1"/>
  <c r="AR53" i="29" s="1"/>
  <c r="AR52" i="29" s="1"/>
  <c r="AR51" i="29" s="1"/>
  <c r="AR50" i="29" s="1"/>
  <c r="AR49" i="29" s="1"/>
  <c r="AR48" i="29" s="1"/>
  <c r="AR47" i="29" s="1"/>
  <c r="AR46" i="29" s="1"/>
  <c r="AR45" i="29" s="1"/>
  <c r="AR44" i="29" s="1"/>
  <c r="AR43" i="29" s="1"/>
  <c r="AR42" i="29" s="1"/>
  <c r="AR41" i="29" s="1"/>
  <c r="AR40" i="29" s="1"/>
  <c r="AR39" i="29" s="1"/>
  <c r="AR38" i="29" s="1"/>
  <c r="AR37" i="29" s="1"/>
  <c r="AR36" i="29" s="1"/>
  <c r="AR35" i="29" s="1"/>
  <c r="AR34" i="29" s="1"/>
  <c r="AR33" i="29" s="1"/>
  <c r="AR32" i="29" s="1"/>
  <c r="AR31" i="29" s="1"/>
  <c r="AR30" i="29" s="1"/>
  <c r="AR29" i="29" s="1"/>
  <c r="AR28" i="29" s="1"/>
  <c r="AR27" i="29" s="1"/>
  <c r="AR26" i="29" s="1"/>
  <c r="AR25" i="29" s="1"/>
  <c r="AR24" i="29" s="1"/>
  <c r="AR23" i="29" s="1"/>
  <c r="AR22" i="29" s="1"/>
  <c r="AR21" i="29" s="1"/>
  <c r="Y26" i="28"/>
  <c r="Y32" i="28" s="1"/>
  <c r="Y38" i="28" s="1"/>
  <c r="Y44" i="28" s="1"/>
  <c r="Y50" i="28" s="1"/>
  <c r="Y56" i="28" s="1"/>
  <c r="Y62" i="28" s="1"/>
  <c r="Y68" i="28" s="1"/>
  <c r="Y74" i="28" s="1"/>
  <c r="Y80" i="28" s="1"/>
  <c r="Y86" i="28" s="1"/>
  <c r="Y92" i="28" s="1"/>
  <c r="Y98" i="28" s="1"/>
  <c r="Y104" i="28" s="1"/>
  <c r="Y110" i="28" s="1"/>
  <c r="Y116" i="28" s="1"/>
  <c r="Y122" i="28" s="1"/>
  <c r="Y128" i="28" s="1"/>
  <c r="Y134" i="28" s="1"/>
  <c r="Y140" i="28" s="1"/>
  <c r="Y146" i="28" s="1"/>
  <c r="Y152" i="28" s="1"/>
  <c r="Y158" i="28" s="1"/>
  <c r="Y164" i="28" s="1"/>
  <c r="Y170" i="28" s="1"/>
  <c r="Y176" i="28" s="1"/>
  <c r="Y182" i="28" s="1"/>
  <c r="Y188" i="28" s="1"/>
  <c r="Y194" i="28" s="1"/>
  <c r="G20" i="28"/>
  <c r="Y26" i="14"/>
  <c r="Y32" i="14" s="1"/>
  <c r="Y38" i="14" s="1"/>
  <c r="Y44" i="14" s="1"/>
  <c r="Y50" i="14" s="1"/>
  <c r="Y56" i="14" s="1"/>
  <c r="Y62" i="14" s="1"/>
  <c r="Y68" i="14" s="1"/>
  <c r="Y74" i="14" s="1"/>
  <c r="Y80" i="14" s="1"/>
  <c r="Y86" i="14" s="1"/>
  <c r="Y92" i="14" s="1"/>
  <c r="Y98" i="14" s="1"/>
  <c r="Y104" i="14" s="1"/>
  <c r="Y110" i="14" s="1"/>
  <c r="Y116" i="14" s="1"/>
  <c r="Y122" i="14" s="1"/>
  <c r="Y128" i="14" s="1"/>
  <c r="Y134" i="14" s="1"/>
  <c r="Y140" i="14" s="1"/>
  <c r="Y146" i="14" s="1"/>
  <c r="Y152" i="14" s="1"/>
  <c r="Y158" i="14" s="1"/>
  <c r="Y164" i="14" s="1"/>
  <c r="Y170" i="14" s="1"/>
  <c r="Y176" i="14" s="1"/>
  <c r="Y182" i="14" s="1"/>
  <c r="Y188" i="14" s="1"/>
  <c r="Y194" i="14" s="1"/>
  <c r="G20" i="14"/>
  <c r="AF68" i="33"/>
  <c r="Z18" i="33"/>
  <c r="AF107" i="33"/>
  <c r="AF133" i="33"/>
  <c r="AF148" i="33"/>
  <c r="AF54" i="33"/>
  <c r="AF171" i="33"/>
  <c r="AF168" i="33"/>
  <c r="AF176" i="33"/>
  <c r="AF169" i="33"/>
  <c r="AF163" i="33"/>
  <c r="AF115" i="33"/>
  <c r="AF95" i="33"/>
  <c r="AF29" i="33"/>
  <c r="AF80" i="33"/>
  <c r="AF35" i="33"/>
  <c r="AF104" i="33"/>
  <c r="AF31" i="33"/>
  <c r="AF151" i="33"/>
  <c r="AF194" i="33"/>
  <c r="AG194" i="33" s="1"/>
  <c r="AF87" i="33"/>
  <c r="AF62" i="33"/>
  <c r="AF152" i="33"/>
  <c r="AF28" i="33"/>
  <c r="AF118" i="33"/>
  <c r="AF162" i="33"/>
  <c r="AF38" i="33"/>
  <c r="AF20" i="33"/>
  <c r="AF81" i="33"/>
  <c r="AF157" i="33"/>
  <c r="AF181" i="33"/>
  <c r="AF177" i="33"/>
  <c r="AF175" i="33"/>
  <c r="AF140" i="33"/>
  <c r="AF84" i="33"/>
  <c r="AF180" i="33"/>
  <c r="AF32" i="33"/>
  <c r="AF70" i="33"/>
  <c r="AF149" i="33"/>
  <c r="AF178" i="33"/>
  <c r="AF83" i="33"/>
  <c r="AF103" i="33"/>
  <c r="AF130" i="33"/>
  <c r="AF114" i="33"/>
  <c r="AF65" i="33"/>
  <c r="AF135" i="33"/>
  <c r="AF94" i="33"/>
  <c r="AF53" i="33"/>
  <c r="AF64" i="33"/>
  <c r="AF37" i="33"/>
  <c r="AF146" i="33"/>
  <c r="AF79" i="33"/>
  <c r="AF154" i="33"/>
  <c r="AF27" i="33"/>
  <c r="AF61" i="33"/>
  <c r="AF47" i="33"/>
  <c r="AF191" i="33"/>
  <c r="AF106" i="33"/>
  <c r="AF102" i="33"/>
  <c r="AF46" i="33"/>
  <c r="AF145" i="33"/>
  <c r="AF122" i="33"/>
  <c r="AF98" i="33"/>
  <c r="AF192" i="33"/>
  <c r="AF101" i="33"/>
  <c r="AF155" i="33"/>
  <c r="AF51" i="33"/>
  <c r="AF57" i="33"/>
  <c r="AF123" i="33"/>
  <c r="AF93" i="33"/>
  <c r="AF138" i="33"/>
  <c r="AF75" i="33"/>
  <c r="AF132" i="33"/>
  <c r="AF34" i="33"/>
  <c r="AF170" i="33"/>
  <c r="AF24" i="33"/>
  <c r="AF134" i="33"/>
  <c r="AF96" i="33"/>
  <c r="AF22" i="33"/>
  <c r="AF60" i="33"/>
  <c r="AF43" i="33"/>
  <c r="AF128" i="33"/>
  <c r="AF45" i="33"/>
  <c r="AF165" i="33"/>
  <c r="AF25" i="33"/>
  <c r="AF116" i="33"/>
  <c r="AF73" i="33"/>
  <c r="AF127" i="33"/>
  <c r="AF100" i="33"/>
  <c r="AF42" i="33"/>
  <c r="AF56" i="33"/>
  <c r="AF48" i="33"/>
  <c r="AF159" i="33"/>
  <c r="AF137" i="33"/>
  <c r="AF160" i="33"/>
  <c r="AF117" i="33"/>
  <c r="AF30" i="33"/>
  <c r="AF40" i="33"/>
  <c r="AF44" i="33"/>
  <c r="AF111" i="33"/>
  <c r="AF131" i="33"/>
  <c r="AF89" i="33"/>
  <c r="AF90" i="33"/>
  <c r="AF86" i="33"/>
  <c r="AF183" i="33"/>
  <c r="AF33" i="33"/>
  <c r="AF143" i="33"/>
  <c r="AF173" i="33"/>
  <c r="AF55" i="33"/>
  <c r="AF186" i="33"/>
  <c r="AF144" i="33"/>
  <c r="AF120" i="33"/>
  <c r="AF167" i="33"/>
  <c r="AF112" i="33"/>
  <c r="AF108" i="33"/>
  <c r="AF141" i="33"/>
  <c r="AF36" i="33"/>
  <c r="AF110" i="33"/>
  <c r="AF172" i="33"/>
  <c r="AF109" i="33"/>
  <c r="AA13" i="33"/>
  <c r="AF82" i="33"/>
  <c r="AF121" i="33"/>
  <c r="AF193" i="33"/>
  <c r="AF63" i="33"/>
  <c r="AF188" i="33"/>
  <c r="AF184" i="33"/>
  <c r="AF72" i="33"/>
  <c r="AF74" i="33"/>
  <c r="AF26" i="33"/>
  <c r="AF161" i="33"/>
  <c r="AF71" i="33"/>
  <c r="AF158" i="33"/>
  <c r="AF66" i="33"/>
  <c r="AF142" i="33"/>
  <c r="AF129" i="33"/>
  <c r="AF76" i="33"/>
  <c r="AF91" i="33"/>
  <c r="AF136" i="33"/>
  <c r="AF39" i="33"/>
  <c r="AF105" i="33"/>
  <c r="AF124" i="33"/>
  <c r="AF52" i="33"/>
  <c r="AF50" i="33"/>
  <c r="AF153" i="33"/>
  <c r="AF126" i="33"/>
  <c r="AF182" i="33"/>
  <c r="AF97" i="33"/>
  <c r="AF85" i="33"/>
  <c r="AF166" i="33"/>
  <c r="AF185" i="33"/>
  <c r="AF78" i="33"/>
  <c r="AF125" i="33"/>
  <c r="AF41" i="33"/>
  <c r="AF69" i="33"/>
  <c r="AF189" i="33"/>
  <c r="AF174" i="33"/>
  <c r="AF119" i="33"/>
  <c r="AF179" i="33"/>
  <c r="AF77" i="33"/>
  <c r="AF88" i="33"/>
  <c r="AF113" i="33"/>
  <c r="AF164" i="33"/>
  <c r="AF139" i="33"/>
  <c r="AF147" i="33"/>
  <c r="AF23" i="33"/>
  <c r="AF59" i="33"/>
  <c r="AF21" i="33"/>
  <c r="AF187" i="33"/>
  <c r="AF92" i="33"/>
  <c r="AF99" i="33"/>
  <c r="AF150" i="33"/>
  <c r="AF190" i="33"/>
  <c r="AF67" i="33"/>
  <c r="AF58" i="33"/>
  <c r="AF49" i="33"/>
  <c r="AF156" i="33"/>
  <c r="AF39" i="29"/>
  <c r="AF60" i="29"/>
  <c r="AF97" i="29"/>
  <c r="AF57" i="29"/>
  <c r="AF138" i="29"/>
  <c r="AF147" i="29"/>
  <c r="AF155" i="29"/>
  <c r="AF124" i="29"/>
  <c r="AF149" i="29"/>
  <c r="AF148" i="29"/>
  <c r="AF101" i="29"/>
  <c r="AF191" i="29"/>
  <c r="AF83" i="29"/>
  <c r="AF80" i="29"/>
  <c r="AF73" i="29"/>
  <c r="AF185" i="29"/>
  <c r="AF161" i="29"/>
  <c r="AF102" i="29"/>
  <c r="AF29" i="29"/>
  <c r="AF114" i="29"/>
  <c r="AF150" i="29"/>
  <c r="AF132" i="29"/>
  <c r="AF183" i="29"/>
  <c r="AF41" i="29"/>
  <c r="AF173" i="29"/>
  <c r="AF193" i="29"/>
  <c r="AF27" i="29"/>
  <c r="AF89" i="29"/>
  <c r="AF113" i="29"/>
  <c r="AF134" i="29"/>
  <c r="AF21" i="29"/>
  <c r="AF42" i="29"/>
  <c r="AF120" i="29"/>
  <c r="AF75" i="29"/>
  <c r="AF126" i="29"/>
  <c r="AF162" i="29"/>
  <c r="AF65" i="29"/>
  <c r="AF118" i="29"/>
  <c r="AF108" i="29"/>
  <c r="AF38" i="29"/>
  <c r="AF86" i="29"/>
  <c r="AF50" i="29"/>
  <c r="AF90" i="29"/>
  <c r="AF93" i="29"/>
  <c r="AF43" i="29"/>
  <c r="AF45" i="29"/>
  <c r="AF20" i="29"/>
  <c r="AF76" i="29"/>
  <c r="AF58" i="29"/>
  <c r="AF144" i="29"/>
  <c r="AF70" i="29"/>
  <c r="AF178" i="29"/>
  <c r="AF54" i="29"/>
  <c r="AF91" i="29"/>
  <c r="AF109" i="29"/>
  <c r="AF34" i="29"/>
  <c r="AF163" i="29"/>
  <c r="AF85" i="29"/>
  <c r="AF167" i="29"/>
  <c r="AF115" i="29"/>
  <c r="AF151" i="29"/>
  <c r="AF184" i="29"/>
  <c r="AF24" i="29"/>
  <c r="AF145" i="29"/>
  <c r="AF63" i="29"/>
  <c r="AF164" i="29"/>
  <c r="AF99" i="29"/>
  <c r="AF125" i="29"/>
  <c r="AA13" i="29"/>
  <c r="AF110" i="29"/>
  <c r="AF159" i="29"/>
  <c r="AF153" i="29"/>
  <c r="AF177" i="29"/>
  <c r="AF139" i="29"/>
  <c r="AF47" i="29"/>
  <c r="AF182" i="29"/>
  <c r="AF55" i="29"/>
  <c r="AF156" i="29"/>
  <c r="AF103" i="29"/>
  <c r="AF116" i="29"/>
  <c r="AF106" i="29"/>
  <c r="AF128" i="29"/>
  <c r="AF79" i="29"/>
  <c r="AF88" i="29"/>
  <c r="AF122" i="29"/>
  <c r="AF166" i="29"/>
  <c r="AF81" i="29"/>
  <c r="AF189" i="29"/>
  <c r="AF186" i="29"/>
  <c r="AF168" i="29"/>
  <c r="AF37" i="29"/>
  <c r="AF169" i="29"/>
  <c r="AF36" i="29"/>
  <c r="AF174" i="29"/>
  <c r="AF117" i="29"/>
  <c r="AF142" i="29"/>
  <c r="AF87" i="29"/>
  <c r="AF121" i="29"/>
  <c r="AF129" i="29"/>
  <c r="AF67" i="29"/>
  <c r="AF72" i="29"/>
  <c r="AF98" i="29"/>
  <c r="AF127" i="29"/>
  <c r="AF59" i="29"/>
  <c r="AF66" i="29"/>
  <c r="AF119" i="29"/>
  <c r="AF112" i="29"/>
  <c r="AF31" i="29"/>
  <c r="AF137" i="29"/>
  <c r="AF52" i="29"/>
  <c r="AF92" i="29"/>
  <c r="AF187" i="29"/>
  <c r="AF46" i="29"/>
  <c r="AF94" i="29"/>
  <c r="AF74" i="29"/>
  <c r="AF23" i="29"/>
  <c r="AF181" i="29"/>
  <c r="AF35" i="29"/>
  <c r="AF179" i="29"/>
  <c r="AF143" i="29"/>
  <c r="AF49" i="29"/>
  <c r="AF160" i="29"/>
  <c r="AF135" i="29"/>
  <c r="AF140" i="29"/>
  <c r="AF131" i="29"/>
  <c r="AF61" i="29"/>
  <c r="AF84" i="29"/>
  <c r="AF51" i="29"/>
  <c r="AF53" i="29"/>
  <c r="AF158" i="29"/>
  <c r="AF33" i="29"/>
  <c r="AF30" i="29"/>
  <c r="AF171" i="29"/>
  <c r="AF123" i="29"/>
  <c r="Z18" i="29"/>
  <c r="AF44" i="29"/>
  <c r="AF71" i="29"/>
  <c r="AF56" i="29"/>
  <c r="AF28" i="29"/>
  <c r="AF180" i="29"/>
  <c r="AF154" i="29"/>
  <c r="AF188" i="29"/>
  <c r="AF96" i="29"/>
  <c r="AF25" i="29"/>
  <c r="AF146" i="29"/>
  <c r="AF141" i="29"/>
  <c r="AF22" i="29"/>
  <c r="AF111" i="29"/>
  <c r="AF62" i="29"/>
  <c r="AF69" i="29"/>
  <c r="AF172" i="29"/>
  <c r="AF95" i="29"/>
  <c r="AF77" i="29"/>
  <c r="AF26" i="29"/>
  <c r="AF157" i="29"/>
  <c r="AF194" i="29"/>
  <c r="AG194" i="29" s="1"/>
  <c r="AF107" i="29"/>
  <c r="AF68" i="29"/>
  <c r="AF100" i="29"/>
  <c r="AF32" i="29"/>
  <c r="AF176" i="29"/>
  <c r="AF105" i="29"/>
  <c r="AF64" i="29"/>
  <c r="AF133" i="29"/>
  <c r="AF130" i="29"/>
  <c r="AF170" i="29"/>
  <c r="AF192" i="29"/>
  <c r="AF104" i="29"/>
  <c r="AF152" i="29"/>
  <c r="AF82" i="29"/>
  <c r="AF165" i="29"/>
  <c r="AF136" i="29"/>
  <c r="AF78" i="29"/>
  <c r="AF48" i="29"/>
  <c r="AF175" i="29"/>
  <c r="AF40" i="29"/>
  <c r="AF190" i="29"/>
  <c r="AV81" i="14"/>
  <c r="AV55" i="14"/>
  <c r="AV179" i="14"/>
  <c r="AV158" i="14"/>
  <c r="AV77" i="14"/>
  <c r="AV130" i="14"/>
  <c r="AV28" i="14"/>
  <c r="AV54" i="14"/>
  <c r="AV141" i="14"/>
  <c r="AV117" i="14"/>
  <c r="AV79" i="14"/>
  <c r="AV24" i="14"/>
  <c r="AV181" i="14"/>
  <c r="AV133" i="14"/>
  <c r="AV30" i="14"/>
  <c r="AV188" i="14"/>
  <c r="AV26" i="14"/>
  <c r="AV146" i="14"/>
  <c r="AV50" i="14"/>
  <c r="AV97" i="14"/>
  <c r="AV142" i="14"/>
  <c r="AV22" i="14"/>
  <c r="AV49" i="14"/>
  <c r="AV177" i="14"/>
  <c r="AV139" i="14"/>
  <c r="AV182" i="14"/>
  <c r="AV154" i="14"/>
  <c r="AV132" i="14"/>
  <c r="AV63" i="14"/>
  <c r="AV121" i="14"/>
  <c r="AV160" i="14"/>
  <c r="AV36" i="14"/>
  <c r="AV39" i="14"/>
  <c r="AV104" i="14"/>
  <c r="AV175" i="14"/>
  <c r="AV33" i="14"/>
  <c r="AV161" i="14"/>
  <c r="AV94" i="14"/>
  <c r="AV171" i="14"/>
  <c r="AV114" i="14"/>
  <c r="AV131" i="14"/>
  <c r="AV150" i="14"/>
  <c r="AV129" i="14"/>
  <c r="AV70" i="14"/>
  <c r="AV72" i="14"/>
  <c r="AV59" i="14"/>
  <c r="AV100" i="14"/>
  <c r="AV86" i="14"/>
  <c r="AV69" i="14"/>
  <c r="AV75" i="14"/>
  <c r="AV21" i="14"/>
  <c r="AV165" i="14"/>
  <c r="AV180" i="14"/>
  <c r="AV48" i="14"/>
  <c r="AV52" i="14"/>
  <c r="AV194" i="14"/>
  <c r="AV68" i="14"/>
  <c r="AV119" i="14"/>
  <c r="AV62" i="14"/>
  <c r="AV61" i="14"/>
  <c r="AV58" i="14"/>
  <c r="AV118" i="14"/>
  <c r="AV111" i="14"/>
  <c r="AV67" i="14"/>
  <c r="AV96" i="14"/>
  <c r="AV116" i="14"/>
  <c r="AV27" i="14"/>
  <c r="AV108" i="14"/>
  <c r="AV95" i="14"/>
  <c r="AV99" i="14"/>
  <c r="AV46" i="14"/>
  <c r="AV124" i="14"/>
  <c r="AV35" i="14"/>
  <c r="AV162" i="14"/>
  <c r="AV127" i="14"/>
  <c r="AV140" i="14"/>
  <c r="AV163" i="14"/>
  <c r="AV178" i="14"/>
  <c r="AV176" i="14"/>
  <c r="AV107" i="14"/>
  <c r="AV135" i="14"/>
  <c r="AV153" i="14"/>
  <c r="AV40" i="14"/>
  <c r="AV73" i="14"/>
  <c r="AV91" i="14"/>
  <c r="AV144" i="14"/>
  <c r="AV147" i="14"/>
  <c r="AV145" i="14"/>
  <c r="AV136" i="14"/>
  <c r="AV166" i="14"/>
  <c r="AV56" i="14"/>
  <c r="AV172" i="14"/>
  <c r="AV156" i="14"/>
  <c r="AV193" i="14"/>
  <c r="AV167" i="14"/>
  <c r="AV170" i="14"/>
  <c r="AV112" i="14"/>
  <c r="AV102" i="14"/>
  <c r="AV51" i="14"/>
  <c r="AV151" i="14"/>
  <c r="AV83" i="14"/>
  <c r="AV152" i="14"/>
  <c r="AV84" i="14"/>
  <c r="AV82" i="14"/>
  <c r="AV76" i="14"/>
  <c r="AV34" i="14"/>
  <c r="AV109" i="14"/>
  <c r="AV53" i="14"/>
  <c r="AV45" i="14"/>
  <c r="AV186" i="14"/>
  <c r="AV88" i="14"/>
  <c r="AV25" i="14"/>
  <c r="AV149" i="14"/>
  <c r="AV157" i="14"/>
  <c r="AV57" i="14"/>
  <c r="AV41" i="14"/>
  <c r="AV138" i="14"/>
  <c r="AV42" i="14"/>
  <c r="AV64" i="14"/>
  <c r="AV66" i="14"/>
  <c r="AV192" i="14"/>
  <c r="AV148" i="14"/>
  <c r="AV38" i="14"/>
  <c r="AV74" i="14"/>
  <c r="AV93" i="14"/>
  <c r="AV103" i="14"/>
  <c r="AV71" i="14"/>
  <c r="AV89" i="14"/>
  <c r="AV60" i="14"/>
  <c r="AV90" i="14"/>
  <c r="AV137" i="14"/>
  <c r="AV85" i="14"/>
  <c r="AV113" i="14"/>
  <c r="AV134" i="14"/>
  <c r="AV126" i="14"/>
  <c r="AV168" i="14"/>
  <c r="AV173" i="14"/>
  <c r="AV78" i="14"/>
  <c r="AV32" i="14"/>
  <c r="AV143" i="14"/>
  <c r="AV31" i="14"/>
  <c r="AV174" i="14"/>
  <c r="AV185" i="14"/>
  <c r="AV101" i="14"/>
  <c r="AV125" i="14"/>
  <c r="AV87" i="14"/>
  <c r="AV43" i="14"/>
  <c r="AV169" i="14"/>
  <c r="AV106" i="14"/>
  <c r="AV115" i="14"/>
  <c r="AV184" i="14"/>
  <c r="AV190" i="14"/>
  <c r="AV122" i="14"/>
  <c r="AV189" i="14"/>
  <c r="AV110" i="14"/>
  <c r="AV80" i="14"/>
  <c r="AV23" i="14"/>
  <c r="AV29" i="14"/>
  <c r="AV183" i="14"/>
  <c r="AV187" i="14"/>
  <c r="AV128" i="14"/>
  <c r="AV120" i="14"/>
  <c r="AV164" i="14"/>
  <c r="AV47" i="14"/>
  <c r="AV155" i="14"/>
  <c r="AV98" i="14"/>
  <c r="AV44" i="14"/>
  <c r="AV105" i="14"/>
  <c r="AV92" i="14"/>
  <c r="AV37" i="14"/>
  <c r="AV159" i="14"/>
  <c r="AV123" i="14"/>
  <c r="AV65" i="14"/>
  <c r="AV191" i="14"/>
  <c r="AJ5" i="26"/>
  <c r="U5" i="26" s="1"/>
  <c r="AR194" i="28"/>
  <c r="AR193" i="28" s="1"/>
  <c r="AR192" i="28" s="1"/>
  <c r="AR191" i="28" s="1"/>
  <c r="AR190" i="28" s="1"/>
  <c r="AR189" i="28" s="1"/>
  <c r="AR188" i="28" s="1"/>
  <c r="AR187" i="28" s="1"/>
  <c r="AR186" i="28" s="1"/>
  <c r="AR185" i="28" s="1"/>
  <c r="AR184" i="28" s="1"/>
  <c r="AR183" i="28" s="1"/>
  <c r="AR182" i="28" s="1"/>
  <c r="AR181" i="28" s="1"/>
  <c r="AR180" i="28" s="1"/>
  <c r="AR179" i="28" s="1"/>
  <c r="AR178" i="28" s="1"/>
  <c r="AR177" i="28" s="1"/>
  <c r="AR176" i="28" s="1"/>
  <c r="AR175" i="28" s="1"/>
  <c r="AR174" i="28" s="1"/>
  <c r="AR173" i="28" s="1"/>
  <c r="AR172" i="28" s="1"/>
  <c r="AR171" i="28" s="1"/>
  <c r="AR170" i="28" s="1"/>
  <c r="AR169" i="28" s="1"/>
  <c r="AR168" i="28" s="1"/>
  <c r="AR167" i="28" s="1"/>
  <c r="AR166" i="28" s="1"/>
  <c r="AR165" i="28" s="1"/>
  <c r="AR164" i="28" s="1"/>
  <c r="AR163" i="28" s="1"/>
  <c r="AR162" i="28" s="1"/>
  <c r="AR161" i="28" s="1"/>
  <c r="AR160" i="28" s="1"/>
  <c r="AR159" i="28" s="1"/>
  <c r="AR158" i="28" s="1"/>
  <c r="AR157" i="28" s="1"/>
  <c r="AR156" i="28" s="1"/>
  <c r="AR155" i="28" s="1"/>
  <c r="AR154" i="28" s="1"/>
  <c r="AR153" i="28" s="1"/>
  <c r="AR152" i="28" s="1"/>
  <c r="AR151" i="28" s="1"/>
  <c r="AR150" i="28" s="1"/>
  <c r="AR149" i="28" s="1"/>
  <c r="AR148" i="28" s="1"/>
  <c r="AR147" i="28" s="1"/>
  <c r="AR146" i="28" s="1"/>
  <c r="AR145" i="28" s="1"/>
  <c r="AR144" i="28" s="1"/>
  <c r="AR143" i="28" s="1"/>
  <c r="AR142" i="28" s="1"/>
  <c r="AR141" i="28" s="1"/>
  <c r="AR140" i="28" s="1"/>
  <c r="AR139" i="28" s="1"/>
  <c r="AR138" i="28" s="1"/>
  <c r="AR137" i="28" s="1"/>
  <c r="AR136" i="28" s="1"/>
  <c r="AR135" i="28" s="1"/>
  <c r="AR134" i="28" s="1"/>
  <c r="AR133" i="28" s="1"/>
  <c r="AR132" i="28" s="1"/>
  <c r="AR131" i="28" s="1"/>
  <c r="AR130" i="28" s="1"/>
  <c r="AR129" i="28" s="1"/>
  <c r="AR128" i="28" s="1"/>
  <c r="AR127" i="28" s="1"/>
  <c r="AR126" i="28" s="1"/>
  <c r="AR125" i="28" s="1"/>
  <c r="AR124" i="28" s="1"/>
  <c r="AR123" i="28" s="1"/>
  <c r="AR122" i="28" s="1"/>
  <c r="AR121" i="28" s="1"/>
  <c r="AR120" i="28" s="1"/>
  <c r="AR119" i="28" s="1"/>
  <c r="AR118" i="28" s="1"/>
  <c r="AR117" i="28" s="1"/>
  <c r="AR116" i="28" s="1"/>
  <c r="AR115" i="28" s="1"/>
  <c r="AR114" i="28" s="1"/>
  <c r="AR113" i="28" s="1"/>
  <c r="AR112" i="28" s="1"/>
  <c r="AR111" i="28" s="1"/>
  <c r="AR110" i="28" s="1"/>
  <c r="AR109" i="28" s="1"/>
  <c r="AR108" i="28" s="1"/>
  <c r="AR107" i="28" s="1"/>
  <c r="AR106" i="28" s="1"/>
  <c r="AR105" i="28" s="1"/>
  <c r="AR104" i="28" s="1"/>
  <c r="AR103" i="28" s="1"/>
  <c r="AR102" i="28" s="1"/>
  <c r="AR101" i="28" s="1"/>
  <c r="AR100" i="28" s="1"/>
  <c r="AR99" i="28" s="1"/>
  <c r="AR98" i="28" s="1"/>
  <c r="AR97" i="28" s="1"/>
  <c r="AR96" i="28" s="1"/>
  <c r="AR95" i="28" s="1"/>
  <c r="AR94" i="28" s="1"/>
  <c r="AR93" i="28" s="1"/>
  <c r="AR92" i="28" s="1"/>
  <c r="AR91" i="28" s="1"/>
  <c r="AR90" i="28" s="1"/>
  <c r="AR89" i="28" s="1"/>
  <c r="AR88" i="28" s="1"/>
  <c r="AR87" i="28" s="1"/>
  <c r="AR86" i="28" s="1"/>
  <c r="AR85" i="28" s="1"/>
  <c r="AR84" i="28" s="1"/>
  <c r="AR83" i="28" s="1"/>
  <c r="AR82" i="28" s="1"/>
  <c r="AR81" i="28" s="1"/>
  <c r="AR80" i="28" s="1"/>
  <c r="AR79" i="28" s="1"/>
  <c r="AR78" i="28" s="1"/>
  <c r="AR77" i="28" s="1"/>
  <c r="AR76" i="28" s="1"/>
  <c r="AR75" i="28" s="1"/>
  <c r="AR74" i="28" s="1"/>
  <c r="AR73" i="28" s="1"/>
  <c r="AR72" i="28" s="1"/>
  <c r="AR71" i="28" s="1"/>
  <c r="AR70" i="28" s="1"/>
  <c r="AR69" i="28" s="1"/>
  <c r="AR68" i="28" s="1"/>
  <c r="AR67" i="28" s="1"/>
  <c r="AR66" i="28" s="1"/>
  <c r="AR65" i="28" s="1"/>
  <c r="AR64" i="28" s="1"/>
  <c r="AR63" i="28" s="1"/>
  <c r="AR62" i="28" s="1"/>
  <c r="AR61" i="28" s="1"/>
  <c r="AR60" i="28" s="1"/>
  <c r="AR59" i="28" s="1"/>
  <c r="AR58" i="28" s="1"/>
  <c r="AR57" i="28" s="1"/>
  <c r="AR56" i="28" s="1"/>
  <c r="AR55" i="28" s="1"/>
  <c r="AR54" i="28" s="1"/>
  <c r="AR53" i="28" s="1"/>
  <c r="AR52" i="28" s="1"/>
  <c r="AR51" i="28" s="1"/>
  <c r="AR50" i="28" s="1"/>
  <c r="AR49" i="28" s="1"/>
  <c r="AR48" i="28" s="1"/>
  <c r="AR47" i="28" s="1"/>
  <c r="AR46" i="28" s="1"/>
  <c r="AR45" i="28" s="1"/>
  <c r="AR44" i="28" s="1"/>
  <c r="AR43" i="28" s="1"/>
  <c r="AR42" i="28" s="1"/>
  <c r="AR41" i="28" s="1"/>
  <c r="AR40" i="28" s="1"/>
  <c r="AR39" i="28" s="1"/>
  <c r="AR38" i="28" s="1"/>
  <c r="AR37" i="28" s="1"/>
  <c r="AR36" i="28" s="1"/>
  <c r="AR35" i="28" s="1"/>
  <c r="AR34" i="28" s="1"/>
  <c r="AR33" i="28" s="1"/>
  <c r="AR32" i="28" s="1"/>
  <c r="AR31" i="28" s="1"/>
  <c r="AR30" i="28" s="1"/>
  <c r="AR29" i="28" s="1"/>
  <c r="AR28" i="28" s="1"/>
  <c r="AR27" i="28" s="1"/>
  <c r="AR26" i="28" s="1"/>
  <c r="AR25" i="28" s="1"/>
  <c r="AR24" i="28" s="1"/>
  <c r="AR23" i="28" s="1"/>
  <c r="AR22" i="28" s="1"/>
  <c r="AR21" i="28" s="1"/>
  <c r="AV20" i="33"/>
  <c r="AW20" i="33" s="1"/>
  <c r="AB20" i="33" s="1"/>
  <c r="AJ2" i="33"/>
  <c r="AV144" i="33"/>
  <c r="AV53" i="33"/>
  <c r="AV143" i="33"/>
  <c r="AV100" i="33"/>
  <c r="AV95" i="33"/>
  <c r="AV153" i="33"/>
  <c r="AV64" i="33"/>
  <c r="AV78" i="33"/>
  <c r="AV119" i="33"/>
  <c r="AV65" i="33"/>
  <c r="AV107" i="33"/>
  <c r="AV162" i="33"/>
  <c r="AV72" i="33"/>
  <c r="AV184" i="33"/>
  <c r="AV168" i="33"/>
  <c r="AV108" i="33"/>
  <c r="AV91" i="33"/>
  <c r="AV32" i="33"/>
  <c r="AV56" i="33"/>
  <c r="AV163" i="33"/>
  <c r="AV89" i="33"/>
  <c r="AV83" i="33"/>
  <c r="AV60" i="33"/>
  <c r="AV92" i="33"/>
  <c r="AV24" i="33"/>
  <c r="AV68" i="33"/>
  <c r="AV146" i="33"/>
  <c r="AV33" i="33"/>
  <c r="AV40" i="33"/>
  <c r="AV62" i="33"/>
  <c r="AV181" i="33"/>
  <c r="AV101" i="33"/>
  <c r="AV35" i="33"/>
  <c r="AV151" i="33"/>
  <c r="AV37" i="33"/>
  <c r="AV36" i="33"/>
  <c r="AV98" i="33"/>
  <c r="AV149" i="33"/>
  <c r="AV160" i="33"/>
  <c r="AV173" i="33"/>
  <c r="AV148" i="33"/>
  <c r="AV167" i="33"/>
  <c r="AV111" i="33"/>
  <c r="AV112" i="33"/>
  <c r="AV188" i="33"/>
  <c r="AV22" i="33"/>
  <c r="AV46" i="33"/>
  <c r="AV63" i="33"/>
  <c r="AV128" i="33"/>
  <c r="AV42" i="33"/>
  <c r="AV150" i="33"/>
  <c r="AV118" i="33"/>
  <c r="AV138" i="33"/>
  <c r="AV171" i="33"/>
  <c r="AV90" i="33"/>
  <c r="AV84" i="33"/>
  <c r="AV174" i="33"/>
  <c r="AV179" i="33"/>
  <c r="AV66" i="33"/>
  <c r="AV125" i="33"/>
  <c r="AV190" i="33"/>
  <c r="AV77" i="33"/>
  <c r="AV145" i="33"/>
  <c r="AV110" i="33"/>
  <c r="AV121" i="33"/>
  <c r="AV122" i="33"/>
  <c r="AV102" i="33"/>
  <c r="AV79" i="33"/>
  <c r="AV55" i="33"/>
  <c r="AV194" i="33"/>
  <c r="AV57" i="33"/>
  <c r="AV140" i="33"/>
  <c r="AV177" i="33"/>
  <c r="AV104" i="33"/>
  <c r="AV129" i="33"/>
  <c r="AV76" i="33"/>
  <c r="AV31" i="33"/>
  <c r="AV170" i="33"/>
  <c r="AV61" i="33"/>
  <c r="AV82" i="33"/>
  <c r="AV106" i="33"/>
  <c r="AV71" i="33"/>
  <c r="AV43" i="33"/>
  <c r="AV136" i="33"/>
  <c r="AV120" i="33"/>
  <c r="AV183" i="33"/>
  <c r="AV49" i="33"/>
  <c r="AV185" i="33"/>
  <c r="AV165" i="33"/>
  <c r="AV191" i="33"/>
  <c r="AV126" i="33"/>
  <c r="AV21" i="33"/>
  <c r="AV75" i="33"/>
  <c r="AV109" i="33"/>
  <c r="AV50" i="33"/>
  <c r="AV132" i="33"/>
  <c r="AV130" i="33"/>
  <c r="AV117" i="33"/>
  <c r="AV113" i="33"/>
  <c r="AV96" i="33"/>
  <c r="AV141" i="33"/>
  <c r="AV30" i="33"/>
  <c r="AV159" i="33"/>
  <c r="AV139" i="33"/>
  <c r="AV186" i="33"/>
  <c r="AV99" i="33"/>
  <c r="AV187" i="33"/>
  <c r="AV97" i="33"/>
  <c r="AV54" i="33"/>
  <c r="AV154" i="33"/>
  <c r="AV26" i="33"/>
  <c r="AV115" i="33"/>
  <c r="AV169" i="33"/>
  <c r="AV69" i="33"/>
  <c r="AV123" i="33"/>
  <c r="AV80" i="33"/>
  <c r="AV164" i="33"/>
  <c r="AV161" i="33"/>
  <c r="AV172" i="33"/>
  <c r="AV116" i="33"/>
  <c r="AV192" i="33"/>
  <c r="AV85" i="33"/>
  <c r="AV51" i="33"/>
  <c r="AV137" i="33"/>
  <c r="AV178" i="33"/>
  <c r="AV29" i="33"/>
  <c r="AV152" i="33"/>
  <c r="AV44" i="33"/>
  <c r="AV88" i="33"/>
  <c r="AV41" i="33"/>
  <c r="AV59" i="33"/>
  <c r="AV142" i="33"/>
  <c r="AV166" i="33"/>
  <c r="AV87" i="33"/>
  <c r="AV70" i="33"/>
  <c r="AV133" i="33"/>
  <c r="AV94" i="33"/>
  <c r="AV48" i="33"/>
  <c r="AV28" i="33"/>
  <c r="AV25" i="33"/>
  <c r="AV93" i="33"/>
  <c r="AV180" i="33"/>
  <c r="AV103" i="33"/>
  <c r="AV158" i="33"/>
  <c r="AV67" i="33"/>
  <c r="AV86" i="33"/>
  <c r="AV81" i="33"/>
  <c r="AV27" i="33"/>
  <c r="AV127" i="33"/>
  <c r="AV175" i="33"/>
  <c r="AV189" i="33"/>
  <c r="AV58" i="33"/>
  <c r="AV147" i="33"/>
  <c r="AV105" i="33"/>
  <c r="AV45" i="33"/>
  <c r="AV134" i="33"/>
  <c r="AV155" i="33"/>
  <c r="AV135" i="33"/>
  <c r="AV193" i="33"/>
  <c r="AV124" i="33"/>
  <c r="AV156" i="33"/>
  <c r="AV157" i="33"/>
  <c r="AV131" i="33"/>
  <c r="AV114" i="33"/>
  <c r="AV52" i="33"/>
  <c r="AV47" i="33"/>
  <c r="AV182" i="33"/>
  <c r="AV39" i="33"/>
  <c r="AV176" i="33"/>
  <c r="AV38" i="33"/>
  <c r="AV73" i="33"/>
  <c r="AV23" i="33"/>
  <c r="AV34" i="33"/>
  <c r="AV74" i="33"/>
  <c r="Y26" i="33"/>
  <c r="Y32" i="33" s="1"/>
  <c r="Y38" i="33" s="1"/>
  <c r="Y44" i="33" s="1"/>
  <c r="Y50" i="33" s="1"/>
  <c r="Y56" i="33" s="1"/>
  <c r="Y62" i="33" s="1"/>
  <c r="Y68" i="33" s="1"/>
  <c r="Y74" i="33" s="1"/>
  <c r="Y80" i="33" s="1"/>
  <c r="Y86" i="33" s="1"/>
  <c r="Y92" i="33" s="1"/>
  <c r="Y98" i="33" s="1"/>
  <c r="Y104" i="33" s="1"/>
  <c r="Y110" i="33" s="1"/>
  <c r="Y116" i="33" s="1"/>
  <c r="Y122" i="33" s="1"/>
  <c r="Y128" i="33" s="1"/>
  <c r="Y134" i="33" s="1"/>
  <c r="Y140" i="33" s="1"/>
  <c r="Y146" i="33" s="1"/>
  <c r="Y152" i="33" s="1"/>
  <c r="Y158" i="33" s="1"/>
  <c r="Y164" i="33" s="1"/>
  <c r="Y170" i="33" s="1"/>
  <c r="Y176" i="33" s="1"/>
  <c r="Y182" i="33" s="1"/>
  <c r="Y188" i="33" s="1"/>
  <c r="Y194" i="33" s="1"/>
  <c r="G20" i="33"/>
  <c r="AV20" i="26"/>
  <c r="AW20" i="26" s="1"/>
  <c r="AB20" i="26" s="1"/>
  <c r="AJ2" i="26"/>
  <c r="AA13" i="28"/>
  <c r="AF182" i="28"/>
  <c r="AF122" i="28"/>
  <c r="AF23" i="28"/>
  <c r="AF110" i="28"/>
  <c r="AF108" i="28"/>
  <c r="AF28" i="28"/>
  <c r="AF158" i="28"/>
  <c r="AF35" i="28"/>
  <c r="AF149" i="28"/>
  <c r="AF186" i="28"/>
  <c r="AF43" i="28"/>
  <c r="AF138" i="28"/>
  <c r="Z18" i="28"/>
  <c r="AF105" i="28"/>
  <c r="AF165" i="28"/>
  <c r="AF56" i="28"/>
  <c r="AF77" i="28"/>
  <c r="AF185" i="28"/>
  <c r="AF141" i="28"/>
  <c r="AF148" i="28"/>
  <c r="AF48" i="28"/>
  <c r="AF145" i="28"/>
  <c r="AF167" i="28"/>
  <c r="AF157" i="28"/>
  <c r="AF21" i="28"/>
  <c r="AF189" i="28"/>
  <c r="AF73" i="28"/>
  <c r="AF129" i="28"/>
  <c r="AF104" i="28"/>
  <c r="AF142" i="28"/>
  <c r="AF53" i="28"/>
  <c r="AF99" i="28"/>
  <c r="AF109" i="28"/>
  <c r="AF93" i="28"/>
  <c r="AF164" i="28"/>
  <c r="AF151" i="28"/>
  <c r="AF126" i="28"/>
  <c r="AF147" i="28"/>
  <c r="AF69" i="28"/>
  <c r="AF163" i="28"/>
  <c r="AF117" i="28"/>
  <c r="AF135" i="28"/>
  <c r="AF29" i="28"/>
  <c r="AF72" i="28"/>
  <c r="AF37" i="28"/>
  <c r="AF47" i="28"/>
  <c r="AF143" i="28"/>
  <c r="AF130" i="28"/>
  <c r="AF161" i="28"/>
  <c r="AF80" i="28"/>
  <c r="AF107" i="28"/>
  <c r="AF152" i="28"/>
  <c r="AF179" i="28"/>
  <c r="AF90" i="28"/>
  <c r="AF44" i="28"/>
  <c r="AF49" i="28"/>
  <c r="AF96" i="28"/>
  <c r="AF169" i="28"/>
  <c r="AF193" i="28"/>
  <c r="AF133" i="28"/>
  <c r="AF144" i="28"/>
  <c r="AF172" i="28"/>
  <c r="AF85" i="28"/>
  <c r="AF162" i="28"/>
  <c r="AF102" i="28"/>
  <c r="AF175" i="28"/>
  <c r="AF98" i="28"/>
  <c r="AF97" i="28"/>
  <c r="AF71" i="28"/>
  <c r="AF128" i="28"/>
  <c r="AF46" i="28"/>
  <c r="AF68" i="28"/>
  <c r="AF74" i="28"/>
  <c r="AF32" i="28"/>
  <c r="AF173" i="28"/>
  <c r="AF111" i="28"/>
  <c r="AF177" i="28"/>
  <c r="AF33" i="28"/>
  <c r="AF116" i="28"/>
  <c r="AF40" i="28"/>
  <c r="AF75" i="28"/>
  <c r="AF22" i="28"/>
  <c r="AF52" i="28"/>
  <c r="AF120" i="28"/>
  <c r="AF194" i="28"/>
  <c r="AG194" i="28" s="1"/>
  <c r="AF174" i="28"/>
  <c r="AF38" i="28"/>
  <c r="AF88" i="28"/>
  <c r="AF136" i="28"/>
  <c r="AF153" i="28"/>
  <c r="AF51" i="28"/>
  <c r="AF154" i="28"/>
  <c r="AF124" i="28"/>
  <c r="AF160" i="28"/>
  <c r="AF62" i="28"/>
  <c r="AF87" i="28"/>
  <c r="AF176" i="28"/>
  <c r="AF159" i="28"/>
  <c r="AF66" i="28"/>
  <c r="AF131" i="28"/>
  <c r="AF100" i="28"/>
  <c r="AF60" i="28"/>
  <c r="AF181" i="28"/>
  <c r="AF41" i="28"/>
  <c r="AF65" i="28"/>
  <c r="AF134" i="28"/>
  <c r="AF121" i="28"/>
  <c r="AF178" i="28"/>
  <c r="AF183" i="28"/>
  <c r="AF106" i="28"/>
  <c r="AF81" i="28"/>
  <c r="AF103" i="28"/>
  <c r="AF64" i="28"/>
  <c r="AF84" i="28"/>
  <c r="AF127" i="28"/>
  <c r="AF166" i="28"/>
  <c r="AF184" i="28"/>
  <c r="AF45" i="28"/>
  <c r="AF24" i="28"/>
  <c r="AF34" i="28"/>
  <c r="AF39" i="28"/>
  <c r="AF94" i="28"/>
  <c r="AF112" i="28"/>
  <c r="AF82" i="28"/>
  <c r="AF101" i="28"/>
  <c r="AF57" i="28"/>
  <c r="AF192" i="28"/>
  <c r="AF190" i="28"/>
  <c r="AF63" i="28"/>
  <c r="AF191" i="28"/>
  <c r="AF119" i="28"/>
  <c r="AF170" i="28"/>
  <c r="AF91" i="28"/>
  <c r="AF140" i="28"/>
  <c r="AF67" i="28"/>
  <c r="AF30" i="28"/>
  <c r="AF123" i="28"/>
  <c r="AF89" i="28"/>
  <c r="AF27" i="28"/>
  <c r="AF59" i="28"/>
  <c r="AF42" i="28"/>
  <c r="AF79" i="28"/>
  <c r="AF139" i="28"/>
  <c r="AF114" i="28"/>
  <c r="AF137" i="28"/>
  <c r="AF36" i="28"/>
  <c r="AF50" i="28"/>
  <c r="AF55" i="28"/>
  <c r="AF188" i="28"/>
  <c r="AF150" i="28"/>
  <c r="AF187" i="28"/>
  <c r="AF92" i="28"/>
  <c r="AF132" i="28"/>
  <c r="AF156" i="28"/>
  <c r="AF125" i="28"/>
  <c r="AF113" i="28"/>
  <c r="AF76" i="28"/>
  <c r="AF180" i="28"/>
  <c r="AF58" i="28"/>
  <c r="AF146" i="28"/>
  <c r="AF86" i="28"/>
  <c r="AF78" i="28"/>
  <c r="AF155" i="28"/>
  <c r="AF61" i="28"/>
  <c r="AF118" i="28"/>
  <c r="AF171" i="28"/>
  <c r="AF115" i="28"/>
  <c r="AF83" i="28"/>
  <c r="AF95" i="28"/>
  <c r="AF26" i="28"/>
  <c r="AF25" i="28"/>
  <c r="AF70" i="28"/>
  <c r="AF31" i="28"/>
  <c r="AF54" i="28"/>
  <c r="AF20" i="28"/>
  <c r="AF168" i="28"/>
  <c r="AV100" i="28"/>
  <c r="AV79" i="28"/>
  <c r="AV144" i="28"/>
  <c r="AV140" i="28"/>
  <c r="AV23" i="28"/>
  <c r="AV78" i="28"/>
  <c r="AV90" i="28"/>
  <c r="AV32" i="28"/>
  <c r="AV39" i="28"/>
  <c r="AV88" i="28"/>
  <c r="AV69" i="28"/>
  <c r="AV136" i="28"/>
  <c r="AV91" i="28"/>
  <c r="AV75" i="28"/>
  <c r="AV120" i="28"/>
  <c r="AV53" i="28"/>
  <c r="AV128" i="28"/>
  <c r="AV170" i="28"/>
  <c r="AV151" i="28"/>
  <c r="AV101" i="28"/>
  <c r="AV110" i="28"/>
  <c r="AV41" i="28"/>
  <c r="AV126" i="28"/>
  <c r="AV172" i="28"/>
  <c r="AV178" i="28"/>
  <c r="AV30" i="28"/>
  <c r="AV97" i="28"/>
  <c r="AV157" i="28"/>
  <c r="AV96" i="28"/>
  <c r="AV52" i="28"/>
  <c r="AV168" i="28"/>
  <c r="AV31" i="28"/>
  <c r="AV21" i="28"/>
  <c r="AV22" i="28"/>
  <c r="AV145" i="28"/>
  <c r="AV71" i="28"/>
  <c r="AV94" i="28"/>
  <c r="AV58" i="28"/>
  <c r="AV67" i="28"/>
  <c r="AV171" i="28"/>
  <c r="AV103" i="28"/>
  <c r="AV117" i="28"/>
  <c r="AV89" i="28"/>
  <c r="AV85" i="28"/>
  <c r="AV40" i="28"/>
  <c r="AV93" i="28"/>
  <c r="AV152" i="28"/>
  <c r="AV87" i="28"/>
  <c r="AV185" i="28"/>
  <c r="AV36" i="28"/>
  <c r="AV154" i="28"/>
  <c r="AV194" i="28"/>
  <c r="AV43" i="28"/>
  <c r="AV86" i="28"/>
  <c r="AV166" i="28"/>
  <c r="AV55" i="28"/>
  <c r="AV132" i="28"/>
  <c r="AV182" i="28"/>
  <c r="AV35" i="28"/>
  <c r="AV191" i="28"/>
  <c r="AV184" i="28"/>
  <c r="AV138" i="28"/>
  <c r="AV159" i="28"/>
  <c r="AV174" i="28"/>
  <c r="AV142" i="28"/>
  <c r="AV190" i="28"/>
  <c r="AV180" i="28"/>
  <c r="AV37" i="28"/>
  <c r="AV102" i="28"/>
  <c r="AV122" i="28"/>
  <c r="AV83" i="28"/>
  <c r="AV107" i="28"/>
  <c r="AV139" i="28"/>
  <c r="AV24" i="28"/>
  <c r="AV72" i="28"/>
  <c r="AV81" i="28"/>
  <c r="AV60" i="28"/>
  <c r="AV29" i="28"/>
  <c r="AV65" i="28"/>
  <c r="AV160" i="28"/>
  <c r="AV25" i="28"/>
  <c r="AV54" i="28"/>
  <c r="AV167" i="28"/>
  <c r="AV108" i="28"/>
  <c r="AV176" i="28"/>
  <c r="AV165" i="28"/>
  <c r="AV50" i="28"/>
  <c r="AV109" i="28"/>
  <c r="AV99" i="28"/>
  <c r="AV95" i="28"/>
  <c r="AV129" i="28"/>
  <c r="AV137" i="28"/>
  <c r="AV105" i="28"/>
  <c r="AV148" i="28"/>
  <c r="AV62" i="28"/>
  <c r="AV119" i="28"/>
  <c r="AV143" i="28"/>
  <c r="AV179" i="28"/>
  <c r="AV161" i="28"/>
  <c r="AV123" i="28"/>
  <c r="AV127" i="28"/>
  <c r="AV66" i="28"/>
  <c r="AV147" i="28"/>
  <c r="AV47" i="28"/>
  <c r="AV98" i="28"/>
  <c r="AV169" i="28"/>
  <c r="AV162" i="28"/>
  <c r="AV192" i="28"/>
  <c r="AV118" i="28"/>
  <c r="AV112" i="28"/>
  <c r="AV57" i="28"/>
  <c r="AV114" i="28"/>
  <c r="AV125" i="28"/>
  <c r="AV48" i="28"/>
  <c r="AV44" i="28"/>
  <c r="AV63" i="28"/>
  <c r="AV173" i="28"/>
  <c r="AV135" i="28"/>
  <c r="AV164" i="28"/>
  <c r="AV130" i="28"/>
  <c r="AV189" i="28"/>
  <c r="AV77" i="28"/>
  <c r="AV153" i="28"/>
  <c r="AV121" i="28"/>
  <c r="AV84" i="28"/>
  <c r="AV183" i="28"/>
  <c r="AV149" i="28"/>
  <c r="AV193" i="28"/>
  <c r="AV51" i="28"/>
  <c r="AV61" i="28"/>
  <c r="AV42" i="28"/>
  <c r="AV131" i="28"/>
  <c r="AV76" i="28"/>
  <c r="AV150" i="28"/>
  <c r="AV187" i="28"/>
  <c r="AV34" i="28"/>
  <c r="AV64" i="28"/>
  <c r="AV106" i="28"/>
  <c r="AV175" i="28"/>
  <c r="AV68" i="28"/>
  <c r="AV92" i="28"/>
  <c r="AV111" i="28"/>
  <c r="AV141" i="28"/>
  <c r="AV163" i="28"/>
  <c r="AV45" i="28"/>
  <c r="AV46" i="28"/>
  <c r="AV104" i="28"/>
  <c r="AV177" i="28"/>
  <c r="AV181" i="28"/>
  <c r="AV26" i="28"/>
  <c r="AV158" i="28"/>
  <c r="AV73" i="28"/>
  <c r="AV156" i="28"/>
  <c r="AV124" i="28"/>
  <c r="AV186" i="28"/>
  <c r="AV70" i="28"/>
  <c r="AV59" i="28"/>
  <c r="AV27" i="28"/>
  <c r="AV146" i="28"/>
  <c r="AV56" i="28"/>
  <c r="AV133" i="28"/>
  <c r="AV33" i="28"/>
  <c r="AV28" i="28"/>
  <c r="AV115" i="28"/>
  <c r="AV74" i="28"/>
  <c r="AV155" i="28"/>
  <c r="AV134" i="28"/>
  <c r="AV188" i="28"/>
  <c r="AV49" i="28"/>
  <c r="AV82" i="28"/>
  <c r="AV113" i="28"/>
  <c r="AV116" i="28"/>
  <c r="AV80" i="28"/>
  <c r="AV38" i="28"/>
  <c r="Y20" i="13"/>
  <c r="AR194" i="14"/>
  <c r="AR193" i="14" s="1"/>
  <c r="AR192" i="14" s="1"/>
  <c r="AR191" i="14" s="1"/>
  <c r="AR190" i="14" s="1"/>
  <c r="AR189" i="14" s="1"/>
  <c r="AR188" i="14" s="1"/>
  <c r="AR187" i="14" s="1"/>
  <c r="AR186" i="14" s="1"/>
  <c r="AR185" i="14" s="1"/>
  <c r="AR184" i="14" s="1"/>
  <c r="AR183" i="14" s="1"/>
  <c r="AR182" i="14" s="1"/>
  <c r="AR181" i="14" s="1"/>
  <c r="AR180" i="14" s="1"/>
  <c r="AR179" i="14" s="1"/>
  <c r="AR178" i="14" s="1"/>
  <c r="AR177" i="14" s="1"/>
  <c r="AR176" i="14" s="1"/>
  <c r="AR175" i="14" s="1"/>
  <c r="AR174" i="14" s="1"/>
  <c r="AR173" i="14" s="1"/>
  <c r="AR172" i="14" s="1"/>
  <c r="AR171" i="14" s="1"/>
  <c r="AR170" i="14" s="1"/>
  <c r="AR169" i="14" s="1"/>
  <c r="AR168" i="14" s="1"/>
  <c r="AR167" i="14" s="1"/>
  <c r="AR166" i="14" s="1"/>
  <c r="AR165" i="14" s="1"/>
  <c r="AR164" i="14" s="1"/>
  <c r="AR163" i="14" s="1"/>
  <c r="AR162" i="14" s="1"/>
  <c r="AR161" i="14" s="1"/>
  <c r="AR160" i="14" s="1"/>
  <c r="AR159" i="14" s="1"/>
  <c r="AR158" i="14" s="1"/>
  <c r="AR157" i="14" s="1"/>
  <c r="AR156" i="14" s="1"/>
  <c r="AR155" i="14" s="1"/>
  <c r="AR154" i="14" s="1"/>
  <c r="AR153" i="14" s="1"/>
  <c r="AR152" i="14" s="1"/>
  <c r="AR151" i="14" s="1"/>
  <c r="AR150" i="14" s="1"/>
  <c r="AR149" i="14" s="1"/>
  <c r="AR148" i="14" s="1"/>
  <c r="AR147" i="14" s="1"/>
  <c r="AR146" i="14" s="1"/>
  <c r="AR145" i="14" s="1"/>
  <c r="AR144" i="14" s="1"/>
  <c r="AR143" i="14" s="1"/>
  <c r="AR142" i="14" s="1"/>
  <c r="AR141" i="14" s="1"/>
  <c r="AR140" i="14" s="1"/>
  <c r="AR139" i="14" s="1"/>
  <c r="AR138" i="14" s="1"/>
  <c r="AR137" i="14" s="1"/>
  <c r="AR136" i="14" s="1"/>
  <c r="AR135" i="14" s="1"/>
  <c r="AR134" i="14" s="1"/>
  <c r="AR133" i="14" s="1"/>
  <c r="AR132" i="14" s="1"/>
  <c r="AR131" i="14" s="1"/>
  <c r="AR130" i="14" s="1"/>
  <c r="AR129" i="14" s="1"/>
  <c r="AR128" i="14" s="1"/>
  <c r="AR127" i="14" s="1"/>
  <c r="AR126" i="14" s="1"/>
  <c r="AR125" i="14" s="1"/>
  <c r="AR124" i="14" s="1"/>
  <c r="AR123" i="14" s="1"/>
  <c r="AR122" i="14" s="1"/>
  <c r="AR121" i="14" s="1"/>
  <c r="AR120" i="14" s="1"/>
  <c r="AR119" i="14" s="1"/>
  <c r="AR118" i="14" s="1"/>
  <c r="AR117" i="14" s="1"/>
  <c r="AR116" i="14" s="1"/>
  <c r="AR115" i="14" s="1"/>
  <c r="AR114" i="14" s="1"/>
  <c r="AR113" i="14" s="1"/>
  <c r="AR112" i="14" s="1"/>
  <c r="AR111" i="14" s="1"/>
  <c r="AR110" i="14" s="1"/>
  <c r="AR109" i="14" s="1"/>
  <c r="AR108" i="14" s="1"/>
  <c r="AR107" i="14" s="1"/>
  <c r="AR106" i="14" s="1"/>
  <c r="AR105" i="14" s="1"/>
  <c r="AR104" i="14" s="1"/>
  <c r="AR103" i="14" s="1"/>
  <c r="AR102" i="14" s="1"/>
  <c r="AR101" i="14" s="1"/>
  <c r="AR100" i="14" s="1"/>
  <c r="AR99" i="14" s="1"/>
  <c r="AR98" i="14" s="1"/>
  <c r="AR97" i="14" s="1"/>
  <c r="AR96" i="14" s="1"/>
  <c r="AR95" i="14" s="1"/>
  <c r="AR94" i="14" s="1"/>
  <c r="AR93" i="14" s="1"/>
  <c r="AR92" i="14" s="1"/>
  <c r="AR91" i="14" s="1"/>
  <c r="AR90" i="14" s="1"/>
  <c r="AR89" i="14" s="1"/>
  <c r="AR88" i="14" s="1"/>
  <c r="AR87" i="14" s="1"/>
  <c r="AR86" i="14" s="1"/>
  <c r="AR85" i="14" s="1"/>
  <c r="AR84" i="14" s="1"/>
  <c r="AR83" i="14" s="1"/>
  <c r="AR82" i="14" s="1"/>
  <c r="AR81" i="14" s="1"/>
  <c r="AR80" i="14" s="1"/>
  <c r="AR79" i="14" s="1"/>
  <c r="AR78" i="14" s="1"/>
  <c r="AR77" i="14" s="1"/>
  <c r="AR76" i="14" s="1"/>
  <c r="AR75" i="14" s="1"/>
  <c r="AR74" i="14" s="1"/>
  <c r="AR73" i="14" s="1"/>
  <c r="AR72" i="14" s="1"/>
  <c r="AR71" i="14" s="1"/>
  <c r="AR70" i="14" s="1"/>
  <c r="AR69" i="14" s="1"/>
  <c r="AR68" i="14" s="1"/>
  <c r="AR67" i="14" s="1"/>
  <c r="AR66" i="14" s="1"/>
  <c r="AR65" i="14" s="1"/>
  <c r="AR64" i="14" s="1"/>
  <c r="AR63" i="14" s="1"/>
  <c r="AR62" i="14" s="1"/>
  <c r="AR61" i="14" s="1"/>
  <c r="AR60" i="14" s="1"/>
  <c r="AR59" i="14" s="1"/>
  <c r="AR58" i="14" s="1"/>
  <c r="AR57" i="14" s="1"/>
  <c r="AR56" i="14" s="1"/>
  <c r="AR55" i="14" s="1"/>
  <c r="AR54" i="14" s="1"/>
  <c r="AR53" i="14" s="1"/>
  <c r="AR52" i="14" s="1"/>
  <c r="AR51" i="14" s="1"/>
  <c r="AR50" i="14" s="1"/>
  <c r="AR49" i="14" s="1"/>
  <c r="AR48" i="14" s="1"/>
  <c r="AR47" i="14" s="1"/>
  <c r="AR46" i="14" s="1"/>
  <c r="AR45" i="14" s="1"/>
  <c r="AR44" i="14" s="1"/>
  <c r="AR43" i="14" s="1"/>
  <c r="AR42" i="14" s="1"/>
  <c r="AR41" i="14" s="1"/>
  <c r="AR40" i="14" s="1"/>
  <c r="AR39" i="14" s="1"/>
  <c r="AR38" i="14" s="1"/>
  <c r="AR37" i="14" s="1"/>
  <c r="AR36" i="14" s="1"/>
  <c r="AR35" i="14" s="1"/>
  <c r="AR34" i="14" s="1"/>
  <c r="AR33" i="14" s="1"/>
  <c r="AR32" i="14" s="1"/>
  <c r="AR31" i="14" s="1"/>
  <c r="AR30" i="14" s="1"/>
  <c r="AR29" i="14" s="1"/>
  <c r="AR28" i="14" s="1"/>
  <c r="AR27" i="14" s="1"/>
  <c r="AR26" i="14" s="1"/>
  <c r="AR25" i="14" s="1"/>
  <c r="AR24" i="14" s="1"/>
  <c r="AR23" i="14" s="1"/>
  <c r="AR22" i="14" s="1"/>
  <c r="AR21" i="14" s="1"/>
  <c r="AV20" i="29"/>
  <c r="AW20" i="29" s="1"/>
  <c r="AB20" i="29" s="1"/>
  <c r="AJ2" i="29"/>
  <c r="AF185" i="14"/>
  <c r="AF24" i="14"/>
  <c r="AF144" i="14"/>
  <c r="AF91" i="14"/>
  <c r="AF120" i="14"/>
  <c r="AF49" i="14"/>
  <c r="AF192" i="14"/>
  <c r="AF106" i="14"/>
  <c r="AF123" i="14"/>
  <c r="AF159" i="14"/>
  <c r="AF37" i="14"/>
  <c r="AF151" i="14"/>
  <c r="AF59" i="14"/>
  <c r="AF121" i="14"/>
  <c r="AF42" i="14"/>
  <c r="AF28" i="14"/>
  <c r="AF66" i="14"/>
  <c r="AF180" i="14"/>
  <c r="AF84" i="14"/>
  <c r="AF78" i="14"/>
  <c r="AF122" i="14"/>
  <c r="AF73" i="14"/>
  <c r="AF107" i="14"/>
  <c r="AF109" i="14"/>
  <c r="AF39" i="14"/>
  <c r="AF92" i="14"/>
  <c r="AF165" i="14"/>
  <c r="AF136" i="14"/>
  <c r="AF60" i="14"/>
  <c r="AF171" i="14"/>
  <c r="AF62" i="14"/>
  <c r="AF149" i="14"/>
  <c r="AF191" i="14"/>
  <c r="AF170" i="14"/>
  <c r="AF157" i="14"/>
  <c r="AF172" i="14"/>
  <c r="AF125" i="14"/>
  <c r="AF102" i="14"/>
  <c r="AF115" i="14"/>
  <c r="AF27" i="14"/>
  <c r="AF137" i="14"/>
  <c r="AF138" i="14"/>
  <c r="AF100" i="14"/>
  <c r="AF70" i="14"/>
  <c r="AF189" i="14"/>
  <c r="AF50" i="14"/>
  <c r="AF75" i="14"/>
  <c r="AF160" i="14"/>
  <c r="AF158" i="14"/>
  <c r="AF162" i="14"/>
  <c r="AF61" i="14"/>
  <c r="AF183" i="14"/>
  <c r="AF90" i="14"/>
  <c r="AF178" i="14"/>
  <c r="AF97" i="14"/>
  <c r="AF148" i="14"/>
  <c r="AF88" i="14"/>
  <c r="AF68" i="14"/>
  <c r="AF55" i="14"/>
  <c r="AF45" i="14"/>
  <c r="AF38" i="14"/>
  <c r="AF77" i="14"/>
  <c r="AF174" i="14"/>
  <c r="AF31" i="14"/>
  <c r="AF40" i="14"/>
  <c r="AF104" i="14"/>
  <c r="AF95" i="14"/>
  <c r="AF135" i="14"/>
  <c r="AF168" i="14"/>
  <c r="AF81" i="14"/>
  <c r="AF36" i="14"/>
  <c r="AF116" i="14"/>
  <c r="AF124" i="14"/>
  <c r="AF93" i="14"/>
  <c r="AF173" i="14"/>
  <c r="AF166" i="14"/>
  <c r="AF140" i="14"/>
  <c r="AF184" i="14"/>
  <c r="AF141" i="14"/>
  <c r="AF142" i="14"/>
  <c r="AF111" i="14"/>
  <c r="AF72" i="14"/>
  <c r="AF53" i="14"/>
  <c r="AF179" i="14"/>
  <c r="AF33" i="14"/>
  <c r="AF182" i="14"/>
  <c r="AF83" i="14"/>
  <c r="AF48" i="14"/>
  <c r="AF82" i="14"/>
  <c r="AF177" i="14"/>
  <c r="AF35" i="14"/>
  <c r="AF80" i="14"/>
  <c r="AF98" i="14"/>
  <c r="AF110" i="14"/>
  <c r="AF145" i="14"/>
  <c r="AF164" i="14"/>
  <c r="AF150" i="14"/>
  <c r="AF43" i="14"/>
  <c r="AF32" i="14"/>
  <c r="AF76" i="14"/>
  <c r="AF85" i="14"/>
  <c r="AF181" i="14"/>
  <c r="AF87" i="14"/>
  <c r="AF86" i="14"/>
  <c r="AF176" i="14"/>
  <c r="AF134" i="14"/>
  <c r="AF117" i="14"/>
  <c r="AF89" i="14"/>
  <c r="AF63" i="14"/>
  <c r="AA13" i="14"/>
  <c r="AF187" i="14"/>
  <c r="AF71" i="14"/>
  <c r="AF69" i="14"/>
  <c r="AF169" i="14"/>
  <c r="AF147" i="14"/>
  <c r="AF194" i="14"/>
  <c r="AG194" i="14" s="1"/>
  <c r="AF132" i="14"/>
  <c r="AF167" i="14"/>
  <c r="AF188" i="14"/>
  <c r="AF21" i="14"/>
  <c r="AF52" i="14"/>
  <c r="AF193" i="14"/>
  <c r="AF163" i="14"/>
  <c r="AF130" i="14"/>
  <c r="AF58" i="14"/>
  <c r="AF161" i="14"/>
  <c r="Z18" i="14"/>
  <c r="AF64" i="14"/>
  <c r="AF128" i="14"/>
  <c r="AF26" i="14"/>
  <c r="AF105" i="14"/>
  <c r="AF47" i="14"/>
  <c r="AF146" i="14"/>
  <c r="AF65" i="14"/>
  <c r="AF29" i="14"/>
  <c r="AF127" i="14"/>
  <c r="AF119" i="14"/>
  <c r="AF56" i="14"/>
  <c r="AF113" i="14"/>
  <c r="AF175" i="14"/>
  <c r="AF54" i="14"/>
  <c r="AF118" i="14"/>
  <c r="AF79" i="14"/>
  <c r="AF190" i="14"/>
  <c r="AF101" i="14"/>
  <c r="AF156" i="14"/>
  <c r="AF114" i="14"/>
  <c r="AF46" i="14"/>
  <c r="AF94" i="14"/>
  <c r="AF133" i="14"/>
  <c r="AF154" i="14"/>
  <c r="AF20" i="14"/>
  <c r="AF22" i="14"/>
  <c r="AF126" i="14"/>
  <c r="AF25" i="14"/>
  <c r="AF143" i="14"/>
  <c r="AF153" i="14"/>
  <c r="AF99" i="14"/>
  <c r="AF23" i="14"/>
  <c r="AF139" i="14"/>
  <c r="AF67" i="14"/>
  <c r="AF57" i="14"/>
  <c r="AF155" i="14"/>
  <c r="AF96" i="14"/>
  <c r="AF131" i="14"/>
  <c r="AF34" i="14"/>
  <c r="AF74" i="14"/>
  <c r="AF152" i="14"/>
  <c r="AF112" i="14"/>
  <c r="AF103" i="14"/>
  <c r="AF129" i="14"/>
  <c r="AF44" i="14"/>
  <c r="AF108" i="14"/>
  <c r="AF51" i="14"/>
  <c r="AF41" i="14"/>
  <c r="AF186" i="14"/>
  <c r="AF30" i="14"/>
  <c r="AV134" i="26"/>
  <c r="AV165" i="26"/>
  <c r="AV47" i="26"/>
  <c r="AV35" i="26"/>
  <c r="AV129" i="26"/>
  <c r="AV169" i="26"/>
  <c r="AV91" i="26"/>
  <c r="AV46" i="26"/>
  <c r="AV132" i="26"/>
  <c r="AV147" i="26"/>
  <c r="AV106" i="26"/>
  <c r="AV112" i="26"/>
  <c r="AV29" i="26"/>
  <c r="AV70" i="26"/>
  <c r="AV192" i="26"/>
  <c r="AV186" i="26"/>
  <c r="AV149" i="26"/>
  <c r="AV87" i="26"/>
  <c r="AV181" i="26"/>
  <c r="AV23" i="26"/>
  <c r="AV60" i="26"/>
  <c r="AV118" i="26"/>
  <c r="AV168" i="26"/>
  <c r="AV37" i="26"/>
  <c r="AV82" i="26"/>
  <c r="AV145" i="26"/>
  <c r="AV111" i="26"/>
  <c r="AV136" i="26"/>
  <c r="AV92" i="26"/>
  <c r="AV44" i="26"/>
  <c r="AV123" i="26"/>
  <c r="AV79" i="26"/>
  <c r="AV127" i="26"/>
  <c r="AV42" i="26"/>
  <c r="AV176" i="26"/>
  <c r="AV126" i="26"/>
  <c r="AV104" i="26"/>
  <c r="AV163" i="26"/>
  <c r="AV89" i="26"/>
  <c r="AV128" i="26"/>
  <c r="AV22" i="26"/>
  <c r="AV194" i="26"/>
  <c r="AV171" i="26"/>
  <c r="AV116" i="26"/>
  <c r="AV81" i="26"/>
  <c r="AV156" i="26"/>
  <c r="AV175" i="26"/>
  <c r="AV51" i="26"/>
  <c r="AV30" i="26"/>
  <c r="AV84" i="26"/>
  <c r="AV71" i="26"/>
  <c r="AV62" i="26"/>
  <c r="AV49" i="26"/>
  <c r="AV31" i="26"/>
  <c r="AV72" i="26"/>
  <c r="AV113" i="26"/>
  <c r="AV100" i="26"/>
  <c r="AV125" i="26"/>
  <c r="AV139" i="26"/>
  <c r="AV185" i="26"/>
  <c r="AV167" i="26"/>
  <c r="AV103" i="26"/>
  <c r="AV45" i="26"/>
  <c r="AV150" i="26"/>
  <c r="AV162" i="26"/>
  <c r="AV64" i="26"/>
  <c r="AV74" i="26"/>
  <c r="AV159" i="26"/>
  <c r="AV164" i="26"/>
  <c r="AV119" i="26"/>
  <c r="AV54" i="26"/>
  <c r="AV114" i="26"/>
  <c r="AV26" i="26"/>
  <c r="AV48" i="26"/>
  <c r="AV121" i="26"/>
  <c r="AV58" i="26"/>
  <c r="AV155" i="26"/>
  <c r="AV153" i="26"/>
  <c r="AV178" i="26"/>
  <c r="AV41" i="26"/>
  <c r="AV53" i="26"/>
  <c r="AV137" i="26"/>
  <c r="AV28" i="26"/>
  <c r="AV75" i="26"/>
  <c r="AV55" i="26"/>
  <c r="AV65" i="26"/>
  <c r="AV182" i="26"/>
  <c r="AV120" i="26"/>
  <c r="AV83" i="26"/>
  <c r="AV77" i="26"/>
  <c r="AV122" i="26"/>
  <c r="AV191" i="26"/>
  <c r="AV124" i="26"/>
  <c r="AV43" i="26"/>
  <c r="AV187" i="26"/>
  <c r="AV27" i="26"/>
  <c r="AV193" i="26"/>
  <c r="AV146" i="26"/>
  <c r="AV141" i="26"/>
  <c r="AV80" i="26"/>
  <c r="AV56" i="26"/>
  <c r="AV94" i="26"/>
  <c r="AV151" i="26"/>
  <c r="AV160" i="26"/>
  <c r="AV177" i="26"/>
  <c r="AV131" i="26"/>
  <c r="AV115" i="26"/>
  <c r="AV183" i="26"/>
  <c r="AV97" i="26"/>
  <c r="AV78" i="26"/>
  <c r="AV105" i="26"/>
  <c r="AV152" i="26"/>
  <c r="AV95" i="26"/>
  <c r="AV179" i="26"/>
  <c r="AV143" i="26"/>
  <c r="AV93" i="26"/>
  <c r="AV69" i="26"/>
  <c r="AV135" i="26"/>
  <c r="AV21" i="26"/>
  <c r="AV101" i="26"/>
  <c r="AV109" i="26"/>
  <c r="AV108" i="26"/>
  <c r="AV40" i="26"/>
  <c r="AV61" i="26"/>
  <c r="AV107" i="26"/>
  <c r="AV130" i="26"/>
  <c r="AV138" i="26"/>
  <c r="AV38" i="26"/>
  <c r="AV34" i="26"/>
  <c r="AV142" i="26"/>
  <c r="AV188" i="26"/>
  <c r="AV90" i="26"/>
  <c r="AV66" i="26"/>
  <c r="AV170" i="26"/>
  <c r="AV68" i="26"/>
  <c r="AV39" i="26"/>
  <c r="AV99" i="26"/>
  <c r="AV25" i="26"/>
  <c r="AV86" i="26"/>
  <c r="AV184" i="26"/>
  <c r="AV85" i="26"/>
  <c r="AV33" i="26"/>
  <c r="AV189" i="26"/>
  <c r="AV117" i="26"/>
  <c r="AV154" i="26"/>
  <c r="AV59" i="26"/>
  <c r="AV172" i="26"/>
  <c r="AV36" i="26"/>
  <c r="AV57" i="26"/>
  <c r="AV161" i="26"/>
  <c r="AV148" i="26"/>
  <c r="AV50" i="26"/>
  <c r="AV157" i="26"/>
  <c r="AV24" i="26"/>
  <c r="AV102" i="26"/>
  <c r="AV110" i="26"/>
  <c r="AV76" i="26"/>
  <c r="AV88" i="26"/>
  <c r="AV158" i="26"/>
  <c r="AV190" i="26"/>
  <c r="AV180" i="26"/>
  <c r="AV140" i="26"/>
  <c r="AV32" i="26"/>
  <c r="AV96" i="26"/>
  <c r="AV67" i="26"/>
  <c r="AV133" i="26"/>
  <c r="AV52" i="26"/>
  <c r="AV63" i="26"/>
  <c r="AV174" i="26"/>
  <c r="AV73" i="26"/>
  <c r="AV166" i="26"/>
  <c r="AV98" i="26"/>
  <c r="AV144" i="26"/>
  <c r="AV173" i="26"/>
  <c r="AF54" i="26"/>
  <c r="AF167" i="26"/>
  <c r="AF157" i="26"/>
  <c r="AF142" i="26"/>
  <c r="AF123" i="26"/>
  <c r="AF75" i="26"/>
  <c r="AF42" i="26"/>
  <c r="AF144" i="26"/>
  <c r="AF192" i="26"/>
  <c r="AF45" i="26"/>
  <c r="AF137" i="26"/>
  <c r="AF147" i="26"/>
  <c r="AF188" i="26"/>
  <c r="AF56" i="26"/>
  <c r="AF39" i="26"/>
  <c r="AF55" i="26"/>
  <c r="AF31" i="26"/>
  <c r="AF190" i="26"/>
  <c r="AF52" i="26"/>
  <c r="AF89" i="26"/>
  <c r="AF72" i="26"/>
  <c r="AF69" i="26"/>
  <c r="AF163" i="26"/>
  <c r="AF27" i="26"/>
  <c r="AF90" i="26"/>
  <c r="AF128" i="26"/>
  <c r="AF38" i="26"/>
  <c r="AF41" i="26"/>
  <c r="AF165" i="26"/>
  <c r="AF64" i="26"/>
  <c r="AF93" i="26"/>
  <c r="AF111" i="26"/>
  <c r="AF152" i="26"/>
  <c r="AF127" i="26"/>
  <c r="AF101" i="26"/>
  <c r="AF33" i="26"/>
  <c r="AF118" i="26"/>
  <c r="AF191" i="26"/>
  <c r="AF79" i="26"/>
  <c r="AF67" i="26"/>
  <c r="AF143" i="26"/>
  <c r="AF160" i="26"/>
  <c r="AF20" i="26"/>
  <c r="AF120" i="26"/>
  <c r="AF43" i="26"/>
  <c r="AF132" i="26"/>
  <c r="AF140" i="26"/>
  <c r="AF80" i="26"/>
  <c r="AF116" i="26"/>
  <c r="AF91" i="26"/>
  <c r="AF146" i="26"/>
  <c r="AF26" i="26"/>
  <c r="AF29" i="26"/>
  <c r="AF186" i="26"/>
  <c r="AF107" i="26"/>
  <c r="AF85" i="26"/>
  <c r="AF164" i="26"/>
  <c r="AF194" i="26"/>
  <c r="AG194" i="26" s="1"/>
  <c r="AF32" i="26"/>
  <c r="AF44" i="26"/>
  <c r="AF169" i="26"/>
  <c r="AF98" i="26"/>
  <c r="AF50" i="26"/>
  <c r="AF109" i="26"/>
  <c r="AF46" i="26"/>
  <c r="AF105" i="26"/>
  <c r="AF58" i="26"/>
  <c r="AF131" i="26"/>
  <c r="AF149" i="26"/>
  <c r="AF57" i="26"/>
  <c r="AF124" i="26"/>
  <c r="AF150" i="26"/>
  <c r="AF62" i="26"/>
  <c r="AF47" i="26"/>
  <c r="AF117" i="26"/>
  <c r="AF53" i="26"/>
  <c r="AF40" i="26"/>
  <c r="AF115" i="26"/>
  <c r="AF139" i="26"/>
  <c r="AF83" i="26"/>
  <c r="AF176" i="26"/>
  <c r="AF171" i="26"/>
  <c r="AF129" i="26"/>
  <c r="AF135" i="26"/>
  <c r="AF174" i="26"/>
  <c r="Z18" i="26"/>
  <c r="AF138" i="26"/>
  <c r="AF122" i="26"/>
  <c r="AF87" i="26"/>
  <c r="AF97" i="26"/>
  <c r="AF30" i="26"/>
  <c r="AF81" i="26"/>
  <c r="AF119" i="26"/>
  <c r="AF136" i="26"/>
  <c r="AF114" i="26"/>
  <c r="AF99" i="26"/>
  <c r="AF168" i="26"/>
  <c r="AF24" i="26"/>
  <c r="AF130" i="26"/>
  <c r="AF177" i="26"/>
  <c r="AF94" i="26"/>
  <c r="AF73" i="26"/>
  <c r="AF88" i="26"/>
  <c r="AF133" i="26"/>
  <c r="AF48" i="26"/>
  <c r="AF175" i="26"/>
  <c r="AF61" i="26"/>
  <c r="AF155" i="26"/>
  <c r="AF159" i="26"/>
  <c r="AF154" i="26"/>
  <c r="AF156" i="26"/>
  <c r="AF36" i="26"/>
  <c r="AF183" i="26"/>
  <c r="AF65" i="26"/>
  <c r="AF51" i="26"/>
  <c r="AF76" i="26"/>
  <c r="AF96" i="26"/>
  <c r="AF86" i="26"/>
  <c r="AF126" i="26"/>
  <c r="AF106" i="26"/>
  <c r="AF151" i="26"/>
  <c r="AF182" i="26"/>
  <c r="AF162" i="26"/>
  <c r="AF173" i="26"/>
  <c r="AF179" i="26"/>
  <c r="AF34" i="26"/>
  <c r="AF153" i="26"/>
  <c r="AF104" i="26"/>
  <c r="AF178" i="26"/>
  <c r="AF37" i="26"/>
  <c r="AF161" i="26"/>
  <c r="AF185" i="26"/>
  <c r="AF145" i="26"/>
  <c r="AF22" i="26"/>
  <c r="AF184" i="26"/>
  <c r="AF108" i="26"/>
  <c r="AF28" i="26"/>
  <c r="AF60" i="26"/>
  <c r="AF68" i="26"/>
  <c r="AF110" i="26"/>
  <c r="AF21" i="26"/>
  <c r="AF134" i="26"/>
  <c r="AF74" i="26"/>
  <c r="AF63" i="26"/>
  <c r="AF66" i="26"/>
  <c r="AF82" i="26"/>
  <c r="AF25" i="26"/>
  <c r="AF23" i="26"/>
  <c r="AF70" i="26"/>
  <c r="AF102" i="26"/>
  <c r="AF158" i="26"/>
  <c r="AF77" i="26"/>
  <c r="AF49" i="26"/>
  <c r="AF172" i="26"/>
  <c r="AF113" i="26"/>
  <c r="AF187" i="26"/>
  <c r="AF95" i="26"/>
  <c r="AF35" i="26"/>
  <c r="AF180" i="26"/>
  <c r="AF92" i="26"/>
  <c r="AF166" i="26"/>
  <c r="AF103" i="26"/>
  <c r="AF193" i="26"/>
  <c r="AF121" i="26"/>
  <c r="AA13" i="26"/>
  <c r="AF181" i="26"/>
  <c r="AF100" i="26"/>
  <c r="AF59" i="26"/>
  <c r="AF112" i="26"/>
  <c r="AF141" i="26"/>
  <c r="AF125" i="26"/>
  <c r="AF189" i="26"/>
  <c r="AF148" i="26"/>
  <c r="AF84" i="26"/>
  <c r="AF170" i="26"/>
  <c r="AF71" i="26"/>
  <c r="AF78" i="26"/>
  <c r="AJ24" i="13"/>
  <c r="AB20" i="13"/>
  <c r="AJ5" i="14"/>
  <c r="U5" i="14" s="1"/>
  <c r="AR194" i="31"/>
  <c r="AR193" i="31" s="1"/>
  <c r="AR192" i="31" s="1"/>
  <c r="AR191" i="31" s="1"/>
  <c r="AR190" i="31" s="1"/>
  <c r="AR189" i="31" s="1"/>
  <c r="AR188" i="31" s="1"/>
  <c r="AR187" i="31" s="1"/>
  <c r="AR186" i="31" s="1"/>
  <c r="AR185" i="31" s="1"/>
  <c r="AR184" i="31" s="1"/>
  <c r="AR183" i="31" s="1"/>
  <c r="AR182" i="31" s="1"/>
  <c r="AR181" i="31" s="1"/>
  <c r="AR180" i="31" s="1"/>
  <c r="AR179" i="31" s="1"/>
  <c r="AR178" i="31" s="1"/>
  <c r="AR177" i="31" s="1"/>
  <c r="AR176" i="31" s="1"/>
  <c r="AR175" i="31" s="1"/>
  <c r="AR174" i="31" s="1"/>
  <c r="AR173" i="31" s="1"/>
  <c r="AR172" i="31" s="1"/>
  <c r="AR171" i="31" s="1"/>
  <c r="AR170" i="31" s="1"/>
  <c r="AR169" i="31" s="1"/>
  <c r="AR168" i="31" s="1"/>
  <c r="AR167" i="31" s="1"/>
  <c r="AR166" i="31" s="1"/>
  <c r="AR165" i="31" s="1"/>
  <c r="AR164" i="31" s="1"/>
  <c r="AR163" i="31" s="1"/>
  <c r="AR162" i="31" s="1"/>
  <c r="AR161" i="31" s="1"/>
  <c r="AR160" i="31" s="1"/>
  <c r="AR159" i="31" s="1"/>
  <c r="AR158" i="31" s="1"/>
  <c r="AR157" i="31" s="1"/>
  <c r="AR156" i="31" s="1"/>
  <c r="AR155" i="31" s="1"/>
  <c r="AR154" i="31" s="1"/>
  <c r="AR153" i="31" s="1"/>
  <c r="AR152" i="31" s="1"/>
  <c r="AR151" i="31" s="1"/>
  <c r="AR150" i="31" s="1"/>
  <c r="AR149" i="31" s="1"/>
  <c r="AR148" i="31" s="1"/>
  <c r="AR147" i="31" s="1"/>
  <c r="AR146" i="31" s="1"/>
  <c r="AR145" i="31" s="1"/>
  <c r="AR144" i="31" s="1"/>
  <c r="AR143" i="31" s="1"/>
  <c r="AR142" i="31" s="1"/>
  <c r="AR141" i="31" s="1"/>
  <c r="AR140" i="31" s="1"/>
  <c r="AR139" i="31" s="1"/>
  <c r="AR138" i="31" s="1"/>
  <c r="AR137" i="31" s="1"/>
  <c r="AR136" i="31" s="1"/>
  <c r="AR135" i="31" s="1"/>
  <c r="AR134" i="31" s="1"/>
  <c r="AR133" i="31" s="1"/>
  <c r="AR132" i="31" s="1"/>
  <c r="AR131" i="31" s="1"/>
  <c r="AR130" i="31" s="1"/>
  <c r="AR129" i="31" s="1"/>
  <c r="AR128" i="31" s="1"/>
  <c r="AR127" i="31" s="1"/>
  <c r="AR126" i="31" s="1"/>
  <c r="AR125" i="31" s="1"/>
  <c r="AR124" i="31" s="1"/>
  <c r="AR123" i="31" s="1"/>
  <c r="AR122" i="31" s="1"/>
  <c r="AR121" i="31" s="1"/>
  <c r="AR120" i="31" s="1"/>
  <c r="AR119" i="31" s="1"/>
  <c r="AR118" i="31" s="1"/>
  <c r="AR117" i="31" s="1"/>
  <c r="AR116" i="31" s="1"/>
  <c r="AR115" i="31" s="1"/>
  <c r="AR114" i="31" s="1"/>
  <c r="AR113" i="31" s="1"/>
  <c r="AR112" i="31" s="1"/>
  <c r="AR111" i="31" s="1"/>
  <c r="AR110" i="31" s="1"/>
  <c r="AR109" i="31" s="1"/>
  <c r="AR108" i="31" s="1"/>
  <c r="AR107" i="31" s="1"/>
  <c r="AR106" i="31" s="1"/>
  <c r="AR105" i="31" s="1"/>
  <c r="AR104" i="31" s="1"/>
  <c r="AR103" i="31" s="1"/>
  <c r="AR102" i="31" s="1"/>
  <c r="AR101" i="31" s="1"/>
  <c r="AR100" i="31" s="1"/>
  <c r="AR99" i="31" s="1"/>
  <c r="AR98" i="31" s="1"/>
  <c r="AR97" i="31" s="1"/>
  <c r="AR96" i="31" s="1"/>
  <c r="AR95" i="31" s="1"/>
  <c r="AR94" i="31" s="1"/>
  <c r="AR93" i="31" s="1"/>
  <c r="AR92" i="31" s="1"/>
  <c r="AR91" i="31" s="1"/>
  <c r="AR90" i="31" s="1"/>
  <c r="AR89" i="31" s="1"/>
  <c r="AR88" i="31" s="1"/>
  <c r="AR87" i="31" s="1"/>
  <c r="AR86" i="31" s="1"/>
  <c r="AR85" i="31" s="1"/>
  <c r="AR84" i="31" s="1"/>
  <c r="AR83" i="31" s="1"/>
  <c r="AR82" i="31" s="1"/>
  <c r="AR81" i="31" s="1"/>
  <c r="AR80" i="31" s="1"/>
  <c r="AR79" i="31" s="1"/>
  <c r="AR78" i="31" s="1"/>
  <c r="AR77" i="31" s="1"/>
  <c r="AR76" i="31" s="1"/>
  <c r="AR75" i="31" s="1"/>
  <c r="AR74" i="31" s="1"/>
  <c r="AR73" i="31" s="1"/>
  <c r="AR72" i="31" s="1"/>
  <c r="AR71" i="31" s="1"/>
  <c r="AR70" i="31" s="1"/>
  <c r="AR69" i="31" s="1"/>
  <c r="AR68" i="31" s="1"/>
  <c r="AR67" i="31" s="1"/>
  <c r="AR66" i="31" s="1"/>
  <c r="AR65" i="31" s="1"/>
  <c r="AR64" i="31" s="1"/>
  <c r="AR63" i="31" s="1"/>
  <c r="AR62" i="31" s="1"/>
  <c r="AR61" i="31" s="1"/>
  <c r="AR60" i="31" s="1"/>
  <c r="AR59" i="31" s="1"/>
  <c r="AR58" i="31" s="1"/>
  <c r="AR57" i="31" s="1"/>
  <c r="AR56" i="31" s="1"/>
  <c r="AR55" i="31" s="1"/>
  <c r="AR54" i="31" s="1"/>
  <c r="AR53" i="31" s="1"/>
  <c r="AR52" i="31" s="1"/>
  <c r="AR51" i="31" s="1"/>
  <c r="AR50" i="31" s="1"/>
  <c r="AR49" i="31" s="1"/>
  <c r="AR48" i="31" s="1"/>
  <c r="AR47" i="31" s="1"/>
  <c r="AR46" i="31" s="1"/>
  <c r="AR45" i="31" s="1"/>
  <c r="AR44" i="31" s="1"/>
  <c r="AR43" i="31" s="1"/>
  <c r="AR42" i="31" s="1"/>
  <c r="AR41" i="31" s="1"/>
  <c r="AR40" i="31" s="1"/>
  <c r="AR39" i="31" s="1"/>
  <c r="AR38" i="31" s="1"/>
  <c r="AR37" i="31" s="1"/>
  <c r="AR36" i="31" s="1"/>
  <c r="AR35" i="31" s="1"/>
  <c r="AR34" i="31" s="1"/>
  <c r="AR33" i="31" s="1"/>
  <c r="AR32" i="31" s="1"/>
  <c r="AR31" i="31" s="1"/>
  <c r="AR30" i="31" s="1"/>
  <c r="AR29" i="31" s="1"/>
  <c r="AR28" i="31" s="1"/>
  <c r="AR27" i="31" s="1"/>
  <c r="AR26" i="31" s="1"/>
  <c r="AR25" i="31" s="1"/>
  <c r="AR24" i="31" s="1"/>
  <c r="AR23" i="31" s="1"/>
  <c r="AR22" i="31" s="1"/>
  <c r="AR21" i="31" s="1"/>
  <c r="AJ5" i="31"/>
  <c r="U5" i="31" s="1"/>
  <c r="AJ5" i="28"/>
  <c r="U5" i="28" s="1"/>
  <c r="BG9" i="13"/>
  <c r="BE9" i="13"/>
  <c r="BD9" i="13"/>
  <c r="BC9" i="13"/>
  <c r="AX9" i="13"/>
  <c r="AZ9" i="13"/>
  <c r="BA9" i="13"/>
  <c r="AW9" i="13"/>
  <c r="BB9" i="13"/>
  <c r="BF9" i="13"/>
  <c r="AV9" i="13"/>
  <c r="AY9" i="13"/>
  <c r="AG193" i="33" l="1"/>
  <c r="AG33" i="12"/>
  <c r="AG178" i="12"/>
  <c r="AG182" i="12"/>
  <c r="AG126" i="12"/>
  <c r="AG37" i="12"/>
  <c r="AG168" i="12"/>
  <c r="AG92" i="12"/>
  <c r="AG170" i="12"/>
  <c r="AG151" i="12"/>
  <c r="AG165" i="12"/>
  <c r="AG52" i="12"/>
  <c r="AG85" i="12"/>
  <c r="AG185" i="12"/>
  <c r="V24" i="13"/>
  <c r="AG159" i="12"/>
  <c r="AG142" i="12"/>
  <c r="AG149" i="12"/>
  <c r="AG193" i="12"/>
  <c r="U7" i="12"/>
  <c r="B13" i="12" s="1"/>
  <c r="AG30" i="12"/>
  <c r="AG53" i="12"/>
  <c r="AG157" i="12"/>
  <c r="AG29" i="12"/>
  <c r="AG172" i="12"/>
  <c r="AG141" i="12"/>
  <c r="AG153" i="12"/>
  <c r="AG48" i="12"/>
  <c r="AG54" i="12"/>
  <c r="AG65" i="12"/>
  <c r="AG107" i="12"/>
  <c r="AG186" i="12"/>
  <c r="AG183" i="12"/>
  <c r="AG21" i="12"/>
  <c r="AG28" i="12"/>
  <c r="AG145" i="12"/>
  <c r="AG140" i="12"/>
  <c r="AG96" i="12"/>
  <c r="AG64" i="12"/>
  <c r="AG45" i="12"/>
  <c r="AG184" i="12"/>
  <c r="AG50" i="12"/>
  <c r="AG188" i="12"/>
  <c r="AG189" i="12"/>
  <c r="AG36" i="12"/>
  <c r="AG55" i="12"/>
  <c r="AG75" i="12"/>
  <c r="AG57" i="12"/>
  <c r="AG69" i="12"/>
  <c r="AG150" i="12"/>
  <c r="AG144" i="12"/>
  <c r="AG99" i="12"/>
  <c r="AG63" i="12"/>
  <c r="AG121" i="12"/>
  <c r="AG93" i="12"/>
  <c r="AG181" i="12"/>
  <c r="AG25" i="12"/>
  <c r="AG115" i="12"/>
  <c r="AG26" i="12"/>
  <c r="AG117" i="12"/>
  <c r="AG109" i="12"/>
  <c r="AG106" i="12"/>
  <c r="AG146" i="12"/>
  <c r="AG120" i="12"/>
  <c r="AG73" i="12"/>
  <c r="AG60" i="12"/>
  <c r="AG84" i="12"/>
  <c r="AG67" i="12"/>
  <c r="AG70" i="12"/>
  <c r="AG158" i="12"/>
  <c r="AG68" i="12"/>
  <c r="AG114" i="12"/>
  <c r="AG130" i="12"/>
  <c r="AG95" i="12"/>
  <c r="AG167" i="12"/>
  <c r="AG174" i="12"/>
  <c r="AG169" i="12"/>
  <c r="AG139" i="12"/>
  <c r="AG104" i="12"/>
  <c r="AG44" i="12"/>
  <c r="AG58" i="12"/>
  <c r="AG88" i="12"/>
  <c r="AG108" i="12"/>
  <c r="AG81" i="12"/>
  <c r="AG78" i="12"/>
  <c r="AG147" i="12"/>
  <c r="AG47" i="12"/>
  <c r="AG41" i="12"/>
  <c r="AG42" i="12"/>
  <c r="AG79" i="12"/>
  <c r="AG46" i="12"/>
  <c r="AG59" i="12"/>
  <c r="AG77" i="12"/>
  <c r="AG176" i="12"/>
  <c r="AG124" i="12"/>
  <c r="AG98" i="12"/>
  <c r="AG135" i="12"/>
  <c r="AG177" i="12"/>
  <c r="AG187" i="12"/>
  <c r="AG191" i="12"/>
  <c r="AG192" i="12"/>
  <c r="AG80" i="12"/>
  <c r="AG97" i="12"/>
  <c r="AG20" i="12"/>
  <c r="AG160" i="12"/>
  <c r="AG103" i="12"/>
  <c r="AG152" i="12"/>
  <c r="AG35" i="12"/>
  <c r="AG148" i="12"/>
  <c r="AG43" i="12"/>
  <c r="AG137" i="12"/>
  <c r="AG111" i="12"/>
  <c r="AG51" i="12"/>
  <c r="AG61" i="12"/>
  <c r="AG101" i="12"/>
  <c r="AG86" i="12"/>
  <c r="AG34" i="12"/>
  <c r="AG161" i="12"/>
  <c r="AG112" i="12"/>
  <c r="AG156" i="12"/>
  <c r="AG100" i="12"/>
  <c r="AG90" i="12"/>
  <c r="AG162" i="12"/>
  <c r="AG134" i="12"/>
  <c r="AG38" i="12"/>
  <c r="AG155" i="12"/>
  <c r="AG49" i="12"/>
  <c r="AG122" i="12"/>
  <c r="AG66" i="12"/>
  <c r="AG39" i="12"/>
  <c r="AG138" i="12"/>
  <c r="AG133" i="12"/>
  <c r="AG143" i="12"/>
  <c r="AG127" i="12"/>
  <c r="AG91" i="12"/>
  <c r="AG94" i="12"/>
  <c r="AG76" i="12"/>
  <c r="AG74" i="12"/>
  <c r="AG190" i="12"/>
  <c r="AG175" i="12"/>
  <c r="AG89" i="12"/>
  <c r="AG102" i="12"/>
  <c r="AG83" i="12"/>
  <c r="AG119" i="12"/>
  <c r="AG24" i="12"/>
  <c r="AG171" i="12"/>
  <c r="AG179" i="12"/>
  <c r="AG116" i="12"/>
  <c r="AG118" i="12"/>
  <c r="AG173" i="12"/>
  <c r="AG136" i="12"/>
  <c r="AG22" i="12"/>
  <c r="AG40" i="12"/>
  <c r="AG163" i="12"/>
  <c r="AG71" i="12"/>
  <c r="AG110" i="12"/>
  <c r="AG87" i="12"/>
  <c r="AG128" i="12"/>
  <c r="AG27" i="12"/>
  <c r="AG132" i="12"/>
  <c r="AG166" i="12"/>
  <c r="AG56" i="12"/>
  <c r="AG23" i="12"/>
  <c r="AG180" i="12"/>
  <c r="AG82" i="12"/>
  <c r="AG62" i="12"/>
  <c r="AG32" i="12"/>
  <c r="AG105" i="12"/>
  <c r="AG129" i="12"/>
  <c r="AG31" i="12"/>
  <c r="AG72" i="12"/>
  <c r="AG123" i="12"/>
  <c r="AG125" i="12"/>
  <c r="AG164" i="12"/>
  <c r="AG131" i="12"/>
  <c r="AG113" i="12"/>
  <c r="AG154" i="12"/>
  <c r="AG192" i="28"/>
  <c r="AG193" i="28"/>
  <c r="AG193" i="30"/>
  <c r="AG78" i="26"/>
  <c r="AG112" i="26"/>
  <c r="AG166" i="26"/>
  <c r="AG179" i="26"/>
  <c r="AG186" i="14"/>
  <c r="AG190" i="14"/>
  <c r="AG193" i="29"/>
  <c r="AG148" i="26"/>
  <c r="AG178" i="26"/>
  <c r="AG183" i="26"/>
  <c r="AG192" i="26"/>
  <c r="AG20" i="28"/>
  <c r="AG25" i="28"/>
  <c r="AG115" i="28"/>
  <c r="AG155" i="28"/>
  <c r="AG187" i="28"/>
  <c r="AG192" i="31"/>
  <c r="AG93" i="32"/>
  <c r="AG107" i="32"/>
  <c r="AG138" i="32"/>
  <c r="AG180" i="32"/>
  <c r="AG191" i="32"/>
  <c r="AG179" i="34"/>
  <c r="AG192" i="34"/>
  <c r="AG148" i="30"/>
  <c r="AG179" i="30"/>
  <c r="AG191" i="30"/>
  <c r="AG126" i="32"/>
  <c r="AG99" i="30"/>
  <c r="AG173" i="35"/>
  <c r="AG185" i="35"/>
  <c r="AG29" i="27"/>
  <c r="AG68" i="27"/>
  <c r="AG159" i="27"/>
  <c r="AG169" i="27"/>
  <c r="AG117" i="27"/>
  <c r="AG174" i="27"/>
  <c r="AG185" i="27"/>
  <c r="AG188" i="27"/>
  <c r="V26" i="13"/>
  <c r="V33" i="13"/>
  <c r="V28" i="13"/>
  <c r="V30" i="13"/>
  <c r="V25" i="13"/>
  <c r="AG55" i="30"/>
  <c r="AG57" i="30"/>
  <c r="AG63" i="34"/>
  <c r="AG69" i="34"/>
  <c r="AG31" i="34"/>
  <c r="AG32" i="34"/>
  <c r="AG124" i="34"/>
  <c r="AG137" i="34"/>
  <c r="AG150" i="34"/>
  <c r="AG152" i="34"/>
  <c r="AG183" i="34"/>
  <c r="AG184" i="34"/>
  <c r="AG81" i="30"/>
  <c r="AG87" i="30"/>
  <c r="AG20" i="30"/>
  <c r="AG26" i="30"/>
  <c r="AG35" i="30"/>
  <c r="AG38" i="30"/>
  <c r="AG157" i="30"/>
  <c r="AG161" i="30"/>
  <c r="AG192" i="35"/>
  <c r="AG193" i="35"/>
  <c r="U7" i="34"/>
  <c r="B13" i="34" s="1"/>
  <c r="U7" i="27"/>
  <c r="B13" i="27" s="1"/>
  <c r="AG46" i="14"/>
  <c r="AG134" i="32"/>
  <c r="AG106" i="32"/>
  <c r="AG122" i="32"/>
  <c r="AG136" i="32"/>
  <c r="AG137" i="32"/>
  <c r="AG20" i="32"/>
  <c r="AG48" i="32"/>
  <c r="AG82" i="32"/>
  <c r="AG23" i="32"/>
  <c r="AG154" i="32"/>
  <c r="AG111" i="32"/>
  <c r="AG98" i="32"/>
  <c r="AG105" i="32"/>
  <c r="AG143" i="31"/>
  <c r="AG149" i="31"/>
  <c r="AG190" i="31"/>
  <c r="AG150" i="32"/>
  <c r="AG179" i="32"/>
  <c r="AG155" i="32"/>
  <c r="AG152" i="32"/>
  <c r="AG51" i="32"/>
  <c r="AG68" i="32"/>
  <c r="AG84" i="32"/>
  <c r="AG31" i="32"/>
  <c r="AG171" i="32"/>
  <c r="AG30" i="32"/>
  <c r="AG39" i="32"/>
  <c r="AG24" i="32"/>
  <c r="AG65" i="32"/>
  <c r="AG27" i="32"/>
  <c r="AG151" i="32"/>
  <c r="AG73" i="32"/>
  <c r="AG95" i="32"/>
  <c r="AG108" i="32"/>
  <c r="AG100" i="32"/>
  <c r="AG162" i="32"/>
  <c r="AG88" i="32"/>
  <c r="AG140" i="32"/>
  <c r="AG170" i="32"/>
  <c r="AG103" i="32"/>
  <c r="AG50" i="32"/>
  <c r="AG22" i="32"/>
  <c r="AG87" i="32"/>
  <c r="AG184" i="32"/>
  <c r="AG116" i="32"/>
  <c r="AG59" i="32"/>
  <c r="AG83" i="32"/>
  <c r="AG157" i="32"/>
  <c r="AG104" i="32"/>
  <c r="AG183" i="32"/>
  <c r="AG131" i="32"/>
  <c r="AG74" i="32"/>
  <c r="AG72" i="32"/>
  <c r="AG41" i="32"/>
  <c r="AG177" i="32"/>
  <c r="AG113" i="32"/>
  <c r="AG52" i="32"/>
  <c r="AG185" i="32"/>
  <c r="AG49" i="32"/>
  <c r="AG181" i="32"/>
  <c r="AG109" i="34"/>
  <c r="AG163" i="34"/>
  <c r="AG86" i="34"/>
  <c r="AG89" i="34"/>
  <c r="AG174" i="34"/>
  <c r="AG114" i="34"/>
  <c r="AG37" i="34"/>
  <c r="AG129" i="34"/>
  <c r="AG64" i="34"/>
  <c r="AG142" i="34"/>
  <c r="AG46" i="34"/>
  <c r="AG186" i="34"/>
  <c r="AG41" i="34"/>
  <c r="AG132" i="34"/>
  <c r="AG58" i="34"/>
  <c r="AG87" i="34"/>
  <c r="AG72" i="34"/>
  <c r="AG119" i="34"/>
  <c r="AG175" i="34"/>
  <c r="AG110" i="34"/>
  <c r="AG188" i="34"/>
  <c r="AG60" i="34"/>
  <c r="AG29" i="34"/>
  <c r="AG84" i="34"/>
  <c r="AG122" i="34"/>
  <c r="AG162" i="34"/>
  <c r="AG62" i="34"/>
  <c r="AG187" i="34"/>
  <c r="AG160" i="34"/>
  <c r="AG38" i="34"/>
  <c r="AG70" i="34"/>
  <c r="AG85" i="34"/>
  <c r="AG183" i="30"/>
  <c r="AG121" i="30"/>
  <c r="AG43" i="30"/>
  <c r="AG180" i="30"/>
  <c r="AG129" i="30"/>
  <c r="AG45" i="30"/>
  <c r="AG106" i="30"/>
  <c r="AG118" i="30"/>
  <c r="AG163" i="30"/>
  <c r="AG124" i="30"/>
  <c r="AG127" i="30"/>
  <c r="AG154" i="30"/>
  <c r="AG128" i="30"/>
  <c r="AG25" i="30"/>
  <c r="AG49" i="30"/>
  <c r="AG176" i="30"/>
  <c r="AG42" i="30"/>
  <c r="AG84" i="30"/>
  <c r="AG80" i="30"/>
  <c r="AG98" i="30"/>
  <c r="AG90" i="30"/>
  <c r="AG188" i="30"/>
  <c r="AG92" i="30"/>
  <c r="AG164" i="30"/>
  <c r="AG48" i="30"/>
  <c r="AG137" i="30"/>
  <c r="AG123" i="30"/>
  <c r="AG115" i="30"/>
  <c r="AG58" i="30"/>
  <c r="AG46" i="30"/>
  <c r="AG36" i="30"/>
  <c r="AG49" i="35"/>
  <c r="AG29" i="35"/>
  <c r="AG143" i="35"/>
  <c r="AG112" i="35"/>
  <c r="AG46" i="35"/>
  <c r="AG104" i="35"/>
  <c r="AG137" i="35"/>
  <c r="AG70" i="35"/>
  <c r="AG93" i="35"/>
  <c r="AG134" i="35"/>
  <c r="AG22" i="35"/>
  <c r="AG44" i="35"/>
  <c r="AG24" i="35"/>
  <c r="AG68" i="35"/>
  <c r="AG169" i="35"/>
  <c r="AG128" i="35"/>
  <c r="AG108" i="35"/>
  <c r="AG20" i="35"/>
  <c r="AG187" i="35"/>
  <c r="AG73" i="35"/>
  <c r="AG188" i="35"/>
  <c r="AG60" i="35"/>
  <c r="AG121" i="35"/>
  <c r="AG114" i="35"/>
  <c r="AG40" i="35"/>
  <c r="AG182" i="35"/>
  <c r="AG94" i="35"/>
  <c r="AG41" i="35"/>
  <c r="AG76" i="35"/>
  <c r="AG172" i="35"/>
  <c r="AG165" i="35"/>
  <c r="AG117" i="35"/>
  <c r="AG150" i="35"/>
  <c r="AG92" i="35"/>
  <c r="AG119" i="35"/>
  <c r="AG57" i="35"/>
  <c r="AG25" i="35"/>
  <c r="AG35" i="35"/>
  <c r="AG105" i="35"/>
  <c r="AG156" i="35"/>
  <c r="AG164" i="35"/>
  <c r="AG61" i="35"/>
  <c r="AG33" i="27"/>
  <c r="AG99" i="27"/>
  <c r="AG129" i="27"/>
  <c r="AG132" i="27"/>
  <c r="AG154" i="27"/>
  <c r="AG76" i="27"/>
  <c r="AG23" i="27"/>
  <c r="AG172" i="27"/>
  <c r="AG98" i="27"/>
  <c r="AG175" i="27"/>
  <c r="AG155" i="27"/>
  <c r="AG89" i="27"/>
  <c r="AG39" i="27"/>
  <c r="AG105" i="27"/>
  <c r="AG86" i="27"/>
  <c r="AG92" i="27"/>
  <c r="AG95" i="27"/>
  <c r="AG113" i="27"/>
  <c r="AG26" i="27"/>
  <c r="AG110" i="27"/>
  <c r="AG87" i="27"/>
  <c r="AG40" i="27"/>
  <c r="AG82" i="27"/>
  <c r="AG163" i="27"/>
  <c r="AG75" i="27"/>
  <c r="AG153" i="27"/>
  <c r="AG171" i="27"/>
  <c r="AG157" i="27"/>
  <c r="AG74" i="27"/>
  <c r="AG46" i="27"/>
  <c r="AG109" i="27"/>
  <c r="AG186" i="27"/>
  <c r="AG167" i="27"/>
  <c r="AG192" i="27"/>
  <c r="AG130" i="27"/>
  <c r="AG21" i="27"/>
  <c r="AG50" i="27"/>
  <c r="AG48" i="27"/>
  <c r="AG181" i="27"/>
  <c r="AG70" i="27"/>
  <c r="AG119" i="27"/>
  <c r="AG139" i="27"/>
  <c r="AG136" i="27"/>
  <c r="AG63" i="27"/>
  <c r="U7" i="32"/>
  <c r="B13" i="32" s="1"/>
  <c r="AG47" i="34"/>
  <c r="AG51" i="34"/>
  <c r="AG116" i="34"/>
  <c r="AG117" i="34"/>
  <c r="AG96" i="34"/>
  <c r="AG98" i="34"/>
  <c r="AG22" i="34"/>
  <c r="AG24" i="34"/>
  <c r="AG120" i="34"/>
  <c r="AG126" i="34"/>
  <c r="AG76" i="34"/>
  <c r="AG78" i="34"/>
  <c r="AG113" i="34"/>
  <c r="AG115" i="34"/>
  <c r="AG47" i="30"/>
  <c r="AG53" i="30"/>
  <c r="AG141" i="30"/>
  <c r="AG146" i="30"/>
  <c r="AG104" i="30"/>
  <c r="AG110" i="30"/>
  <c r="AG189" i="30"/>
  <c r="AG190" i="30"/>
  <c r="U7" i="30"/>
  <c r="B13" i="30" s="1"/>
  <c r="AG169" i="34"/>
  <c r="AG170" i="34"/>
  <c r="AG172" i="34"/>
  <c r="AG176" i="34"/>
  <c r="AG74" i="34"/>
  <c r="AG75" i="34"/>
  <c r="AG133" i="34"/>
  <c r="AG135" i="34"/>
  <c r="AG161" i="34"/>
  <c r="AG166" i="34"/>
  <c r="AG100" i="34"/>
  <c r="AG107" i="34"/>
  <c r="AG147" i="30"/>
  <c r="AG150" i="30"/>
  <c r="AG188" i="26"/>
  <c r="AG44" i="14"/>
  <c r="AG85" i="32"/>
  <c r="AG128" i="32"/>
  <c r="AG61" i="32"/>
  <c r="AG56" i="32"/>
  <c r="AG124" i="32"/>
  <c r="AG97" i="32"/>
  <c r="AG53" i="32"/>
  <c r="AG117" i="32"/>
  <c r="AG43" i="32"/>
  <c r="AG44" i="32"/>
  <c r="AG77" i="32"/>
  <c r="AG46" i="32"/>
  <c r="AG34" i="32"/>
  <c r="AG25" i="32"/>
  <c r="AG173" i="32"/>
  <c r="AG161" i="32"/>
  <c r="AG112" i="32"/>
  <c r="AG58" i="32"/>
  <c r="AG148" i="32"/>
  <c r="AG99" i="34"/>
  <c r="AG95" i="34"/>
  <c r="AG79" i="34"/>
  <c r="AG103" i="34"/>
  <c r="AG81" i="34"/>
  <c r="AG181" i="34"/>
  <c r="AG44" i="34"/>
  <c r="AG180" i="34"/>
  <c r="AG164" i="34"/>
  <c r="AG112" i="34"/>
  <c r="AG61" i="34"/>
  <c r="AG40" i="34"/>
  <c r="AG127" i="34"/>
  <c r="AG54" i="34"/>
  <c r="AG168" i="34"/>
  <c r="AG49" i="34"/>
  <c r="AG43" i="34"/>
  <c r="AG177" i="34"/>
  <c r="AG182" i="34"/>
  <c r="AG159" i="34"/>
  <c r="AG191" i="34"/>
  <c r="AG144" i="30"/>
  <c r="AG182" i="30"/>
  <c r="AG37" i="30"/>
  <c r="AG24" i="30"/>
  <c r="AG22" i="30"/>
  <c r="AG64" i="30"/>
  <c r="AG63" i="30"/>
  <c r="AG113" i="30"/>
  <c r="AG108" i="30"/>
  <c r="AG76" i="30"/>
  <c r="AG149" i="30"/>
  <c r="AG77" i="30"/>
  <c r="AG158" i="35"/>
  <c r="AG52" i="35"/>
  <c r="AG127" i="35"/>
  <c r="AG100" i="35"/>
  <c r="AG160" i="35"/>
  <c r="AG95" i="35"/>
  <c r="AG118" i="35"/>
  <c r="AG180" i="35"/>
  <c r="AG74" i="35"/>
  <c r="AG116" i="35"/>
  <c r="AG167" i="35"/>
  <c r="AG183" i="35"/>
  <c r="AG175" i="35"/>
  <c r="AG124" i="35"/>
  <c r="AG87" i="35"/>
  <c r="AG38" i="35"/>
  <c r="AG52" i="27"/>
  <c r="AG93" i="27"/>
  <c r="AG165" i="27"/>
  <c r="AG96" i="27"/>
  <c r="AG126" i="27"/>
  <c r="AG144" i="27"/>
  <c r="AG54" i="27"/>
  <c r="AG80" i="27"/>
  <c r="AG162" i="27"/>
  <c r="AG38" i="27"/>
  <c r="AG180" i="27"/>
  <c r="AG104" i="27"/>
  <c r="AG88" i="27"/>
  <c r="AG156" i="27"/>
  <c r="AG22" i="27"/>
  <c r="AG158" i="27"/>
  <c r="AG138" i="27"/>
  <c r="AG64" i="27"/>
  <c r="AG91" i="32"/>
  <c r="AG144" i="32"/>
  <c r="AG62" i="32"/>
  <c r="AG54" i="32"/>
  <c r="AG110" i="32"/>
  <c r="AG164" i="32"/>
  <c r="AG69" i="32"/>
  <c r="AG92" i="32"/>
  <c r="AG102" i="32"/>
  <c r="AG75" i="32"/>
  <c r="AG94" i="32"/>
  <c r="AG156" i="32"/>
  <c r="AG190" i="32"/>
  <c r="AG115" i="32"/>
  <c r="AG45" i="32"/>
  <c r="AG175" i="32"/>
  <c r="AG67" i="32"/>
  <c r="AG189" i="32"/>
  <c r="AG64" i="32"/>
  <c r="AG114" i="32"/>
  <c r="AG40" i="32"/>
  <c r="AG149" i="32"/>
  <c r="AG36" i="32"/>
  <c r="AG186" i="32"/>
  <c r="AG79" i="32"/>
  <c r="AG35" i="32"/>
  <c r="AG159" i="32"/>
  <c r="AG63" i="32"/>
  <c r="AG130" i="32"/>
  <c r="AG55" i="32"/>
  <c r="AG135" i="32"/>
  <c r="AG165" i="32"/>
  <c r="AG166" i="32"/>
  <c r="AG158" i="32"/>
  <c r="AG168" i="32"/>
  <c r="AG47" i="32"/>
  <c r="AG81" i="32"/>
  <c r="AG132" i="32"/>
  <c r="AG86" i="32"/>
  <c r="AG141" i="32"/>
  <c r="AG109" i="32"/>
  <c r="AG28" i="32"/>
  <c r="AG193" i="32"/>
  <c r="AG73" i="34"/>
  <c r="AG34" i="34"/>
  <c r="AG33" i="34"/>
  <c r="AG173" i="34"/>
  <c r="AG53" i="34"/>
  <c r="AG136" i="34"/>
  <c r="AG55" i="34"/>
  <c r="AG154" i="34"/>
  <c r="AG57" i="34"/>
  <c r="AG121" i="34"/>
  <c r="AG97" i="34"/>
  <c r="AG56" i="34"/>
  <c r="AG42" i="34"/>
  <c r="AG167" i="34"/>
  <c r="AG148" i="34"/>
  <c r="AG108" i="34"/>
  <c r="AG153" i="34"/>
  <c r="AG139" i="34"/>
  <c r="AG52" i="34"/>
  <c r="AG149" i="34"/>
  <c r="AG106" i="34"/>
  <c r="AG147" i="34"/>
  <c r="AG171" i="34"/>
  <c r="AG25" i="34"/>
  <c r="AG80" i="34"/>
  <c r="AG141" i="34"/>
  <c r="AG193" i="34"/>
  <c r="AG67" i="34"/>
  <c r="AG144" i="34"/>
  <c r="AG123" i="34"/>
  <c r="AG39" i="34"/>
  <c r="AG23" i="34"/>
  <c r="AG118" i="34"/>
  <c r="AG133" i="30"/>
  <c r="AG91" i="30"/>
  <c r="AG103" i="30"/>
  <c r="AG72" i="30"/>
  <c r="AG120" i="30"/>
  <c r="AG192" i="30"/>
  <c r="AG30" i="30"/>
  <c r="AG41" i="30"/>
  <c r="AG62" i="30"/>
  <c r="AG156" i="30"/>
  <c r="AG93" i="30"/>
  <c r="AG56" i="30"/>
  <c r="AG34" i="30"/>
  <c r="AG50" i="30"/>
  <c r="AG187" i="30"/>
  <c r="AG101" i="30"/>
  <c r="AG102" i="30"/>
  <c r="AG169" i="30"/>
  <c r="AG83" i="30"/>
  <c r="AG131" i="30"/>
  <c r="AG122" i="30"/>
  <c r="AG173" i="30"/>
  <c r="AG27" i="30"/>
  <c r="AG75" i="30"/>
  <c r="AG61" i="30"/>
  <c r="AG152" i="30"/>
  <c r="AG167" i="30"/>
  <c r="AG153" i="30"/>
  <c r="AG95" i="30"/>
  <c r="AG28" i="30"/>
  <c r="AG59" i="30"/>
  <c r="AG97" i="30"/>
  <c r="AG175" i="30"/>
  <c r="AG132" i="30"/>
  <c r="AG70" i="30"/>
  <c r="AG109" i="30"/>
  <c r="AG138" i="30"/>
  <c r="AG82" i="30"/>
  <c r="AG39" i="30"/>
  <c r="AG88" i="30"/>
  <c r="AG107" i="30"/>
  <c r="AG166" i="30"/>
  <c r="AG165" i="30"/>
  <c r="AG126" i="30"/>
  <c r="AG65" i="35"/>
  <c r="AG28" i="35"/>
  <c r="AG110" i="35"/>
  <c r="AG72" i="35"/>
  <c r="AG33" i="35"/>
  <c r="AG62" i="35"/>
  <c r="AG162" i="35"/>
  <c r="AG189" i="35"/>
  <c r="AG88" i="35"/>
  <c r="AG125" i="35"/>
  <c r="AG90" i="35"/>
  <c r="AG115" i="35"/>
  <c r="AG122" i="35"/>
  <c r="AG107" i="35"/>
  <c r="AG191" i="35"/>
  <c r="AG101" i="35"/>
  <c r="AG153" i="35"/>
  <c r="AG161" i="35"/>
  <c r="AG82" i="35"/>
  <c r="AG142" i="35"/>
  <c r="AG63" i="35"/>
  <c r="AG98" i="35"/>
  <c r="AG145" i="35"/>
  <c r="AG71" i="35"/>
  <c r="AG186" i="35"/>
  <c r="AG103" i="35"/>
  <c r="AG111" i="35"/>
  <c r="AG157" i="35"/>
  <c r="AG136" i="35"/>
  <c r="AG97" i="35"/>
  <c r="AG77" i="35"/>
  <c r="AG55" i="35"/>
  <c r="AG66" i="35"/>
  <c r="AG177" i="35"/>
  <c r="AG86" i="35"/>
  <c r="AG174" i="35"/>
  <c r="AG178" i="35"/>
  <c r="AG176" i="35"/>
  <c r="AG130" i="35"/>
  <c r="AG96" i="35"/>
  <c r="AG75" i="35"/>
  <c r="AG99" i="35"/>
  <c r="AG79" i="35"/>
  <c r="AG85" i="27"/>
  <c r="AG145" i="27"/>
  <c r="AG182" i="27"/>
  <c r="AG128" i="27"/>
  <c r="AG107" i="27"/>
  <c r="AG191" i="27"/>
  <c r="AG59" i="27"/>
  <c r="AG118" i="27"/>
  <c r="AG66" i="27"/>
  <c r="AG20" i="27"/>
  <c r="AG149" i="27"/>
  <c r="AG31" i="27"/>
  <c r="AG143" i="27"/>
  <c r="AG55" i="27"/>
  <c r="AG32" i="27"/>
  <c r="AG28" i="27"/>
  <c r="AG49" i="27"/>
  <c r="AG140" i="27"/>
  <c r="AG135" i="27"/>
  <c r="AG91" i="27"/>
  <c r="AG44" i="27"/>
  <c r="AG84" i="27"/>
  <c r="AG121" i="27"/>
  <c r="AG62" i="27"/>
  <c r="AG190" i="27"/>
  <c r="AG179" i="27"/>
  <c r="AG108" i="27"/>
  <c r="AG36" i="27"/>
  <c r="AG56" i="27"/>
  <c r="AG47" i="27"/>
  <c r="AG57" i="27"/>
  <c r="AG193" i="27"/>
  <c r="AG101" i="27"/>
  <c r="AG150" i="27"/>
  <c r="AG183" i="27"/>
  <c r="AG111" i="27"/>
  <c r="AG41" i="27"/>
  <c r="AG34" i="27"/>
  <c r="AG78" i="27"/>
  <c r="AG67" i="27"/>
  <c r="AG81" i="27"/>
  <c r="AG161" i="27"/>
  <c r="AG79" i="27"/>
  <c r="AG142" i="27"/>
  <c r="AG69" i="30"/>
  <c r="AG71" i="30"/>
  <c r="AG185" i="34"/>
  <c r="AG189" i="34"/>
  <c r="AG138" i="34"/>
  <c r="AG146" i="34"/>
  <c r="AG92" i="34"/>
  <c r="AG94" i="34"/>
  <c r="AG35" i="34"/>
  <c r="AG36" i="34"/>
  <c r="AG88" i="34"/>
  <c r="AG91" i="34"/>
  <c r="AG27" i="34"/>
  <c r="AG28" i="34"/>
  <c r="U7" i="35"/>
  <c r="B13" i="35" s="1"/>
  <c r="AG172" i="30"/>
  <c r="AG174" i="30"/>
  <c r="AG116" i="30"/>
  <c r="AG119" i="30"/>
  <c r="AG162" i="30"/>
  <c r="AG168" i="30"/>
  <c r="AG96" i="14"/>
  <c r="AG163" i="32"/>
  <c r="AG78" i="32"/>
  <c r="AG147" i="32"/>
  <c r="AG192" i="32"/>
  <c r="AG37" i="32"/>
  <c r="AG104" i="34"/>
  <c r="AG71" i="34"/>
  <c r="AG50" i="34"/>
  <c r="AG125" i="34"/>
  <c r="AG44" i="30"/>
  <c r="AG21" i="30"/>
  <c r="AG85" i="30"/>
  <c r="AG86" i="30"/>
  <c r="AG185" i="30"/>
  <c r="AG181" i="30"/>
  <c r="AG178" i="30"/>
  <c r="AG74" i="30"/>
  <c r="AG145" i="30"/>
  <c r="AG68" i="30"/>
  <c r="AG134" i="30"/>
  <c r="AG23" i="30"/>
  <c r="AG111" i="30"/>
  <c r="AG159" i="30"/>
  <c r="AG81" i="35"/>
  <c r="AG133" i="35"/>
  <c r="AG43" i="35"/>
  <c r="AG42" i="35"/>
  <c r="AG171" i="35"/>
  <c r="AG138" i="35"/>
  <c r="AG48" i="35"/>
  <c r="AG67" i="35"/>
  <c r="AG126" i="35"/>
  <c r="AG53" i="35"/>
  <c r="AG32" i="35"/>
  <c r="AG140" i="35"/>
  <c r="AG106" i="35"/>
  <c r="AG129" i="35"/>
  <c r="AG59" i="35"/>
  <c r="AG144" i="35"/>
  <c r="AG34" i="35"/>
  <c r="AG166" i="35"/>
  <c r="AG23" i="35"/>
  <c r="AG83" i="35"/>
  <c r="AG47" i="35"/>
  <c r="AG135" i="35"/>
  <c r="AG64" i="35"/>
  <c r="AG184" i="35"/>
  <c r="AG141" i="35"/>
  <c r="AG170" i="35"/>
  <c r="AG152" i="27"/>
  <c r="AG100" i="27"/>
  <c r="AG25" i="27"/>
  <c r="AG116" i="27"/>
  <c r="AG24" i="27"/>
  <c r="AG102" i="27"/>
  <c r="AG71" i="27"/>
  <c r="AG69" i="27"/>
  <c r="AG37" i="27"/>
  <c r="AG51" i="27"/>
  <c r="AG124" i="27"/>
  <c r="AG148" i="27"/>
  <c r="AG168" i="27"/>
  <c r="AG127" i="27"/>
  <c r="AG97" i="27"/>
  <c r="AG123" i="27"/>
  <c r="AG170" i="27"/>
  <c r="AG48" i="29"/>
  <c r="AG82" i="29"/>
  <c r="AG170" i="29"/>
  <c r="AG188" i="29"/>
  <c r="AG156" i="33"/>
  <c r="AG190" i="33"/>
  <c r="AG191" i="33"/>
  <c r="AG71" i="32"/>
  <c r="AG29" i="32"/>
  <c r="AG169" i="32"/>
  <c r="AG120" i="32"/>
  <c r="AG178" i="32"/>
  <c r="AG21" i="32"/>
  <c r="AG187" i="32"/>
  <c r="AG143" i="32"/>
  <c r="AG121" i="32"/>
  <c r="AG160" i="32"/>
  <c r="AG123" i="32"/>
  <c r="AG119" i="32"/>
  <c r="AG90" i="32"/>
  <c r="AG172" i="32"/>
  <c r="AG167" i="32"/>
  <c r="AG125" i="32"/>
  <c r="AG133" i="32"/>
  <c r="AG146" i="32"/>
  <c r="AG176" i="32"/>
  <c r="AG70" i="32"/>
  <c r="AG76" i="32"/>
  <c r="AG182" i="32"/>
  <c r="AG101" i="32"/>
  <c r="AG139" i="32"/>
  <c r="AG57" i="32"/>
  <c r="AG42" i="32"/>
  <c r="AG66" i="32"/>
  <c r="AG38" i="32"/>
  <c r="AG99" i="32"/>
  <c r="AG89" i="32"/>
  <c r="AG142" i="32"/>
  <c r="AG174" i="32"/>
  <c r="AG145" i="32"/>
  <c r="AG188" i="32"/>
  <c r="AG32" i="32"/>
  <c r="AG96" i="32"/>
  <c r="AG129" i="32"/>
  <c r="AG33" i="32"/>
  <c r="AG118" i="32"/>
  <c r="AG80" i="32"/>
  <c r="AG153" i="32"/>
  <c r="AG60" i="32"/>
  <c r="AG127" i="32"/>
  <c r="AG26" i="32"/>
  <c r="AG20" i="34"/>
  <c r="AG111" i="34"/>
  <c r="AG30" i="34"/>
  <c r="AG90" i="34"/>
  <c r="AG156" i="34"/>
  <c r="AG45" i="34"/>
  <c r="AG48" i="34"/>
  <c r="AG128" i="34"/>
  <c r="AG178" i="34"/>
  <c r="AG190" i="34"/>
  <c r="AG26" i="34"/>
  <c r="AG134" i="34"/>
  <c r="AG105" i="34"/>
  <c r="AG157" i="34"/>
  <c r="AG93" i="34"/>
  <c r="AG140" i="34"/>
  <c r="AG66" i="34"/>
  <c r="AG130" i="34"/>
  <c r="AG59" i="34"/>
  <c r="AG77" i="34"/>
  <c r="AG65" i="34"/>
  <c r="AG101" i="34"/>
  <c r="AG165" i="34"/>
  <c r="AG83" i="34"/>
  <c r="AG143" i="34"/>
  <c r="AG155" i="34"/>
  <c r="AG151" i="34"/>
  <c r="AG82" i="34"/>
  <c r="AG131" i="34"/>
  <c r="AG158" i="34"/>
  <c r="AG145" i="34"/>
  <c r="AG68" i="34"/>
  <c r="AG21" i="34"/>
  <c r="AG102" i="34"/>
  <c r="AG100" i="30"/>
  <c r="AG31" i="30"/>
  <c r="AG94" i="30"/>
  <c r="AG29" i="30"/>
  <c r="AG40" i="30"/>
  <c r="AG130" i="30"/>
  <c r="AG54" i="30"/>
  <c r="AG73" i="30"/>
  <c r="AG89" i="30"/>
  <c r="AG136" i="30"/>
  <c r="AG79" i="30"/>
  <c r="AG51" i="30"/>
  <c r="AG125" i="30"/>
  <c r="AG78" i="30"/>
  <c r="AG135" i="30"/>
  <c r="AG65" i="30"/>
  <c r="AG151" i="30"/>
  <c r="AG32" i="30"/>
  <c r="AG105" i="30"/>
  <c r="AG170" i="30"/>
  <c r="AG112" i="30"/>
  <c r="AG67" i="30"/>
  <c r="AG160" i="30"/>
  <c r="AG117" i="30"/>
  <c r="AG52" i="30"/>
  <c r="AG96" i="30"/>
  <c r="AG139" i="30"/>
  <c r="AG171" i="30"/>
  <c r="AG158" i="30"/>
  <c r="AG140" i="30"/>
  <c r="AG66" i="30"/>
  <c r="AG155" i="30"/>
  <c r="AG60" i="30"/>
  <c r="AG114" i="30"/>
  <c r="AG142" i="30"/>
  <c r="AG184" i="30"/>
  <c r="AG143" i="30"/>
  <c r="AG177" i="30"/>
  <c r="AG33" i="30"/>
  <c r="AG186" i="30"/>
  <c r="AG21" i="35"/>
  <c r="AG146" i="35"/>
  <c r="AG132" i="35"/>
  <c r="AG154" i="35"/>
  <c r="AG159" i="35"/>
  <c r="AG139" i="35"/>
  <c r="AG120" i="35"/>
  <c r="AG85" i="35"/>
  <c r="AG54" i="35"/>
  <c r="AG26" i="35"/>
  <c r="AG30" i="35"/>
  <c r="AG84" i="35"/>
  <c r="AG39" i="35"/>
  <c r="AG149" i="35"/>
  <c r="AG151" i="35"/>
  <c r="AG80" i="35"/>
  <c r="AG152" i="35"/>
  <c r="AG50" i="35"/>
  <c r="AG102" i="35"/>
  <c r="AG123" i="35"/>
  <c r="AG36" i="35"/>
  <c r="AG147" i="35"/>
  <c r="AG91" i="35"/>
  <c r="AG56" i="35"/>
  <c r="AG190" i="35"/>
  <c r="AG27" i="35"/>
  <c r="AG45" i="35"/>
  <c r="AG89" i="35"/>
  <c r="AG181" i="35"/>
  <c r="AG37" i="35"/>
  <c r="AG51" i="35"/>
  <c r="AG163" i="35"/>
  <c r="AG179" i="35"/>
  <c r="AG109" i="35"/>
  <c r="AG69" i="35"/>
  <c r="AG168" i="35"/>
  <c r="AG155" i="35"/>
  <c r="AG78" i="35"/>
  <c r="AG113" i="35"/>
  <c r="AG58" i="35"/>
  <c r="AG148" i="35"/>
  <c r="AG131" i="35"/>
  <c r="AG31" i="35"/>
  <c r="AG184" i="27"/>
  <c r="AG58" i="27"/>
  <c r="AG160" i="27"/>
  <c r="AG131" i="27"/>
  <c r="AG112" i="27"/>
  <c r="AG147" i="27"/>
  <c r="AG173" i="27"/>
  <c r="AG43" i="27"/>
  <c r="AG120" i="27"/>
  <c r="AG177" i="27"/>
  <c r="AG141" i="27"/>
  <c r="AG27" i="27"/>
  <c r="AG72" i="27"/>
  <c r="AG73" i="27"/>
  <c r="AG61" i="27"/>
  <c r="AG106" i="27"/>
  <c r="AG151" i="27"/>
  <c r="AG60" i="27"/>
  <c r="AG103" i="27"/>
  <c r="AG146" i="27"/>
  <c r="AG115" i="27"/>
  <c r="AG90" i="27"/>
  <c r="AG45" i="27"/>
  <c r="AG42" i="27"/>
  <c r="AG122" i="27"/>
  <c r="AG65" i="27"/>
  <c r="AG125" i="27"/>
  <c r="AG166" i="27"/>
  <c r="AG134" i="27"/>
  <c r="AG30" i="27"/>
  <c r="AG178" i="27"/>
  <c r="AG164" i="27"/>
  <c r="AG94" i="27"/>
  <c r="AG137" i="27"/>
  <c r="AG35" i="27"/>
  <c r="AG133" i="27"/>
  <c r="AG83" i="27"/>
  <c r="AG53" i="27"/>
  <c r="AG187" i="27"/>
  <c r="AG77" i="27"/>
  <c r="AG176" i="27"/>
  <c r="AG114" i="27"/>
  <c r="AG189" i="27"/>
  <c r="V34" i="13"/>
  <c r="V31" i="13"/>
  <c r="V29" i="13"/>
  <c r="V27" i="13"/>
  <c r="V32" i="13"/>
  <c r="V35" i="13"/>
  <c r="U7" i="26"/>
  <c r="B13" i="26" s="1"/>
  <c r="AG21" i="26"/>
  <c r="AG159" i="26"/>
  <c r="AG168" i="26"/>
  <c r="AG176" i="26"/>
  <c r="AG46" i="26"/>
  <c r="AG116" i="26"/>
  <c r="AG152" i="26"/>
  <c r="AG31" i="26"/>
  <c r="AG143" i="14"/>
  <c r="AG175" i="14"/>
  <c r="AG127" i="14"/>
  <c r="AG21" i="14"/>
  <c r="AG89" i="14"/>
  <c r="AG164" i="14"/>
  <c r="AG179" i="14"/>
  <c r="AG116" i="14"/>
  <c r="AG148" i="14"/>
  <c r="AG70" i="14"/>
  <c r="AG149" i="14"/>
  <c r="AG78" i="14"/>
  <c r="AG58" i="28"/>
  <c r="AG125" i="28"/>
  <c r="AG50" i="28"/>
  <c r="AG139" i="28"/>
  <c r="AG27" i="28"/>
  <c r="AG67" i="28"/>
  <c r="AG119" i="28"/>
  <c r="AG112" i="28"/>
  <c r="AG24" i="28"/>
  <c r="AG127" i="28"/>
  <c r="AG81" i="28"/>
  <c r="AG121" i="28"/>
  <c r="AG181" i="28"/>
  <c r="AG66" i="28"/>
  <c r="AG62" i="28"/>
  <c r="AG51" i="28"/>
  <c r="AG38" i="28"/>
  <c r="AG52" i="28"/>
  <c r="AG116" i="28"/>
  <c r="AG173" i="28"/>
  <c r="AG46" i="28"/>
  <c r="AG98" i="28"/>
  <c r="AG85" i="28"/>
  <c r="AG44" i="28"/>
  <c r="AG107" i="28"/>
  <c r="AG143" i="28"/>
  <c r="AG29" i="28"/>
  <c r="AG69" i="28"/>
  <c r="AG164" i="28"/>
  <c r="AG53" i="28"/>
  <c r="AG73" i="28"/>
  <c r="AG167" i="28"/>
  <c r="AG141" i="28"/>
  <c r="AG165" i="28"/>
  <c r="AG43" i="28"/>
  <c r="AG158" i="28"/>
  <c r="AG23" i="28"/>
  <c r="AG105" i="29"/>
  <c r="AG68" i="29"/>
  <c r="AG26" i="29"/>
  <c r="AG69" i="29"/>
  <c r="AG141" i="29"/>
  <c r="AG56" i="29"/>
  <c r="AG123" i="29"/>
  <c r="AG158" i="29"/>
  <c r="AG61" i="29"/>
  <c r="AG160" i="29"/>
  <c r="AG35" i="29"/>
  <c r="AG94" i="29"/>
  <c r="AG52" i="29"/>
  <c r="AG119" i="29"/>
  <c r="AG98" i="29"/>
  <c r="AG121" i="29"/>
  <c r="AG174" i="29"/>
  <c r="AG168" i="29"/>
  <c r="AG166" i="29"/>
  <c r="AG128" i="29"/>
  <c r="AG156" i="29"/>
  <c r="AG139" i="29"/>
  <c r="AG110" i="29"/>
  <c r="AG164" i="29"/>
  <c r="AG184" i="29"/>
  <c r="AG85" i="29"/>
  <c r="AG91" i="29"/>
  <c r="AG144" i="29"/>
  <c r="AG45" i="29"/>
  <c r="AG50" i="29"/>
  <c r="AG118" i="29"/>
  <c r="AG75" i="29"/>
  <c r="AG134" i="29"/>
  <c r="AG132" i="29"/>
  <c r="AG102" i="29"/>
  <c r="AG80" i="29"/>
  <c r="AG148" i="29"/>
  <c r="AG147" i="29"/>
  <c r="AG60" i="29"/>
  <c r="AG187" i="33"/>
  <c r="AG147" i="33"/>
  <c r="AG88" i="33"/>
  <c r="AG174" i="33"/>
  <c r="AG125" i="33"/>
  <c r="AG85" i="33"/>
  <c r="AG153" i="33"/>
  <c r="AG105" i="33"/>
  <c r="AG76" i="33"/>
  <c r="AG158" i="33"/>
  <c r="AG74" i="33"/>
  <c r="AG63" i="33"/>
  <c r="AG36" i="33"/>
  <c r="AG167" i="33"/>
  <c r="AG55" i="33"/>
  <c r="AG183" i="33"/>
  <c r="AG131" i="33"/>
  <c r="AG30" i="33"/>
  <c r="AG159" i="33"/>
  <c r="AG100" i="33"/>
  <c r="AG25" i="33"/>
  <c r="AG43" i="33"/>
  <c r="AG134" i="33"/>
  <c r="AG132" i="33"/>
  <c r="AG123" i="33"/>
  <c r="AG101" i="33"/>
  <c r="AG145" i="33"/>
  <c r="AG154" i="33"/>
  <c r="AG64" i="33"/>
  <c r="AG65" i="33"/>
  <c r="AG83" i="33"/>
  <c r="AG32" i="33"/>
  <c r="AG175" i="33"/>
  <c r="AG81" i="33"/>
  <c r="AG118" i="33"/>
  <c r="AG87" i="33"/>
  <c r="AG104" i="33"/>
  <c r="AG95" i="33"/>
  <c r="AG176" i="33"/>
  <c r="AG148" i="33"/>
  <c r="AG68" i="33"/>
  <c r="AG80" i="31"/>
  <c r="AG43" i="31"/>
  <c r="AG32" i="31"/>
  <c r="AG126" i="31"/>
  <c r="AG45" i="31"/>
  <c r="AG88" i="31"/>
  <c r="AG57" i="31"/>
  <c r="AG145" i="31"/>
  <c r="AG135" i="31"/>
  <c r="AG85" i="31"/>
  <c r="AG52" i="31"/>
  <c r="AG104" i="31"/>
  <c r="AG124" i="31"/>
  <c r="AG29" i="31"/>
  <c r="AG31" i="31"/>
  <c r="AG83" i="31"/>
  <c r="AG134" i="31"/>
  <c r="AG65" i="31"/>
  <c r="AG73" i="31"/>
  <c r="AG110" i="31"/>
  <c r="AG78" i="31"/>
  <c r="AG116" i="31"/>
  <c r="AG136" i="31"/>
  <c r="AG102" i="31"/>
  <c r="AG54" i="31"/>
  <c r="AG40" i="31"/>
  <c r="AG30" i="31"/>
  <c r="AG159" i="31"/>
  <c r="AG56" i="31"/>
  <c r="AG131" i="31"/>
  <c r="AG23" i="31"/>
  <c r="AG127" i="31"/>
  <c r="AG177" i="31"/>
  <c r="AG169" i="31"/>
  <c r="AG170" i="31"/>
  <c r="AG156" i="31"/>
  <c r="AG37" i="31"/>
  <c r="AG166" i="31"/>
  <c r="AG117" i="31"/>
  <c r="AG61" i="31"/>
  <c r="AG129" i="31"/>
  <c r="U7" i="29"/>
  <c r="B13" i="29" s="1"/>
  <c r="U7" i="31"/>
  <c r="B13" i="31" s="1"/>
  <c r="AG49" i="26"/>
  <c r="AG28" i="26"/>
  <c r="AG151" i="26"/>
  <c r="AG119" i="26"/>
  <c r="AG40" i="26"/>
  <c r="AG29" i="26"/>
  <c r="AG118" i="26"/>
  <c r="AG72" i="26"/>
  <c r="AG123" i="26"/>
  <c r="AG64" i="14"/>
  <c r="AG76" i="14"/>
  <c r="AG80" i="14"/>
  <c r="AG142" i="14"/>
  <c r="AG135" i="14"/>
  <c r="AG45" i="14"/>
  <c r="AG160" i="14"/>
  <c r="AG172" i="14"/>
  <c r="AG109" i="14"/>
  <c r="AG151" i="14"/>
  <c r="AG181" i="26"/>
  <c r="AG35" i="26"/>
  <c r="AG102" i="26"/>
  <c r="AG134" i="26"/>
  <c r="AG22" i="26"/>
  <c r="AG37" i="26"/>
  <c r="AG34" i="26"/>
  <c r="AG182" i="26"/>
  <c r="AG86" i="26"/>
  <c r="AG65" i="26"/>
  <c r="AG154" i="26"/>
  <c r="AG175" i="26"/>
  <c r="AG73" i="26"/>
  <c r="AG24" i="26"/>
  <c r="AG136" i="26"/>
  <c r="AG97" i="26"/>
  <c r="AG171" i="26"/>
  <c r="AG57" i="26"/>
  <c r="AG98" i="26"/>
  <c r="AG91" i="26"/>
  <c r="AG160" i="26"/>
  <c r="AG127" i="26"/>
  <c r="AG128" i="26"/>
  <c r="AG69" i="26"/>
  <c r="AG56" i="26"/>
  <c r="AG45" i="26"/>
  <c r="AG75" i="26"/>
  <c r="AG167" i="26"/>
  <c r="AG30" i="14"/>
  <c r="AG108" i="14"/>
  <c r="AG112" i="14"/>
  <c r="AG131" i="14"/>
  <c r="AG67" i="14"/>
  <c r="AG153" i="14"/>
  <c r="AG22" i="14"/>
  <c r="AG94" i="14"/>
  <c r="AG101" i="14"/>
  <c r="AG54" i="14"/>
  <c r="AG119" i="14"/>
  <c r="AG146" i="14"/>
  <c r="AG128" i="14"/>
  <c r="AG58" i="14"/>
  <c r="AG52" i="14"/>
  <c r="AG132" i="14"/>
  <c r="AG69" i="14"/>
  <c r="AG63" i="14"/>
  <c r="AG176" i="14"/>
  <c r="AG85" i="14"/>
  <c r="AG150" i="14"/>
  <c r="AG98" i="14"/>
  <c r="AG82" i="14"/>
  <c r="AG33" i="14"/>
  <c r="AG111" i="14"/>
  <c r="AG140" i="14"/>
  <c r="AG124" i="14"/>
  <c r="AG168" i="14"/>
  <c r="AG40" i="14"/>
  <c r="AG38" i="14"/>
  <c r="AG88" i="14"/>
  <c r="AG90" i="14"/>
  <c r="AG158" i="14"/>
  <c r="AG189" i="14"/>
  <c r="AG137" i="14"/>
  <c r="AG125" i="14"/>
  <c r="AG191" i="14"/>
  <c r="AG60" i="14"/>
  <c r="AG39" i="14"/>
  <c r="AG122" i="14"/>
  <c r="AG66" i="14"/>
  <c r="AG59" i="14"/>
  <c r="AG123" i="14"/>
  <c r="AG120" i="14"/>
  <c r="AG185" i="14"/>
  <c r="AG168" i="28"/>
  <c r="AG70" i="28"/>
  <c r="AG83" i="28"/>
  <c r="AG61" i="28"/>
  <c r="AG146" i="28"/>
  <c r="AG113" i="28"/>
  <c r="AG92" i="28"/>
  <c r="AG55" i="28"/>
  <c r="AG114" i="28"/>
  <c r="AG59" i="28"/>
  <c r="AG30" i="28"/>
  <c r="AG170" i="28"/>
  <c r="AG190" i="28"/>
  <c r="AG82" i="28"/>
  <c r="AG34" i="28"/>
  <c r="AG166" i="28"/>
  <c r="AG103" i="28"/>
  <c r="AG178" i="28"/>
  <c r="AG41" i="28"/>
  <c r="AG131" i="28"/>
  <c r="AG87" i="28"/>
  <c r="AG154" i="28"/>
  <c r="AG88" i="28"/>
  <c r="AG120" i="28"/>
  <c r="AG40" i="28"/>
  <c r="AG111" i="28"/>
  <c r="AG68" i="28"/>
  <c r="AG97" i="28"/>
  <c r="AG162" i="28"/>
  <c r="AG133" i="28"/>
  <c r="AG49" i="28"/>
  <c r="AG152" i="28"/>
  <c r="AG130" i="28"/>
  <c r="AG72" i="28"/>
  <c r="AG163" i="28"/>
  <c r="AG151" i="28"/>
  <c r="AG99" i="28"/>
  <c r="AG129" i="28"/>
  <c r="AG157" i="28"/>
  <c r="AG148" i="28"/>
  <c r="AG56" i="28"/>
  <c r="AG138" i="28"/>
  <c r="AG35" i="28"/>
  <c r="AG110" i="28"/>
  <c r="AG175" i="29"/>
  <c r="AG165" i="29"/>
  <c r="AG192" i="29"/>
  <c r="AG64" i="29"/>
  <c r="AG100" i="29"/>
  <c r="AG157" i="29"/>
  <c r="AG172" i="29"/>
  <c r="AG22" i="29"/>
  <c r="AG96" i="29"/>
  <c r="AG28" i="29"/>
  <c r="AG33" i="29"/>
  <c r="AG84" i="29"/>
  <c r="AG135" i="29"/>
  <c r="AG179" i="29"/>
  <c r="AG74" i="29"/>
  <c r="AG92" i="29"/>
  <c r="AG112" i="29"/>
  <c r="AG127" i="29"/>
  <c r="AG129" i="29"/>
  <c r="AG117" i="29"/>
  <c r="AG37" i="29"/>
  <c r="AG81" i="29"/>
  <c r="AG79" i="29"/>
  <c r="AG103" i="29"/>
  <c r="AG47" i="29"/>
  <c r="AG159" i="29"/>
  <c r="AG99" i="29"/>
  <c r="AG24" i="29"/>
  <c r="AG167" i="29"/>
  <c r="AG109" i="29"/>
  <c r="AG70" i="29"/>
  <c r="AG20" i="29"/>
  <c r="AG90" i="29"/>
  <c r="AG108" i="29"/>
  <c r="AG126" i="29"/>
  <c r="AG21" i="29"/>
  <c r="AG27" i="29"/>
  <c r="AG183" i="29"/>
  <c r="AG29" i="29"/>
  <c r="AG73" i="29"/>
  <c r="AG101" i="29"/>
  <c r="AG155" i="29"/>
  <c r="AG97" i="29"/>
  <c r="AG67" i="33"/>
  <c r="AG92" i="33"/>
  <c r="AG23" i="33"/>
  <c r="AG113" i="33"/>
  <c r="AG119" i="33"/>
  <c r="AG41" i="33"/>
  <c r="AG166" i="33"/>
  <c r="AG126" i="33"/>
  <c r="AG124" i="33"/>
  <c r="AG91" i="33"/>
  <c r="AG66" i="33"/>
  <c r="AG26" i="33"/>
  <c r="AG188" i="33"/>
  <c r="AG82" i="33"/>
  <c r="AG110" i="33"/>
  <c r="AG112" i="33"/>
  <c r="AG186" i="33"/>
  <c r="AG33" i="33"/>
  <c r="AG89" i="33"/>
  <c r="AG40" i="33"/>
  <c r="AG137" i="33"/>
  <c r="AG42" i="33"/>
  <c r="AG116" i="33"/>
  <c r="AG128" i="33"/>
  <c r="AG96" i="33"/>
  <c r="AG34" i="33"/>
  <c r="AG93" i="33"/>
  <c r="AG155" i="33"/>
  <c r="AG122" i="33"/>
  <c r="AG106" i="33"/>
  <c r="AG27" i="33"/>
  <c r="AG37" i="33"/>
  <c r="AG135" i="33"/>
  <c r="AG103" i="33"/>
  <c r="AG70" i="33"/>
  <c r="AG140" i="33"/>
  <c r="AG157" i="33"/>
  <c r="AG162" i="33"/>
  <c r="AG62" i="33"/>
  <c r="AG31" i="33"/>
  <c r="AG29" i="33"/>
  <c r="AG169" i="33"/>
  <c r="AG54" i="33"/>
  <c r="AG181" i="31"/>
  <c r="AG176" i="31"/>
  <c r="AG64" i="31"/>
  <c r="AG25" i="31"/>
  <c r="AG50" i="31"/>
  <c r="AG74" i="31"/>
  <c r="AG186" i="31"/>
  <c r="AG55" i="31"/>
  <c r="AG187" i="31"/>
  <c r="AG160" i="31"/>
  <c r="AG142" i="31"/>
  <c r="AG152" i="31"/>
  <c r="AG167" i="31"/>
  <c r="AG46" i="31"/>
  <c r="AG193" i="31"/>
  <c r="AG84" i="31"/>
  <c r="AG189" i="31"/>
  <c r="AG108" i="31"/>
  <c r="AG171" i="31"/>
  <c r="AG183" i="31"/>
  <c r="AG168" i="31"/>
  <c r="AG82" i="31"/>
  <c r="AG69" i="31"/>
  <c r="AG24" i="31"/>
  <c r="AG39" i="31"/>
  <c r="AG140" i="31"/>
  <c r="AG34" i="31"/>
  <c r="AG22" i="31"/>
  <c r="AG182" i="31"/>
  <c r="AG49" i="31"/>
  <c r="AG155" i="31"/>
  <c r="AG164" i="31"/>
  <c r="AG27" i="31"/>
  <c r="AG105" i="31"/>
  <c r="AG95" i="31"/>
  <c r="AG144" i="31"/>
  <c r="AG47" i="31"/>
  <c r="AG137" i="31"/>
  <c r="AG92" i="31"/>
  <c r="AG185" i="31"/>
  <c r="AG191" i="31"/>
  <c r="AG48" i="31"/>
  <c r="U7" i="33"/>
  <c r="B13" i="33" s="1"/>
  <c r="U7" i="28"/>
  <c r="B13" i="28" s="1"/>
  <c r="AG66" i="26"/>
  <c r="AG145" i="26"/>
  <c r="AG96" i="26"/>
  <c r="AG48" i="26"/>
  <c r="AG87" i="26"/>
  <c r="AG62" i="26"/>
  <c r="AG169" i="26"/>
  <c r="AG43" i="26"/>
  <c r="AG90" i="26"/>
  <c r="AG54" i="26"/>
  <c r="AG152" i="14"/>
  <c r="AG139" i="14"/>
  <c r="AG130" i="14"/>
  <c r="AG170" i="26"/>
  <c r="AG100" i="26"/>
  <c r="AG180" i="26"/>
  <c r="AG158" i="26"/>
  <c r="AG74" i="26"/>
  <c r="AG184" i="26"/>
  <c r="AG153" i="26"/>
  <c r="AG126" i="26"/>
  <c r="AG156" i="26"/>
  <c r="AG88" i="26"/>
  <c r="AG114" i="26"/>
  <c r="AG138" i="26"/>
  <c r="AG139" i="26"/>
  <c r="AG124" i="26"/>
  <c r="AG50" i="26"/>
  <c r="AG107" i="26"/>
  <c r="AG140" i="26"/>
  <c r="AG79" i="26"/>
  <c r="AG93" i="26"/>
  <c r="AG163" i="26"/>
  <c r="AG39" i="26"/>
  <c r="AG42" i="26"/>
  <c r="AG51" i="14"/>
  <c r="AG103" i="14"/>
  <c r="AG57" i="14"/>
  <c r="AG133" i="14"/>
  <c r="AG156" i="14"/>
  <c r="AG56" i="14"/>
  <c r="AG26" i="14"/>
  <c r="AG193" i="14"/>
  <c r="AG181" i="14"/>
  <c r="AG110" i="14"/>
  <c r="AG182" i="14"/>
  <c r="AG184" i="14"/>
  <c r="AG81" i="14"/>
  <c r="AG77" i="14"/>
  <c r="AG178" i="14"/>
  <c r="AG50" i="14"/>
  <c r="AG102" i="14"/>
  <c r="AG170" i="14"/>
  <c r="AG171" i="14"/>
  <c r="AG92" i="14"/>
  <c r="AG73" i="14"/>
  <c r="AG180" i="14"/>
  <c r="AG159" i="14"/>
  <c r="AG49" i="14"/>
  <c r="AG24" i="14"/>
  <c r="AG31" i="28"/>
  <c r="AG95" i="28"/>
  <c r="AG118" i="28"/>
  <c r="AG86" i="28"/>
  <c r="AG76" i="28"/>
  <c r="AG132" i="28"/>
  <c r="AG188" i="28"/>
  <c r="AG137" i="28"/>
  <c r="AG42" i="28"/>
  <c r="AG123" i="28"/>
  <c r="AG91" i="28"/>
  <c r="AG63" i="28"/>
  <c r="AG101" i="28"/>
  <c r="AG39" i="28"/>
  <c r="AG184" i="28"/>
  <c r="AG64" i="28"/>
  <c r="AG183" i="28"/>
  <c r="AG65" i="28"/>
  <c r="AG100" i="28"/>
  <c r="AG176" i="28"/>
  <c r="AG124" i="28"/>
  <c r="AG136" i="28"/>
  <c r="AG75" i="28"/>
  <c r="AG177" i="28"/>
  <c r="AG74" i="28"/>
  <c r="AG71" i="28"/>
  <c r="AG102" i="28"/>
  <c r="AG144" i="28"/>
  <c r="AG96" i="28"/>
  <c r="AG179" i="28"/>
  <c r="AG161" i="28"/>
  <c r="AG37" i="28"/>
  <c r="AG117" i="28"/>
  <c r="AG126" i="28"/>
  <c r="AG109" i="28"/>
  <c r="AG104" i="28"/>
  <c r="AG21" i="28"/>
  <c r="AG48" i="28"/>
  <c r="AG77" i="28"/>
  <c r="AG149" i="28"/>
  <c r="AG108" i="28"/>
  <c r="AG182" i="28"/>
  <c r="AG40" i="29"/>
  <c r="AG136" i="29"/>
  <c r="AG104" i="29"/>
  <c r="AG133" i="29"/>
  <c r="AG32" i="29"/>
  <c r="AG95" i="29"/>
  <c r="AG111" i="29"/>
  <c r="AG25" i="29"/>
  <c r="AG180" i="29"/>
  <c r="AG44" i="29"/>
  <c r="AG30" i="29"/>
  <c r="AG51" i="29"/>
  <c r="AG140" i="29"/>
  <c r="AG143" i="29"/>
  <c r="AG23" i="29"/>
  <c r="AG187" i="29"/>
  <c r="AG31" i="29"/>
  <c r="AG59" i="29"/>
  <c r="AG67" i="29"/>
  <c r="AG142" i="29"/>
  <c r="AG169" i="29"/>
  <c r="AG189" i="29"/>
  <c r="AG88" i="29"/>
  <c r="AG116" i="29"/>
  <c r="AG182" i="29"/>
  <c r="AG153" i="29"/>
  <c r="AG125" i="29"/>
  <c r="AG145" i="29"/>
  <c r="AG115" i="29"/>
  <c r="AG34" i="29"/>
  <c r="AG178" i="29"/>
  <c r="AG76" i="29"/>
  <c r="AG93" i="29"/>
  <c r="AG38" i="29"/>
  <c r="AG162" i="29"/>
  <c r="AG42" i="29"/>
  <c r="AG89" i="29"/>
  <c r="AG41" i="29"/>
  <c r="AG114" i="29"/>
  <c r="AG185" i="29"/>
  <c r="AG191" i="29"/>
  <c r="AG124" i="29"/>
  <c r="AG57" i="29"/>
  <c r="AG58" i="33"/>
  <c r="AG99" i="33"/>
  <c r="AG59" i="33"/>
  <c r="AG164" i="33"/>
  <c r="AG179" i="33"/>
  <c r="AG69" i="33"/>
  <c r="AG185" i="33"/>
  <c r="AG182" i="33"/>
  <c r="AG52" i="33"/>
  <c r="AG136" i="33"/>
  <c r="AG142" i="33"/>
  <c r="AG161" i="33"/>
  <c r="AG184" i="33"/>
  <c r="AG121" i="33"/>
  <c r="AG172" i="33"/>
  <c r="AG108" i="33"/>
  <c r="AG144" i="33"/>
  <c r="AG143" i="33"/>
  <c r="AG90" i="33"/>
  <c r="AG44" i="33"/>
  <c r="AG160" i="33"/>
  <c r="AG56" i="33"/>
  <c r="AG73" i="33"/>
  <c r="AG45" i="33"/>
  <c r="AG22" i="33"/>
  <c r="AG170" i="33"/>
  <c r="AG138" i="33"/>
  <c r="AG51" i="33"/>
  <c r="AG98" i="33"/>
  <c r="AG102" i="33"/>
  <c r="AG61" i="33"/>
  <c r="AG146" i="33"/>
  <c r="AG94" i="33"/>
  <c r="AG130" i="33"/>
  <c r="AG149" i="33"/>
  <c r="AG84" i="33"/>
  <c r="AG181" i="33"/>
  <c r="AG38" i="33"/>
  <c r="AG152" i="33"/>
  <c r="AG151" i="33"/>
  <c r="AG80" i="33"/>
  <c r="AG163" i="33"/>
  <c r="AG171" i="33"/>
  <c r="AG107" i="33"/>
  <c r="AG94" i="31"/>
  <c r="AG107" i="31"/>
  <c r="AG36" i="31"/>
  <c r="AG100" i="31"/>
  <c r="AG76" i="31"/>
  <c r="AG33" i="31"/>
  <c r="AG179" i="31"/>
  <c r="AG163" i="31"/>
  <c r="AG123" i="31"/>
  <c r="AG72" i="31"/>
  <c r="AG20" i="31"/>
  <c r="AG122" i="31"/>
  <c r="AG141" i="31"/>
  <c r="AG161" i="31"/>
  <c r="AG81" i="31"/>
  <c r="AG68" i="31"/>
  <c r="AG41" i="31"/>
  <c r="AG53" i="31"/>
  <c r="AG103" i="31"/>
  <c r="AG44" i="31"/>
  <c r="AG90" i="31"/>
  <c r="AG120" i="31"/>
  <c r="AG98" i="31"/>
  <c r="AG79" i="31"/>
  <c r="AG38" i="31"/>
  <c r="AG130" i="31"/>
  <c r="AG153" i="31"/>
  <c r="AG172" i="31"/>
  <c r="AG174" i="31"/>
  <c r="AG180" i="31"/>
  <c r="AG125" i="31"/>
  <c r="AG26" i="31"/>
  <c r="AG58" i="31"/>
  <c r="AG146" i="31"/>
  <c r="AG147" i="31"/>
  <c r="AG93" i="31"/>
  <c r="AG157" i="31"/>
  <c r="AG133" i="31"/>
  <c r="AG132" i="31"/>
  <c r="AG60" i="31"/>
  <c r="AG151" i="31"/>
  <c r="AG99" i="31"/>
  <c r="AG184" i="31"/>
  <c r="AG70" i="31"/>
  <c r="U7" i="14"/>
  <c r="B13" i="14" s="1"/>
  <c r="AG95" i="26"/>
  <c r="AG70" i="26"/>
  <c r="AG94" i="26"/>
  <c r="AG174" i="26"/>
  <c r="AG149" i="26"/>
  <c r="AG164" i="26"/>
  <c r="AG143" i="26"/>
  <c r="AG165" i="26"/>
  <c r="AG20" i="14"/>
  <c r="AG47" i="14"/>
  <c r="AG71" i="14"/>
  <c r="AG86" i="14"/>
  <c r="AG48" i="14"/>
  <c r="AG166" i="14"/>
  <c r="AG31" i="14"/>
  <c r="AG183" i="14"/>
  <c r="AG27" i="14"/>
  <c r="AG136" i="14"/>
  <c r="AG28" i="14"/>
  <c r="AG106" i="14"/>
  <c r="AG91" i="14"/>
  <c r="AG84" i="26"/>
  <c r="AG141" i="26"/>
  <c r="AG103" i="26"/>
  <c r="AG172" i="26"/>
  <c r="AG82" i="26"/>
  <c r="AG60" i="26"/>
  <c r="AG115" i="26"/>
  <c r="AG47" i="26"/>
  <c r="AG105" i="26"/>
  <c r="AG186" i="26"/>
  <c r="AG132" i="26"/>
  <c r="AG191" i="26"/>
  <c r="AG64" i="26"/>
  <c r="AG190" i="26"/>
  <c r="AG125" i="26"/>
  <c r="AG193" i="26"/>
  <c r="AG113" i="26"/>
  <c r="AG25" i="26"/>
  <c r="AG68" i="26"/>
  <c r="AG161" i="26"/>
  <c r="AG162" i="26"/>
  <c r="AG51" i="26"/>
  <c r="AG61" i="26"/>
  <c r="AG130" i="26"/>
  <c r="AG30" i="26"/>
  <c r="AG129" i="26"/>
  <c r="AG117" i="26"/>
  <c r="AG58" i="26"/>
  <c r="AG32" i="26"/>
  <c r="AG146" i="26"/>
  <c r="AG20" i="26"/>
  <c r="AG101" i="26"/>
  <c r="AG38" i="26"/>
  <c r="AG52" i="26"/>
  <c r="AG137" i="26"/>
  <c r="AG157" i="26"/>
  <c r="AG34" i="14"/>
  <c r="AG99" i="14"/>
  <c r="AG126" i="14"/>
  <c r="AG118" i="14"/>
  <c r="AG65" i="14"/>
  <c r="AG161" i="14"/>
  <c r="AG167" i="14"/>
  <c r="AG169" i="14"/>
  <c r="AG134" i="14"/>
  <c r="AG43" i="14"/>
  <c r="AG177" i="14"/>
  <c r="AG72" i="14"/>
  <c r="AG93" i="14"/>
  <c r="AG104" i="14"/>
  <c r="AG68" i="14"/>
  <c r="AG162" i="14"/>
  <c r="AG138" i="14"/>
  <c r="AG121" i="14"/>
  <c r="AG71" i="26"/>
  <c r="AG189" i="26"/>
  <c r="AG59" i="26"/>
  <c r="AG121" i="26"/>
  <c r="AG92" i="26"/>
  <c r="AG187" i="26"/>
  <c r="AG77" i="26"/>
  <c r="AG23" i="26"/>
  <c r="AG63" i="26"/>
  <c r="AG110" i="26"/>
  <c r="AG108" i="26"/>
  <c r="AG185" i="26"/>
  <c r="AG104" i="26"/>
  <c r="AG173" i="26"/>
  <c r="AG106" i="26"/>
  <c r="AG76" i="26"/>
  <c r="AG36" i="26"/>
  <c r="AG155" i="26"/>
  <c r="AG133" i="26"/>
  <c r="AG177" i="26"/>
  <c r="AG99" i="26"/>
  <c r="AG81" i="26"/>
  <c r="AG122" i="26"/>
  <c r="AG135" i="26"/>
  <c r="AG83" i="26"/>
  <c r="AG53" i="26"/>
  <c r="AG150" i="26"/>
  <c r="AG131" i="26"/>
  <c r="AG109" i="26"/>
  <c r="AG44" i="26"/>
  <c r="AG85" i="26"/>
  <c r="AG26" i="26"/>
  <c r="AG80" i="26"/>
  <c r="AG120" i="26"/>
  <c r="AG67" i="26"/>
  <c r="AG33" i="26"/>
  <c r="AG111" i="26"/>
  <c r="AG41" i="26"/>
  <c r="AG27" i="26"/>
  <c r="AG89" i="26"/>
  <c r="AG55" i="26"/>
  <c r="AG147" i="26"/>
  <c r="AG144" i="26"/>
  <c r="AG142" i="26"/>
  <c r="AG41" i="14"/>
  <c r="AG129" i="14"/>
  <c r="AG74" i="14"/>
  <c r="AG155" i="14"/>
  <c r="AG23" i="14"/>
  <c r="AG25" i="14"/>
  <c r="AG154" i="14"/>
  <c r="AG114" i="14"/>
  <c r="AG79" i="14"/>
  <c r="AG113" i="14"/>
  <c r="AG29" i="14"/>
  <c r="AG105" i="14"/>
  <c r="AG163" i="14"/>
  <c r="AG188" i="14"/>
  <c r="AG147" i="14"/>
  <c r="AG187" i="14"/>
  <c r="AG117" i="14"/>
  <c r="AG87" i="14"/>
  <c r="AG32" i="14"/>
  <c r="AG145" i="14"/>
  <c r="AG35" i="14"/>
  <c r="AG83" i="14"/>
  <c r="AG53" i="14"/>
  <c r="AG141" i="14"/>
  <c r="AG173" i="14"/>
  <c r="AG36" i="14"/>
  <c r="AG95" i="14"/>
  <c r="AG174" i="14"/>
  <c r="AG55" i="14"/>
  <c r="AG97" i="14"/>
  <c r="AG61" i="14"/>
  <c r="AG75" i="14"/>
  <c r="AG100" i="14"/>
  <c r="AG115" i="14"/>
  <c r="AG157" i="14"/>
  <c r="AG62" i="14"/>
  <c r="AG165" i="14"/>
  <c r="AG107" i="14"/>
  <c r="AG84" i="14"/>
  <c r="AG42" i="14"/>
  <c r="AG37" i="14"/>
  <c r="AG192" i="14"/>
  <c r="AG144" i="14"/>
  <c r="AG54" i="28"/>
  <c r="AG26" i="28"/>
  <c r="AG171" i="28"/>
  <c r="AG78" i="28"/>
  <c r="AG180" i="28"/>
  <c r="AG156" i="28"/>
  <c r="AG150" i="28"/>
  <c r="AG36" i="28"/>
  <c r="AG79" i="28"/>
  <c r="AG89" i="28"/>
  <c r="AG140" i="28"/>
  <c r="AG191" i="28"/>
  <c r="AG57" i="28"/>
  <c r="AG94" i="28"/>
  <c r="AG45" i="28"/>
  <c r="AG84" i="28"/>
  <c r="AG106" i="28"/>
  <c r="AG134" i="28"/>
  <c r="AG60" i="28"/>
  <c r="AG159" i="28"/>
  <c r="AG160" i="28"/>
  <c r="AG153" i="28"/>
  <c r="AG174" i="28"/>
  <c r="AG22" i="28"/>
  <c r="AG33" i="28"/>
  <c r="AG32" i="28"/>
  <c r="AG128" i="28"/>
  <c r="AG175" i="28"/>
  <c r="AG172" i="28"/>
  <c r="AG169" i="28"/>
  <c r="AG90" i="28"/>
  <c r="AG80" i="28"/>
  <c r="AG47" i="28"/>
  <c r="AG135" i="28"/>
  <c r="AG147" i="28"/>
  <c r="AG93" i="28"/>
  <c r="AG142" i="28"/>
  <c r="AG189" i="28"/>
  <c r="AG145" i="28"/>
  <c r="AG185" i="28"/>
  <c r="AG105" i="28"/>
  <c r="AG186" i="28"/>
  <c r="AG28" i="28"/>
  <c r="AG122" i="28"/>
  <c r="AG190" i="29"/>
  <c r="AG78" i="29"/>
  <c r="AG152" i="29"/>
  <c r="AG130" i="29"/>
  <c r="AG176" i="29"/>
  <c r="AG107" i="29"/>
  <c r="AG77" i="29"/>
  <c r="AG62" i="29"/>
  <c r="AG146" i="29"/>
  <c r="AG154" i="29"/>
  <c r="AG71" i="29"/>
  <c r="AG171" i="29"/>
  <c r="AG53" i="29"/>
  <c r="AG131" i="29"/>
  <c r="AG49" i="29"/>
  <c r="AG181" i="29"/>
  <c r="AG46" i="29"/>
  <c r="AG137" i="29"/>
  <c r="AG66" i="29"/>
  <c r="AG72" i="29"/>
  <c r="AG87" i="29"/>
  <c r="AG36" i="29"/>
  <c r="AG186" i="29"/>
  <c r="AG122" i="29"/>
  <c r="AG106" i="29"/>
  <c r="AG55" i="29"/>
  <c r="AG177" i="29"/>
  <c r="AG63" i="29"/>
  <c r="AG151" i="29"/>
  <c r="AG163" i="29"/>
  <c r="AG54" i="29"/>
  <c r="AG58" i="29"/>
  <c r="AG43" i="29"/>
  <c r="AG86" i="29"/>
  <c r="AG65" i="29"/>
  <c r="AG120" i="29"/>
  <c r="AG113" i="29"/>
  <c r="AG173" i="29"/>
  <c r="AG150" i="29"/>
  <c r="AG161" i="29"/>
  <c r="AG83" i="29"/>
  <c r="AG149" i="29"/>
  <c r="AG138" i="29"/>
  <c r="AG39" i="29"/>
  <c r="AG49" i="33"/>
  <c r="AG150" i="33"/>
  <c r="AG21" i="33"/>
  <c r="AG139" i="33"/>
  <c r="AG77" i="33"/>
  <c r="AG189" i="33"/>
  <c r="AG78" i="33"/>
  <c r="AG97" i="33"/>
  <c r="AG50" i="33"/>
  <c r="AG39" i="33"/>
  <c r="AG129" i="33"/>
  <c r="AG71" i="33"/>
  <c r="AG72" i="33"/>
  <c r="AG109" i="33"/>
  <c r="AG141" i="33"/>
  <c r="AG120" i="33"/>
  <c r="AG173" i="33"/>
  <c r="AG86" i="33"/>
  <c r="AG111" i="33"/>
  <c r="AG117" i="33"/>
  <c r="AG48" i="33"/>
  <c r="AG127" i="33"/>
  <c r="AG165" i="33"/>
  <c r="AG60" i="33"/>
  <c r="AG24" i="33"/>
  <c r="AG75" i="33"/>
  <c r="AG57" i="33"/>
  <c r="AG192" i="33"/>
  <c r="AG46" i="33"/>
  <c r="AG47" i="33"/>
  <c r="AG79" i="33"/>
  <c r="AG53" i="33"/>
  <c r="AG114" i="33"/>
  <c r="AG178" i="33"/>
  <c r="AG180" i="33"/>
  <c r="AG177" i="33"/>
  <c r="AG20" i="33"/>
  <c r="AG28" i="33"/>
  <c r="AG35" i="33"/>
  <c r="AG115" i="33"/>
  <c r="AG168" i="33"/>
  <c r="AG133" i="33"/>
  <c r="AG86" i="31"/>
  <c r="AG106" i="31"/>
  <c r="AG59" i="31"/>
  <c r="AG51" i="31"/>
  <c r="AG96" i="31"/>
  <c r="AG28" i="31"/>
  <c r="AG148" i="31"/>
  <c r="AG114" i="31"/>
  <c r="AG21" i="31"/>
  <c r="AG113" i="31"/>
  <c r="AG173" i="31"/>
  <c r="AG175" i="31"/>
  <c r="AG121" i="31"/>
  <c r="AG154" i="31"/>
  <c r="AG158" i="31"/>
  <c r="AG162" i="31"/>
  <c r="AG91" i="31"/>
  <c r="AG118" i="31"/>
  <c r="AG97" i="31"/>
  <c r="AG178" i="31"/>
  <c r="AG111" i="31"/>
  <c r="AG42" i="31"/>
  <c r="AG165" i="31"/>
  <c r="AG71" i="31"/>
  <c r="AG66" i="31"/>
  <c r="AG119" i="31"/>
  <c r="AG109" i="31"/>
  <c r="AG101" i="31"/>
  <c r="AG128" i="31"/>
  <c r="AG35" i="31"/>
  <c r="AG139" i="31"/>
  <c r="AG115" i="31"/>
  <c r="AG77" i="31"/>
  <c r="AG87" i="31"/>
  <c r="AG67" i="31"/>
  <c r="AG63" i="31"/>
  <c r="AG138" i="31"/>
  <c r="AG75" i="31"/>
  <c r="AG89" i="31"/>
  <c r="AG62" i="31"/>
  <c r="AG112" i="31"/>
  <c r="AG150" i="31"/>
  <c r="AG188" i="31"/>
  <c r="AE18" i="12" l="1"/>
  <c r="BH20" i="12" s="1"/>
  <c r="N19" i="12" s="1"/>
  <c r="AE18" i="14"/>
  <c r="BI20" i="14" s="1"/>
  <c r="O19" i="14" s="1"/>
  <c r="AE18" i="26"/>
  <c r="BJ20" i="26" s="1"/>
  <c r="P19" i="26" s="1"/>
  <c r="AE18" i="28"/>
  <c r="BH20" i="28" s="1"/>
  <c r="N19" i="28" s="1"/>
  <c r="AE18" i="30"/>
  <c r="BJ20" i="30" s="1"/>
  <c r="P19" i="30" s="1"/>
  <c r="AE18" i="27"/>
  <c r="BI20" i="27" s="1"/>
  <c r="O19" i="27" s="1"/>
  <c r="AE18" i="34"/>
  <c r="AE18" i="33"/>
  <c r="BH20" i="33" s="1"/>
  <c r="N19" i="33" s="1"/>
  <c r="AE18" i="35"/>
  <c r="AE18" i="32"/>
  <c r="AE18" i="29"/>
  <c r="AE18" i="31"/>
  <c r="V21" i="13"/>
  <c r="V19" i="13" s="1"/>
  <c r="K11" i="13" s="1"/>
  <c r="BJ20" i="14" l="1"/>
  <c r="P19" i="14" s="1"/>
  <c r="BJ20" i="28"/>
  <c r="P19" i="28" s="1"/>
  <c r="BK20" i="12"/>
  <c r="Q19" i="12" s="1"/>
  <c r="BG20" i="12"/>
  <c r="M19" i="12" s="1"/>
  <c r="AQ7" i="12" s="1"/>
  <c r="BK20" i="14"/>
  <c r="Q19" i="14" s="1"/>
  <c r="BI20" i="12"/>
  <c r="O19" i="12" s="1"/>
  <c r="BJ20" i="12"/>
  <c r="P19" i="12" s="1"/>
  <c r="BH20" i="26"/>
  <c r="N19" i="26" s="1"/>
  <c r="BK20" i="26"/>
  <c r="Q19" i="26" s="1"/>
  <c r="BI20" i="26"/>
  <c r="O19" i="26" s="1"/>
  <c r="BG20" i="26"/>
  <c r="M19" i="26" s="1"/>
  <c r="I7" i="26" s="1"/>
  <c r="BG20" i="14"/>
  <c r="M19" i="14" s="1"/>
  <c r="BH20" i="14"/>
  <c r="N19" i="14" s="1"/>
  <c r="BG20" i="28"/>
  <c r="M19" i="28" s="1"/>
  <c r="BK20" i="28"/>
  <c r="Q19" i="28" s="1"/>
  <c r="BI20" i="28"/>
  <c r="O19" i="28" s="1"/>
  <c r="BI20" i="30"/>
  <c r="O19" i="30" s="1"/>
  <c r="BK20" i="33"/>
  <c r="Q19" i="33" s="1"/>
  <c r="BH20" i="30"/>
  <c r="N19" i="30" s="1"/>
  <c r="BG20" i="30"/>
  <c r="M19" i="30" s="1"/>
  <c r="I7" i="30" s="1"/>
  <c r="BG20" i="33"/>
  <c r="M19" i="33" s="1"/>
  <c r="I7" i="33" s="1"/>
  <c r="BK20" i="30"/>
  <c r="Q19" i="30" s="1"/>
  <c r="BI20" i="33"/>
  <c r="O19" i="33" s="1"/>
  <c r="BJ20" i="33"/>
  <c r="P19" i="33" s="1"/>
  <c r="BG20" i="27"/>
  <c r="M19" i="27" s="1"/>
  <c r="I7" i="27" s="1"/>
  <c r="BH20" i="27"/>
  <c r="N19" i="27" s="1"/>
  <c r="BK20" i="27"/>
  <c r="Q19" i="27" s="1"/>
  <c r="BJ20" i="27"/>
  <c r="P19" i="27" s="1"/>
  <c r="BI20" i="34"/>
  <c r="O19" i="34" s="1"/>
  <c r="BJ20" i="34"/>
  <c r="P19" i="34" s="1"/>
  <c r="BK20" i="34"/>
  <c r="Q19" i="34" s="1"/>
  <c r="BH20" i="34"/>
  <c r="N19" i="34" s="1"/>
  <c r="BG20" i="34"/>
  <c r="M19" i="34" s="1"/>
  <c r="BH20" i="32"/>
  <c r="N19" i="32" s="1"/>
  <c r="BI20" i="32"/>
  <c r="O19" i="32" s="1"/>
  <c r="BJ20" i="32"/>
  <c r="P19" i="32" s="1"/>
  <c r="BK20" i="32"/>
  <c r="Q19" i="32" s="1"/>
  <c r="BG20" i="32"/>
  <c r="M19" i="32" s="1"/>
  <c r="BJ20" i="35"/>
  <c r="P19" i="35" s="1"/>
  <c r="BG20" i="35"/>
  <c r="M19" i="35" s="1"/>
  <c r="BH20" i="35"/>
  <c r="N19" i="35" s="1"/>
  <c r="BI20" i="35"/>
  <c r="O19" i="35" s="1"/>
  <c r="BK20" i="35"/>
  <c r="Q19" i="35" s="1"/>
  <c r="BK20" i="29"/>
  <c r="Q19" i="29" s="1"/>
  <c r="BJ20" i="29"/>
  <c r="P19" i="29" s="1"/>
  <c r="BG20" i="29"/>
  <c r="M19" i="29" s="1"/>
  <c r="AQ7" i="29" s="1"/>
  <c r="BI20" i="29"/>
  <c r="O19" i="29" s="1"/>
  <c r="BH20" i="29"/>
  <c r="N19" i="29" s="1"/>
  <c r="BI20" i="31"/>
  <c r="O19" i="31" s="1"/>
  <c r="BH20" i="31"/>
  <c r="N19" i="31" s="1"/>
  <c r="BK20" i="31"/>
  <c r="Q19" i="31" s="1"/>
  <c r="BG20" i="31"/>
  <c r="M19" i="31" s="1"/>
  <c r="BJ20" i="31"/>
  <c r="P19" i="31" s="1"/>
  <c r="BD33" i="13"/>
  <c r="BA33" i="13"/>
  <c r="AY33" i="13"/>
  <c r="AX33" i="13"/>
  <c r="AV33" i="13"/>
  <c r="BG33" i="13"/>
  <c r="BC33" i="13"/>
  <c r="BE33" i="13"/>
  <c r="BC8" i="13"/>
  <c r="BF33" i="13"/>
  <c r="BB33" i="13"/>
  <c r="AZ33" i="13"/>
  <c r="AW33" i="13"/>
  <c r="AV8" i="13"/>
  <c r="AQ7" i="26" l="1"/>
  <c r="I7" i="12"/>
  <c r="W24" i="13"/>
  <c r="AQ7" i="14"/>
  <c r="I7" i="14"/>
  <c r="AQ7" i="30"/>
  <c r="AQ7" i="28"/>
  <c r="I7" i="28"/>
  <c r="AQ7" i="33"/>
  <c r="AQ7" i="27"/>
  <c r="R17" i="13"/>
  <c r="I7" i="35"/>
  <c r="P17" i="13"/>
  <c r="I7" i="32"/>
  <c r="I7" i="34"/>
  <c r="Q17" i="13"/>
  <c r="O17" i="13"/>
  <c r="AQ7" i="35"/>
  <c r="AQ7" i="32"/>
  <c r="AQ7" i="34"/>
  <c r="W31" i="13"/>
  <c r="I7" i="31"/>
  <c r="N17" i="13"/>
  <c r="I7" i="29"/>
  <c r="AQ7" i="31"/>
  <c r="BB8" i="13"/>
  <c r="AZ8" i="13"/>
  <c r="AX8" i="13"/>
  <c r="BE8" i="13"/>
  <c r="AW8" i="13"/>
  <c r="BD8" i="13"/>
  <c r="AY8" i="13"/>
  <c r="BG8" i="13"/>
  <c r="BF8" i="13"/>
  <c r="BA8" i="13"/>
  <c r="W34" i="13" l="1"/>
  <c r="K34" i="13" s="1"/>
  <c r="N34" i="13" s="1"/>
  <c r="G24" i="13"/>
  <c r="Q24" i="13"/>
  <c r="AK24" i="13" s="1"/>
  <c r="K24" i="13"/>
  <c r="N24" i="13" s="1"/>
  <c r="E24" i="13"/>
  <c r="L24" i="13"/>
  <c r="W35" i="13"/>
  <c r="W30" i="13"/>
  <c r="G30" i="13" s="1"/>
  <c r="W32" i="13"/>
  <c r="W27" i="13"/>
  <c r="W33" i="13"/>
  <c r="W25" i="13"/>
  <c r="W28" i="13"/>
  <c r="W26" i="13"/>
  <c r="W29" i="13"/>
  <c r="K31" i="13"/>
  <c r="N31" i="13" s="1"/>
  <c r="L31" i="13"/>
  <c r="Q31" i="13"/>
  <c r="AK31" i="13" s="1"/>
  <c r="E31" i="13"/>
  <c r="G31" i="13"/>
  <c r="I6" i="13"/>
  <c r="E34" i="13" l="1"/>
  <c r="Q34" i="13"/>
  <c r="AK34" i="13" s="1"/>
  <c r="G34" i="13"/>
  <c r="L30" i="13"/>
  <c r="L34" i="13"/>
  <c r="AI24" i="13"/>
  <c r="AH24" i="13"/>
  <c r="E30" i="13"/>
  <c r="Q30" i="13"/>
  <c r="AK30" i="13" s="1"/>
  <c r="K30" i="13"/>
  <c r="N30" i="13" s="1"/>
  <c r="AH30" i="13" s="1"/>
  <c r="E35" i="13"/>
  <c r="L35" i="13"/>
  <c r="G35" i="13"/>
  <c r="Q35" i="13"/>
  <c r="AK35" i="13" s="1"/>
  <c r="K35" i="13"/>
  <c r="N35" i="13" s="1"/>
  <c r="L32" i="13"/>
  <c r="Q32" i="13"/>
  <c r="AK32" i="13" s="1"/>
  <c r="G32" i="13"/>
  <c r="E32" i="13"/>
  <c r="K32" i="13"/>
  <c r="N32" i="13" s="1"/>
  <c r="L27" i="13"/>
  <c r="E27" i="13"/>
  <c r="G27" i="13"/>
  <c r="K27" i="13"/>
  <c r="N27" i="13" s="1"/>
  <c r="Q27" i="13"/>
  <c r="AK27" i="13" s="1"/>
  <c r="Q33" i="13"/>
  <c r="AK33" i="13" s="1"/>
  <c r="K33" i="13"/>
  <c r="N33" i="13" s="1"/>
  <c r="E33" i="13"/>
  <c r="G33" i="13"/>
  <c r="L33" i="13"/>
  <c r="G25" i="13"/>
  <c r="K25" i="13"/>
  <c r="N25" i="13" s="1"/>
  <c r="L25" i="13"/>
  <c r="E25" i="13"/>
  <c r="Q25" i="13"/>
  <c r="AK25" i="13" s="1"/>
  <c r="G28" i="13"/>
  <c r="E28" i="13"/>
  <c r="Q28" i="13"/>
  <c r="AK28" i="13" s="1"/>
  <c r="L28" i="13"/>
  <c r="K28" i="13"/>
  <c r="N28" i="13" s="1"/>
  <c r="G26" i="13"/>
  <c r="E26" i="13"/>
  <c r="Q26" i="13"/>
  <c r="AK26" i="13" s="1"/>
  <c r="L26" i="13"/>
  <c r="K26" i="13"/>
  <c r="N26" i="13" s="1"/>
  <c r="G29" i="13"/>
  <c r="Q29" i="13"/>
  <c r="AK29" i="13" s="1"/>
  <c r="E29" i="13"/>
  <c r="K29" i="13"/>
  <c r="N29" i="13" s="1"/>
  <c r="L29" i="13"/>
  <c r="AI31" i="13"/>
  <c r="AH31" i="13"/>
  <c r="AI34" i="13"/>
  <c r="AH34" i="13"/>
  <c r="AM24" i="13" l="1"/>
  <c r="X11" i="12" s="1"/>
  <c r="U201" i="12" s="1"/>
  <c r="X9" i="12"/>
  <c r="AI30" i="13"/>
  <c r="AM30" i="13" s="1"/>
  <c r="X11" i="30" s="1"/>
  <c r="U201" i="30" s="1"/>
  <c r="AI35" i="13"/>
  <c r="AH35" i="13"/>
  <c r="AH32" i="13"/>
  <c r="AI32" i="13"/>
  <c r="AH27" i="13"/>
  <c r="AI27" i="13"/>
  <c r="AH33" i="13"/>
  <c r="AI33" i="13"/>
  <c r="AI28" i="13"/>
  <c r="AH28" i="13"/>
  <c r="X9" i="30"/>
  <c r="AH26" i="13"/>
  <c r="AI26" i="13"/>
  <c r="AI25" i="13"/>
  <c r="AH25" i="13"/>
  <c r="AM34" i="13"/>
  <c r="X11" i="26" s="1"/>
  <c r="U201" i="26" s="1"/>
  <c r="X9" i="26"/>
  <c r="AM31" i="13"/>
  <c r="X11" i="29" s="1"/>
  <c r="U201" i="29" s="1"/>
  <c r="X9" i="29"/>
  <c r="AI29" i="13"/>
  <c r="AH29" i="13"/>
  <c r="Z20" i="13"/>
  <c r="X9" i="14" l="1"/>
  <c r="AM35" i="13"/>
  <c r="X11" i="14" s="1"/>
  <c r="U201" i="14" s="1"/>
  <c r="X9" i="28"/>
  <c r="AM32" i="13"/>
  <c r="X11" i="28" s="1"/>
  <c r="U201" i="28" s="1"/>
  <c r="X9" i="33"/>
  <c r="AM27" i="13"/>
  <c r="X11" i="33" s="1"/>
  <c r="U201" i="33" s="1"/>
  <c r="AM33" i="13"/>
  <c r="X11" i="27" s="1"/>
  <c r="U201" i="27" s="1"/>
  <c r="X9" i="27"/>
  <c r="AM26" i="13"/>
  <c r="X11" i="34" s="1"/>
  <c r="U201" i="34" s="1"/>
  <c r="X9" i="34"/>
  <c r="AM28" i="13"/>
  <c r="X11" i="32" s="1"/>
  <c r="U201" i="32" s="1"/>
  <c r="X9" i="32"/>
  <c r="X9" i="35"/>
  <c r="AM25" i="13"/>
  <c r="X11" i="35" s="1"/>
  <c r="U201" i="35" s="1"/>
  <c r="AM29" i="13"/>
  <c r="X11" i="31" s="1"/>
  <c r="U201" i="31" s="1"/>
  <c r="X9" i="31"/>
</calcChain>
</file>

<file path=xl/sharedStrings.xml><?xml version="1.0" encoding="utf-8"?>
<sst xmlns="http://schemas.openxmlformats.org/spreadsheetml/2006/main" count="1164" uniqueCount="459">
  <si>
    <t>HIDE THESE COLUMNS. PROTECT SHEET BEFORE SAVING</t>
  </si>
  <si>
    <t>www.pwc.com/ca/carexpenses</t>
  </si>
  <si>
    <t>Complete this summary at the end of each month:</t>
  </si>
  <si>
    <t>Check year and month:</t>
  </si>
  <si>
    <t>Days driven for business</t>
  </si>
  <si>
    <t>Miscellaneous expenses</t>
  </si>
  <si>
    <t>Amounts received</t>
  </si>
  <si>
    <t>Show warning</t>
  </si>
  <si>
    <t>Lease cost</t>
  </si>
  <si>
    <t>Allowances from employer</t>
  </si>
  <si>
    <t>◄ ◄ Cannot skip any days</t>
  </si>
  <si>
    <t>Interest expense</t>
  </si>
  <si>
    <t>Reimbursements from employer</t>
  </si>
  <si>
    <t>◄ ◄ Days out of sequence</t>
  </si>
  <si>
    <t>Unavailable</t>
  </si>
  <si>
    <t>Gasoline excise tax refund</t>
  </si>
  <si>
    <t>Accident repair (personal)</t>
  </si>
  <si>
    <t>GST/HST rebate received</t>
  </si>
  <si>
    <t>Accident repair (business)</t>
  </si>
  <si>
    <t>Insurance proceeds</t>
  </si>
  <si>
    <t>Days vehicle used for employment purposes</t>
  </si>
  <si>
    <t>Last day in month that is listed</t>
  </si>
  <si>
    <t>Business kilometres</t>
  </si>
  <si>
    <t>Parking</t>
  </si>
  <si>
    <t>Fuel
and oil</t>
  </si>
  <si>
    <t>Normal repairs and maintenance</t>
  </si>
  <si>
    <t>Day</t>
  </si>
  <si>
    <t>Row of last entry to count</t>
  </si>
  <si>
    <t>Departure
point</t>
  </si>
  <si>
    <t>Destination</t>
  </si>
  <si>
    <t>Start</t>
  </si>
  <si>
    <t>End</t>
  </si>
  <si>
    <t>Driven</t>
  </si>
  <si>
    <t>Totals:</t>
  </si>
  <si>
    <t>entries that day</t>
  </si>
  <si>
    <t>MAX. OFFSET</t>
  </si>
  <si>
    <t>Month</t>
  </si>
  <si>
    <t>Year</t>
  </si>
  <si>
    <t>Is number?</t>
  </si>
  <si>
    <t>Missing number?</t>
  </si>
  <si>
    <t>Days vehicle is available for personal use</t>
  </si>
  <si>
    <t>Max of previous rows,s KM</t>
  </si>
  <si>
    <t>Min of subsequent rows' KM</t>
  </si>
  <si>
    <t>First dates with odometer out of sequence</t>
  </si>
  <si>
    <t>Check darker cells</t>
  </si>
  <si>
    <t>Previous entry</t>
  </si>
  <si>
    <t>Next entry</t>
  </si>
  <si>
    <t>◄ ◄ Only 31 days in month</t>
  </si>
  <si>
    <t>◄ Month (m or mm)</t>
  </si>
  <si>
    <t>January, 2000</t>
  </si>
  <si>
    <t/>
  </si>
  <si>
    <t xml:space="preserve">DRIVEN FOR FOR BUSINESS ON </t>
  </si>
  <si>
    <t>Total of monthly summaries</t>
  </si>
  <si>
    <t>Check month:</t>
  </si>
  <si>
    <t>Business kilometres driven</t>
  </si>
  <si>
    <t>January</t>
  </si>
  <si>
    <t>February</t>
  </si>
  <si>
    <t>March</t>
  </si>
  <si>
    <t>April</t>
  </si>
  <si>
    <t>May</t>
  </si>
  <si>
    <t>June</t>
  </si>
  <si>
    <t>July</t>
  </si>
  <si>
    <t>August</t>
  </si>
  <si>
    <t>September</t>
  </si>
  <si>
    <t>October</t>
  </si>
  <si>
    <t>November</t>
  </si>
  <si>
    <t>December</t>
  </si>
  <si>
    <t xml:space="preserve"> Monthly odometer readings</t>
  </si>
  <si>
    <t>Minimum</t>
  </si>
  <si>
    <t>Smallest</t>
  </si>
  <si>
    <t>Largest</t>
  </si>
  <si>
    <t>START
exceeds smallest reading in the month</t>
  </si>
  <si>
    <t>No values</t>
  </si>
  <si>
    <t>END
is less
than largest reading in
the month</t>
  </si>
  <si>
    <t>Odom line probs</t>
  </si>
  <si>
    <t>MONTH</t>
  </si>
  <si>
    <t>Problem in daily odometer readings?</t>
  </si>
  <si>
    <t>This makes the monthly worksheets number themselves correctly from 1 to 12"</t>
  </si>
  <si>
    <t>Business km</t>
  </si>
  <si>
    <t>Personal km</t>
  </si>
  <si>
    <t>Car 1</t>
  </si>
  <si>
    <t>Car 2</t>
  </si>
  <si>
    <t>Car 3</t>
  </si>
  <si>
    <t>Car 4</t>
  </si>
  <si>
    <t>Car 5</t>
  </si>
  <si>
    <t>Car 6</t>
  </si>
  <si>
    <t>Last</t>
  </si>
  <si>
    <t>km in month</t>
  </si>
  <si>
    <t>Cars used</t>
  </si>
  <si>
    <t>FIRST</t>
  </si>
  <si>
    <t>km (END minus START) may be nil or negative</t>
  </si>
  <si>
    <t>Special
notes:</t>
  </si>
  <si>
    <t>Odometer for start and/or end of month</t>
  </si>
  <si>
    <t>Row</t>
  </si>
  <si>
    <t>Maximum</t>
  </si>
  <si>
    <t>Days skipped or out of sequence?? (Yes if &gt; 0)</t>
  </si>
  <si>
    <t>Days missing or out of sequence?? (Yes if &gt; 0)</t>
  </si>
  <si>
    <t>Missing days?</t>
  </si>
  <si>
    <t>0 = blank sheet</t>
  </si>
  <si>
    <t>0=blank sheet</t>
  </si>
  <si>
    <t>Not avail for Business</t>
  </si>
  <si>
    <t>Unavail for business</t>
  </si>
  <si>
    <t>◄ ◄ ◄ ◄ Days out of sequence</t>
  </si>
  <si>
    <t>◄ ◄ ◄ ◄ Cannot skip any days</t>
  </si>
  <si>
    <t>Unavail any use</t>
  </si>
  <si>
    <t>Days in month</t>
  </si>
  <si>
    <t>Avail any use</t>
  </si>
  <si>
    <t>Days unavailable for any use</t>
  </si>
  <si>
    <t xml:space="preserve">◄ ◄ ◄ Only </t>
  </si>
  <si>
    <t xml:space="preserve"> days in month</t>
  </si>
  <si>
    <t xml:space="preserve">Odometer: </t>
  </si>
  <si>
    <t>Unavailable for month</t>
  </si>
  <si>
    <t>X</t>
  </si>
  <si>
    <t>Use</t>
  </si>
  <si>
    <t>Marker</t>
  </si>
  <si>
    <t>Days vehicle is available</t>
  </si>
  <si>
    <t xml:space="preserve">Annual summary indicates car is unavailable for entire month of </t>
  </si>
  <si>
    <t>to mark (below) days on which the car is not available for any use</t>
  </si>
  <si>
    <t>Days in month vehicle is available for business or personal use</t>
  </si>
  <si>
    <t>(yy or yyyy)</t>
  </si>
  <si>
    <t>Enter year</t>
  </si>
  <si>
    <t>◄◄◄</t>
  </si>
  <si>
    <t>km driven in year</t>
  </si>
  <si>
    <t>When more than one car is used in a month, some diagnostics for START and END odometer readings are not reliable for that month) ▼</t>
  </si>
  <si>
    <t>Check</t>
  </si>
  <si>
    <t>No data</t>
  </si>
  <si>
    <t>Translator: also change the names of the tabs for the various worksheets</t>
  </si>
  <si>
    <t>(e.g., if km at start of trip less than km at end of previous trip)</t>
  </si>
  <si>
    <t>No problem</t>
  </si>
  <si>
    <t>Problem</t>
  </si>
  <si>
    <t>If car is employer-supplied, enter days unavailable below</t>
  </si>
  <si>
    <t>Other operating expenses (incl. licence, registration)</t>
  </si>
  <si>
    <t xml:space="preserve">Individual odometer entries </t>
  </si>
  <si>
    <t>Monthly records:
Days missing or not in order?</t>
  </si>
  <si>
    <r>
      <t>Enter "</t>
    </r>
    <r>
      <rPr>
        <sz val="10"/>
        <rFont val="Arial"/>
        <family val="2"/>
      </rPr>
      <t>X</t>
    </r>
    <r>
      <rPr>
        <sz val="10"/>
        <rFont val="Arial"/>
        <family val="2"/>
      </rPr>
      <t>" for any month in which no car was available 
      ▼▼</t>
    </r>
  </si>
  <si>
    <t>If car is not available all month, you can indicate that on the annual summary rather than here</t>
  </si>
  <si>
    <t xml:space="preserve">◄ ◄◄ ◄ ◄ ◄ ◄ ◄  Enter day  </t>
  </si>
  <si>
    <t>Enter E or F to select language:</t>
  </si>
  <si>
    <t>Length of English</t>
  </si>
  <si>
    <t>Length of French</t>
  </si>
  <si>
    <t>Totals</t>
  </si>
  <si>
    <t xml:space="preserve">Do not delete: </t>
  </si>
  <si>
    <t>START
does not match END of previous month</t>
  </si>
  <si>
    <t>ok</t>
  </si>
  <si>
    <t>French date formulas and formats may require attention</t>
  </si>
  <si>
    <t>French currency formats will have to come from French Excel</t>
  </si>
  <si>
    <t>Quebec</t>
  </si>
  <si>
    <t>Rest of Canada</t>
  </si>
  <si>
    <t>From annual summary: X = unavail for month</t>
  </si>
  <si>
    <t>0 = no data</t>
  </si>
  <si>
    <t>QUEBEC ONLY</t>
  </si>
  <si>
    <r>
      <t xml:space="preserve">DO NOT TYPE HERE
</t>
    </r>
    <r>
      <rPr>
        <sz val="10"/>
        <rFont val="Arial"/>
        <family val="2"/>
      </rPr>
      <t>These are used in the various worksheets</t>
    </r>
  </si>
  <si>
    <t>French (type here)</t>
  </si>
  <si>
    <t>English (type here)</t>
  </si>
  <si>
    <t>Enter Q for Quebec version:</t>
  </si>
  <si>
    <t>Check start</t>
  </si>
  <si>
    <t>q</t>
  </si>
  <si>
    <t>and</t>
  </si>
  <si>
    <t>against end of previous month</t>
  </si>
  <si>
    <t>Check START</t>
  </si>
  <si>
    <t>Check END</t>
  </si>
  <si>
    <t>Words (Eng or Fre) for formulas below</t>
  </si>
  <si>
    <t>Thu</t>
  </si>
  <si>
    <t>Sun</t>
  </si>
  <si>
    <t>Mon</t>
  </si>
  <si>
    <t>Tue</t>
  </si>
  <si>
    <t>Wed</t>
  </si>
  <si>
    <t>Fri</t>
  </si>
  <si>
    <t>Sat</t>
  </si>
  <si>
    <t>ENG</t>
  </si>
  <si>
    <t>ENG or FRE</t>
  </si>
  <si>
    <t>taxable benefit may be reduced</t>
  </si>
  <si>
    <t>Explanation/description</t>
  </si>
  <si>
    <t>Amount</t>
  </si>
  <si>
    <t>Date (dd)</t>
  </si>
  <si>
    <t>Month (mm)</t>
  </si>
  <si>
    <t>Year (yy)</t>
  </si>
  <si>
    <t>A number?</t>
  </si>
  <si>
    <t>Not too late?</t>
  </si>
  <si>
    <t>Not too early?</t>
  </si>
  <si>
    <t>Total</t>
  </si>
  <si>
    <t>SUM this date?</t>
  </si>
  <si>
    <t>Km to count</t>
  </si>
  <si>
    <r>
      <t xml:space="preserve">NO LONGER NEEDED; DO NOT TRANSLATE </t>
    </r>
    <r>
      <rPr>
        <sz val="10"/>
        <rFont val="Arial"/>
        <family val="2"/>
      </rPr>
      <t>Enter monthly data on the separate worksheets provided (see tabs at the bottom of the screen).</t>
    </r>
  </si>
  <si>
    <t>Special notes:</t>
  </si>
  <si>
    <t>Cars used*</t>
  </si>
  <si>
    <t>* Counts use of different cars. For instance, starting with car 1, switching to car 2 and then back to car 3 yields a count of 3.</t>
  </si>
  <si>
    <t>Enter each day as many times as needed
▼</t>
  </si>
  <si>
    <r>
      <t xml:space="preserve">NO LONGER NEEDED; DO NOT TRANSLATE </t>
    </r>
    <r>
      <rPr>
        <sz val="10"/>
        <rFont val="Arial"/>
        <family val="2"/>
      </rPr>
      <t>Check start against end of previous year</t>
    </r>
  </si>
  <si>
    <r>
      <t xml:space="preserve">NO LONGER NEEDED; DO NOT TRANSLATE  </t>
    </r>
    <r>
      <rPr>
        <sz val="10"/>
        <rFont val="Arial"/>
        <family val="2"/>
      </rPr>
      <t>(Record reading if car switched)</t>
    </r>
  </si>
  <si>
    <t>Check end against largest reading in this month</t>
  </si>
  <si>
    <t>against smallest reading in this month</t>
  </si>
  <si>
    <t>Check individual start and end km entries.</t>
  </si>
  <si>
    <t xml:space="preserve">(Payments made from </t>
  </si>
  <si>
    <t xml:space="preserve"> can reduce your automobile benefit for EITHER </t>
  </si>
  <si>
    <t xml:space="preserve">In </t>
  </si>
  <si>
    <t xml:space="preserve">In first 45 days of </t>
  </si>
  <si>
    <t>Payments to Employer</t>
  </si>
  <si>
    <t>NOTES</t>
  </si>
  <si>
    <t>Payments you made to your employer in the year or within 45 days after year end should be recorded here.</t>
  </si>
  <si>
    <t>N/A</t>
  </si>
  <si>
    <t>Min and Max</t>
  </si>
  <si>
    <t>Count of km entries</t>
  </si>
  <si>
    <t>Start and end</t>
  </si>
  <si>
    <t>Smallest start</t>
  </si>
  <si>
    <t>Largest end</t>
  </si>
  <si>
    <t>Min start km entry</t>
  </si>
  <si>
    <t>Max end km entry</t>
  </si>
  <si>
    <t>End &lt; start?</t>
  </si>
  <si>
    <t>Smallest trip reading</t>
  </si>
  <si>
    <t>Largest trip reading</t>
  </si>
  <si>
    <t>Smallest START reading for any car</t>
  </si>
  <si>
    <t>Start in range</t>
  </si>
  <si>
    <t>End in range</t>
  </si>
  <si>
    <t>Month unavailable</t>
  </si>
  <si>
    <t>Y</t>
  </si>
  <si>
    <t>All use Quebec option (Y/N)</t>
  </si>
  <si>
    <r>
      <t xml:space="preserve">Set this to Y if the Quebec version is to be used for all jurisdictions, but without the word "Quebec" in headings, etc. </t>
    </r>
    <r>
      <rPr>
        <sz val="10"/>
        <color indexed="14"/>
        <rFont val="Arial"/>
        <family val="2"/>
      </rPr>
      <t xml:space="preserve">
</t>
    </r>
    <r>
      <rPr>
        <b/>
        <sz val="10"/>
        <color indexed="14"/>
        <rFont val="Arial"/>
        <family val="2"/>
      </rPr>
      <t>"Q" still has to be inserted below.</t>
    </r>
  </si>
  <si>
    <t xml:space="preserve"> jours dans le mois</t>
  </si>
  <si>
    <t>(aa ou aaaa)</t>
  </si>
  <si>
    <t>Réparations accident (affaires)</t>
  </si>
  <si>
    <t>Réparations accident (personnel)</t>
  </si>
  <si>
    <t>Par rapport à la plus petite lecture du mois</t>
  </si>
  <si>
    <t>par rapport à la fin du mois précédent</t>
  </si>
  <si>
    <t>Allocations reçues de l'employeur</t>
  </si>
  <si>
    <t>Montant</t>
  </si>
  <si>
    <t>Montants reçus</t>
  </si>
  <si>
    <t>et</t>
  </si>
  <si>
    <t>Kilomètres d'affaires</t>
  </si>
  <si>
    <t>Kilomètres d'affaires parcourus</t>
  </si>
  <si>
    <t>◄ ◄ ◄ ◄ Ne peut sauter une journée</t>
  </si>
  <si>
    <t>Automobile 1</t>
  </si>
  <si>
    <t>Automobile 2</t>
  </si>
  <si>
    <t>Automobile 3</t>
  </si>
  <si>
    <t>Automobile 4</t>
  </si>
  <si>
    <t>Automobile 5</t>
  </si>
  <si>
    <t>Automobile 6</t>
  </si>
  <si>
    <t>Journal de bord avantages et dépenses d'automobile</t>
  </si>
  <si>
    <t>Journal de bord avantages et dépenses d'automobile - Sommaire annuel</t>
  </si>
  <si>
    <t>Automobiles utilisées*</t>
  </si>
  <si>
    <t>Vérifier</t>
  </si>
  <si>
    <t>Vérifier les cellules foncées</t>
  </si>
  <si>
    <t>Vérifier FIN</t>
  </si>
  <si>
    <t>Vérifier chaque entrée du km début et fin</t>
  </si>
  <si>
    <t>Vérifier début</t>
  </si>
  <si>
    <t>Vérifier DÉBUT</t>
  </si>
  <si>
    <t>Comparer la fin avec la lecture la plus élevée du mois</t>
  </si>
  <si>
    <t>Remplir ce sommaire à la fin de chaque mois :</t>
  </si>
  <si>
    <t>Date (jj)</t>
  </si>
  <si>
    <t>Jour</t>
  </si>
  <si>
    <t>Jours de disponibilité du véhicule dans le mois pour affaires ou à des fins personnelles</t>
  </si>
  <si>
    <t>Jours de disponibilité du véhicule</t>
  </si>
  <si>
    <t>Jours de disponibilité du véhicule à des fins personnelles</t>
  </si>
  <si>
    <t>Jours de disponibilité du véhicule pour affaires</t>
  </si>
  <si>
    <t>Point de
départ</t>
  </si>
  <si>
    <t>Parcouru</t>
  </si>
  <si>
    <t>Fin</t>
  </si>
  <si>
    <t>FIN
est inférieur
à la plus grande lecture du
mois</t>
  </si>
  <si>
    <t>▼</t>
  </si>
  <si>
    <t>Entrer l'année</t>
  </si>
  <si>
    <t>Explication/description</t>
  </si>
  <si>
    <t>Essence
et huile</t>
  </si>
  <si>
    <t>Remboursement de la taxe d'accise sur l'essence</t>
  </si>
  <si>
    <t>Remboursement de la TPS/TVH reçue</t>
  </si>
  <si>
    <t>Si l'automobile est fournie par l'employeur, entrer les jours d'indisponibilité</t>
  </si>
  <si>
    <t>Produit d'assurance</t>
  </si>
  <si>
    <t>Frais d'intérêt</t>
  </si>
  <si>
    <t>km (FIN moins DÉBUT) peut être nul ou négatif</t>
  </si>
  <si>
    <t>km parcourus dans l'année</t>
  </si>
  <si>
    <t>km dans le mois</t>
  </si>
  <si>
    <t>Plus élevé</t>
  </si>
  <si>
    <t>Frais de location</t>
  </si>
  <si>
    <t>Dépenses diverses</t>
  </si>
  <si>
    <t>Mois (mm)</t>
  </si>
  <si>
    <t>Pas de données</t>
  </si>
  <si>
    <t>Pas de problème</t>
  </si>
  <si>
    <t>Réparations et entretien courants</t>
  </si>
  <si>
    <t>Compteur pour le début et/ou la fin du mois</t>
  </si>
  <si>
    <t>Problème</t>
  </si>
  <si>
    <t>Québec</t>
  </si>
  <si>
    <t>Remboursements de l'employeur</t>
  </si>
  <si>
    <t>Rangée</t>
  </si>
  <si>
    <t>Plus petit</t>
  </si>
  <si>
    <t>Notes
spéciales :</t>
  </si>
  <si>
    <t>Notes spéciales :</t>
  </si>
  <si>
    <t>Début</t>
  </si>
  <si>
    <t>DÉBUT
excède la plus petite lecture du mois</t>
  </si>
  <si>
    <t>avantage imposable peut être réduit</t>
  </si>
  <si>
    <t>Totaux</t>
  </si>
  <si>
    <t>Total des sommaires mensuels</t>
  </si>
  <si>
    <t>Non disponible pour le mois</t>
  </si>
  <si>
    <t>Lorsque deux véhicules ou plus sont utilisés au cours du mois, certains diagnostics pour les lectures du DÉBUT et de la FIN ne sont pas fiables pour ce mois</t>
  </si>
  <si>
    <t>www.pwc.com/ca/automobile</t>
  </si>
  <si>
    <t>Année (aa)</t>
  </si>
  <si>
    <t>Dim</t>
  </si>
  <si>
    <t>Lun</t>
  </si>
  <si>
    <t>Mar</t>
  </si>
  <si>
    <t>Mer</t>
  </si>
  <si>
    <t>Jeu</t>
  </si>
  <si>
    <t>Ven</t>
  </si>
  <si>
    <t>Sam</t>
  </si>
  <si>
    <t xml:space="preserve"> peut réduire votre avantage pour automobile pour SOIT </t>
  </si>
  <si>
    <t>Paiements à l'employeur</t>
  </si>
  <si>
    <t>English characters trimmed</t>
  </si>
  <si>
    <t>French characters trimmed</t>
  </si>
  <si>
    <t>DÉBUT
ne concorde pas avec la FIN du mois précédent</t>
  </si>
  <si>
    <t xml:space="preserve">(Paiements faits de </t>
  </si>
  <si>
    <t>Autres frais d'exploitation (comme l'immatriculation et le permis)</t>
  </si>
  <si>
    <t xml:space="preserve">◄ ◄ ◄ Seulement </t>
  </si>
  <si>
    <t xml:space="preserve">Compteur de kilométrage : </t>
  </si>
  <si>
    <t xml:space="preserve">Dans les 45 premiers jours </t>
  </si>
  <si>
    <t xml:space="preserve">◄ ◄◄ ◄ ◄ ◄ ◄ ◄  Entrer jour  </t>
  </si>
  <si>
    <t xml:space="preserve">Entrer "X" pour tout mois où aucune automobile n'était disponible
     ▼▼ </t>
  </si>
  <si>
    <t xml:space="preserve">Sommaire annuel indique que l'automobile n'est pas disponible pour tout le mois de </t>
  </si>
  <si>
    <t>Largest END reading for any car</t>
  </si>
  <si>
    <t>Lecture de DÉBUT la moins élevée de toutes les voitures</t>
  </si>
  <si>
    <t>Lecture de FIN la plus élevée de toutes les voitures</t>
  </si>
  <si>
    <t>* Inscrire ici le nombre de véhicules utilisés. Par exemple, si on emprunte la voiture 1, que l'on passe à la voiture 2 puis qu'on utilise ensuite la voiture 3, on doit indiquer 3 dans la cellule.</t>
  </si>
  <si>
    <t>Déplace-
ment le plus grand en km</t>
  </si>
  <si>
    <t>Déplace- 
ment le plus petit en km</t>
  </si>
  <si>
    <t>(par ex., si le km au départ est inférieur au km à l'arrivée du déplacement précédent)</t>
  </si>
  <si>
    <t>LAST END</t>
  </si>
  <si>
    <t>$Bn$15</t>
  </si>
  <si>
    <t>Previous END</t>
  </si>
  <si>
    <t>Previous end</t>
  </si>
  <si>
    <t>(No personal kilometres)</t>
  </si>
  <si>
    <t>Feedback</t>
  </si>
  <si>
    <t>Colours In Spreadsheet</t>
  </si>
  <si>
    <t xml:space="preserve"> </t>
  </si>
  <si>
    <t>The Annual Summary provides:</t>
  </si>
  <si>
    <t>Please send any comments to:</t>
  </si>
  <si>
    <t>km d'affaires</t>
  </si>
  <si>
    <t>Entrer le jour aussi souvent que nécessaire.
▼</t>
  </si>
  <si>
    <t>Si l'automobile n'est pas disponible tout le mois, indiquez-le sur le sommaire annuel et non ici.</t>
  </si>
  <si>
    <t xml:space="preserve">En </t>
  </si>
  <si>
    <t>Registres mensuels :
Jours manquants ou non ordonnés?</t>
  </si>
  <si>
    <t>Station-
nement</t>
  </si>
  <si>
    <t>Inscrire ici les paiements faits à votre employeur dans l'année ou dans les 45 jours de la fin de l'année.</t>
  </si>
  <si>
    <t>km personnel</t>
  </si>
  <si>
    <t>F164_</t>
  </si>
  <si>
    <t>F167_</t>
  </si>
  <si>
    <t>F168_</t>
  </si>
  <si>
    <t>F169_</t>
  </si>
  <si>
    <t>F170_</t>
  </si>
  <si>
    <t>F171_</t>
  </si>
  <si>
    <t>F172_</t>
  </si>
  <si>
    <t>F173_</t>
  </si>
  <si>
    <t>F174_</t>
  </si>
  <si>
    <t>F175_</t>
  </si>
  <si>
    <t>F176_</t>
  </si>
  <si>
    <t>F177_</t>
  </si>
  <si>
    <t>F178_</t>
  </si>
  <si>
    <t>F179_</t>
  </si>
  <si>
    <t>F180_</t>
  </si>
  <si>
    <t>F181_</t>
  </si>
  <si>
    <t>F182_</t>
  </si>
  <si>
    <t>F183_</t>
  </si>
  <si>
    <t>Odometer at end of previous month</t>
  </si>
  <si>
    <t>Lecture du compteur à la fin du mois précédent</t>
  </si>
  <si>
    <t>(Give details in A.)</t>
  </si>
  <si>
    <t>Consigner les détails dans A.</t>
  </si>
  <si>
    <t>Eng</t>
  </si>
  <si>
    <t>Fre</t>
  </si>
  <si>
    <t>NTS ONLY'!E106&amp;TEXT(I7-44,"Mmmm d, Yyyy")&amp;" to "&amp;TEXT(I7,"Mmmm d, Yyyy")&amp;'NTS ONLY'!E25&amp;TEXT(I7,"Yyyy")&amp;" or "&amp;TEXT(I7-99,"Yyyy")&amp;".)"</t>
  </si>
  <si>
    <t>janvier</t>
  </si>
  <si>
    <t>février</t>
  </si>
  <si>
    <t>mars</t>
  </si>
  <si>
    <t>avril</t>
  </si>
  <si>
    <t>mai</t>
  </si>
  <si>
    <t>juin</t>
  </si>
  <si>
    <t>juillet</t>
  </si>
  <si>
    <t>août</t>
  </si>
  <si>
    <t>septembre</t>
  </si>
  <si>
    <t>octobre</t>
  </si>
  <si>
    <t>novembre</t>
  </si>
  <si>
    <t>décembre</t>
  </si>
  <si>
    <t>◄ ◄ ◄ ◄ Jours non ordonnés</t>
  </si>
  <si>
    <t>Common odometer problems – diagnostics (to help you detect errors)</t>
  </si>
  <si>
    <t>Problèmes courants du compteur de km - diagnostics (de détection des erreurs)</t>
  </si>
  <si>
    <t>T20&amp;". "&amp;U20&amp;" "&amp;R20&amp;", "&amp;$AE$7</t>
  </si>
  <si>
    <t>F</t>
  </si>
  <si>
    <t>T20&amp;". "&amp;" "&amp;R20&amp;" "&amp;U20&amp;" "&amp;$AE$7</t>
  </si>
  <si>
    <t>Language</t>
  </si>
  <si>
    <t>3.  Payments to Employer</t>
  </si>
  <si>
    <t>2.  Monthly Logs</t>
  </si>
  <si>
    <t xml:space="preserve">1.  Annual Summary </t>
  </si>
  <si>
    <r>
      <t xml:space="preserve">For help, see: </t>
    </r>
    <r>
      <rPr>
        <i/>
        <sz val="10"/>
        <rFont val="Arial"/>
        <family val="2"/>
      </rPr>
      <t>Car Expenses 
and Benefits  – A Tax Guide</t>
    </r>
    <r>
      <rPr>
        <sz val="10"/>
        <rFont val="Arial"/>
        <family val="2"/>
      </rPr>
      <t>:</t>
    </r>
  </si>
  <si>
    <t>Pour obtenir de l'aide : Utilisation 
d'une automobile - Guide fiscal :</t>
  </si>
  <si>
    <t>English</t>
  </si>
  <si>
    <t>Français</t>
  </si>
  <si>
    <t>.</t>
  </si>
  <si>
    <t>Journal de bord avantages et dépenses
d'automobile – instructions d'utilisation</t>
  </si>
  <si>
    <t>Couleurs utilisées dans la feuille de calcul</t>
  </si>
  <si>
    <t>Utilisez le Sommaire annuel pour saisir l'année, des observations précises
et (vers la gauche) tous les mois au cours desquels aucun véhicule n'était disponible.</t>
  </si>
  <si>
    <t>Contenu du Sommaire annuel :</t>
  </si>
  <si>
    <t xml:space="preserve">Entrez tout paiement que vous avez fait à votre employeur relativement au véhicule, dans l'exercice en cours ou dans un délai de 45 jours suivant la fin de l'exercice. </t>
  </si>
  <si>
    <t>Vos commentaires</t>
  </si>
  <si>
    <t>N'hésitez pas à nous faire part de vos commentaires à l'adresse suivante :</t>
  </si>
  <si>
    <t>1.  Sommaire annuel</t>
  </si>
  <si>
    <t>2.  Journaux mensuels</t>
  </si>
  <si>
    <t>3.  Paiements ($) à l'employeur</t>
  </si>
  <si>
    <t>–   Yellow or amber – text or numbers that you enter.</t>
  </si>
  <si>
    <t>–   Jaune ou ambre – texte ou chiffres que vous avez saisis.</t>
  </si>
  <si>
    <t xml:space="preserve">–   Black or grey – headings or instructions. </t>
  </si>
  <si>
    <t xml:space="preserve">–   Noir ou gris – en-tête ou instructions. </t>
  </si>
  <si>
    <t xml:space="preserve">–   White – results calculated by the spreadsheet. </t>
  </si>
  <si>
    <t xml:space="preserve">–   Blanc – résultat d'une formule utilisée dans la feuille de calcul. </t>
  </si>
  <si>
    <t>–   Red or orange – possible problems.</t>
  </si>
  <si>
    <t>–   Rouge ou orangé – problème possible.</t>
  </si>
  <si>
    <t xml:space="preserve">–   Top – numbers you will need for income tax purposes. </t>
  </si>
  <si>
    <t xml:space="preserve">–   Partie supérieure – chiffres dont vous aurez besoin aux fins de l'impôt. </t>
  </si>
  <si>
    <t>–   Bottom – diagnostics to help you spot errors (e.g., typos); sometimes no correction is needed.</t>
  </si>
  <si>
    <t>For more information, see:</t>
  </si>
  <si>
    <t>Utilisation d'une automobile – Guide fiscal</t>
  </si>
  <si>
    <t>The following colours are used for the cells:</t>
  </si>
  <si>
    <t>Use the Annual Summary to enter the year, any special notes
and (towards the left) any months for which no car was available.</t>
  </si>
  <si>
    <t xml:space="preserve">Record any payments you made to your employer in respect of the car(s), in the year or within 45 days after year end. </t>
  </si>
  <si>
    <t xml:space="preserve">Pour en savoir plus, consultez le document : </t>
  </si>
  <si>
    <t>Assurance</t>
  </si>
  <si>
    <t>Insurance</t>
  </si>
  <si>
    <t>Les couleurs qui apparaissent dans les cellules ont les significations suivantes.</t>
  </si>
  <si>
    <t>–   Partie inférieure – diagnostics de détection des erreurs (comme les coquilles); 
      il peut arriver qu'aucune correction ne soit nécessaire.</t>
  </si>
  <si>
    <t>–   Partie supérieure – à remplir au début ou à la fin du mois, selon le cas.</t>
  </si>
  <si>
    <t>–   Partie inférieure – à remplir chaque jour. (Si vous n'avez pas utilisé le véhicule pour affaires,
      n'entrez que la date.) À la droite de la colonne « C. Destination » n'entrez que des chiffres, et non pas du texte.</t>
  </si>
  <si>
    <t>If you do not see this below, please zoom out.</t>
  </si>
  <si>
    <t>Entrées individuelles du compteur</t>
  </si>
  <si>
    <t>Inscrire un</t>
  </si>
  <si>
    <t>(Pas de kilométrage personnel)</t>
  </si>
  <si>
    <t>Please zoom out if this arrow's point is not visible after you hit the HOME key.</t>
  </si>
  <si>
    <t>Veuillez faire un zoom arrière si le curseur a disparu après avoir appuyé sur la touche Début.</t>
  </si>
  <si>
    <t>A. 
Purpose and notes</t>
  </si>
  <si>
    <t>A. 
But et notes</t>
  </si>
  <si>
    <t>pour indiquer (ci-dessous) les jours pour lesquels l'automobile n'est pas disponible.</t>
  </si>
  <si>
    <t>–   Top – Fill out at the beginning or end of the month, as appropriate.</t>
  </si>
  <si>
    <t>Other expenses</t>
  </si>
  <si>
    <t>Autres dépenses</t>
  </si>
  <si>
    <t>Utilisez les journaux mensuels pour consigner les dates, les distances et les dépenses :</t>
  </si>
  <si>
    <t>Please save this file 
in a convenient location 
and save it frequently.</t>
  </si>
  <si>
    <t>Use the monthly logs to record dates, distances and expenditures:</t>
  </si>
  <si>
    <t>Type in yellow or amber cells only</t>
  </si>
  <si>
    <t>Last day entered</t>
  </si>
  <si>
    <t xml:space="preserve">Two Sections </t>
  </si>
  <si>
    <t xml:space="preserve">Deux sections </t>
  </si>
  <si>
    <t>Veuillez enregistrer 
le fichier dans vos dossiers 
et ne pas oublier de faire des 
enregistrements fréquents.</t>
  </si>
  <si>
    <t>Saisir les données dans les cellules jaunes ou ambres.</t>
  </si>
  <si>
    <t>À l'exception du Québec, les travailleurs autonomes peuvent utiliser, dans certains cas, un registre pour une période représentative pour étayer les calculs des frais d'un véhicule.</t>
  </si>
  <si>
    <t>Except in Quebec, self-employed individuals can use an automobile logbook maintained for a sample period to support motor vehicle expenses in certain cases.</t>
  </si>
  <si>
    <t>QST rebate received</t>
  </si>
  <si>
    <t>Remboursement de la TVQ reçue</t>
  </si>
  <si>
    <t>SET BASE YEAR:</t>
  </si>
  <si>
    <t>–   Bottom – Fill out daily. (If you did not use the car for business purposes, enter only the date). 
      To the right of "C. Destination" enter only numbers, not text.</t>
  </si>
  <si>
    <t>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t>
  </si>
  <si>
    <t>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t>
  </si>
  <si>
    <t>tax.services@ca.info.pwc.com</t>
  </si>
  <si>
    <t>Car Expenses and Benefits log</t>
  </si>
  <si>
    <t>Car Expenses and Benefits log – Annual summary</t>
  </si>
  <si>
    <t>Car Expenses and Benefits log – Instructions</t>
  </si>
  <si>
    <t>Car Expenses and Benefits  – A Tax Guide</t>
  </si>
  <si>
    <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</si>
</sst>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
    <numFmt numFmtId="165" formatCode="00"/>
    <numFmt numFmtId="166" formatCode="#,##0.0"/>
    <numFmt numFmtId="167" formatCode="[$-F800]dddd\,\ mmmm\ dd\,\ yyyy"/>
    <numFmt numFmtId="168" formatCode="[$-409]d\-mmm\-yy;@"/>
    <numFmt numFmtId="169" formatCode="[$-409]mmmm\ d\,\ yyyy;@"/>
  </numFmts>
  <fonts count="131">
    <font>
      <sz val="10"/>
      <name val="Arial"/>
    </font>
    <font>
      <sz val="10"/>
      <name val="Arial"/>
      <family val="2"/>
    </font>
    <font>
      <b/>
      <sz val="9"/>
      <name val="Arial"/>
      <family val="2"/>
    </font>
    <font>
      <b/>
      <sz val="18"/>
      <name val="Arial"/>
      <family val="2"/>
    </font>
    <font>
      <sz val="8"/>
      <name val="Arial"/>
      <family val="2"/>
    </font>
    <font>
      <u/>
      <sz val="10"/>
      <color indexed="12"/>
      <name val="Arial"/>
      <family val="2"/>
    </font>
    <font>
      <b/>
      <sz val="11"/>
      <name val="Arial"/>
      <family val="2"/>
    </font>
    <font>
      <sz val="9"/>
      <name val="Arial"/>
      <family val="2"/>
    </font>
    <font>
      <b/>
      <sz val="10"/>
      <name val="Arial"/>
      <family val="2"/>
    </font>
    <font>
      <b/>
      <sz val="9"/>
      <color indexed="9"/>
      <name val="Arial"/>
      <family val="2"/>
    </font>
    <font>
      <sz val="8"/>
      <color indexed="9"/>
      <name val="Arial"/>
      <family val="2"/>
    </font>
    <font>
      <sz val="9"/>
      <color indexed="9"/>
      <name val="Arial"/>
      <family val="2"/>
    </font>
    <font>
      <sz val="9"/>
      <name val="Arial"/>
      <family val="2"/>
    </font>
    <font>
      <sz val="10"/>
      <color indexed="13"/>
      <name val="Arial"/>
      <family val="2"/>
    </font>
    <font>
      <b/>
      <sz val="9"/>
      <name val="Arial"/>
      <family val="2"/>
    </font>
    <font>
      <sz val="8"/>
      <name val="Arial"/>
      <family val="2"/>
    </font>
    <font>
      <sz val="8"/>
      <color indexed="9"/>
      <name val="Arial"/>
      <family val="2"/>
    </font>
    <font>
      <sz val="10"/>
      <name val="Arial"/>
      <family val="2"/>
    </font>
    <font>
      <sz val="10"/>
      <color indexed="9"/>
      <name val="Arial"/>
      <family val="2"/>
    </font>
    <font>
      <b/>
      <sz val="10"/>
      <color indexed="9"/>
      <name val="Arial"/>
      <family val="2"/>
    </font>
    <font>
      <sz val="10"/>
      <color indexed="9"/>
      <name val="Arial"/>
      <family val="2"/>
    </font>
    <font>
      <sz val="9"/>
      <color indexed="9"/>
      <name val="Arial"/>
      <family val="2"/>
    </font>
    <font>
      <sz val="8"/>
      <color indexed="22"/>
      <name val="Arial"/>
      <family val="2"/>
    </font>
    <font>
      <sz val="7"/>
      <color indexed="23"/>
      <name val="Arial"/>
      <family val="2"/>
    </font>
    <font>
      <sz val="20"/>
      <name val="PwC_Logo"/>
      <charset val="2"/>
    </font>
    <font>
      <b/>
      <sz val="12"/>
      <color indexed="9"/>
      <name val="Arial"/>
      <family val="2"/>
    </font>
    <font>
      <b/>
      <sz val="8"/>
      <name val="Arial"/>
      <family val="2"/>
    </font>
    <font>
      <b/>
      <sz val="11"/>
      <color indexed="9"/>
      <name val="Arial"/>
      <family val="2"/>
    </font>
    <font>
      <sz val="10"/>
      <color indexed="10"/>
      <name val="Arial"/>
      <family val="2"/>
    </font>
    <font>
      <u/>
      <sz val="9"/>
      <color indexed="48"/>
      <name val="Arial"/>
      <family val="2"/>
    </font>
    <font>
      <sz val="10"/>
      <color indexed="22"/>
      <name val="Arial"/>
      <family val="2"/>
    </font>
    <font>
      <sz val="10"/>
      <color indexed="63"/>
      <name val="Arial"/>
      <family val="2"/>
    </font>
    <font>
      <sz val="9"/>
      <color indexed="22"/>
      <name val="Arial"/>
      <family val="2"/>
    </font>
    <font>
      <sz val="7"/>
      <name val="Arial"/>
      <family val="2"/>
    </font>
    <font>
      <sz val="18"/>
      <color indexed="63"/>
      <name val="PwC_Logo"/>
      <charset val="2"/>
    </font>
    <font>
      <sz val="20"/>
      <color indexed="63"/>
      <name val="PwC_Logo"/>
      <charset val="2"/>
    </font>
    <font>
      <sz val="8"/>
      <color indexed="55"/>
      <name val="Arial"/>
      <family val="2"/>
    </font>
    <font>
      <b/>
      <sz val="9"/>
      <color indexed="9"/>
      <name val="Arial"/>
      <family val="2"/>
    </font>
    <font>
      <b/>
      <sz val="8"/>
      <color indexed="9"/>
      <name val="Arial"/>
      <family val="2"/>
    </font>
    <font>
      <b/>
      <sz val="8"/>
      <color indexed="8"/>
      <name val="Arial"/>
      <family val="2"/>
    </font>
    <font>
      <sz val="12"/>
      <color indexed="9"/>
      <name val="Arial"/>
      <family val="2"/>
    </font>
    <font>
      <sz val="8"/>
      <color indexed="8"/>
      <name val="Arial"/>
      <family val="2"/>
    </font>
    <font>
      <b/>
      <sz val="10"/>
      <color indexed="8"/>
      <name val="Arial"/>
      <family val="2"/>
    </font>
    <font>
      <u/>
      <sz val="10"/>
      <color indexed="48"/>
      <name val="Arial"/>
      <family val="2"/>
    </font>
    <font>
      <sz val="28"/>
      <color indexed="63"/>
      <name val="PwC_Logo"/>
      <charset val="2"/>
    </font>
    <font>
      <b/>
      <sz val="16"/>
      <name val="Arial"/>
      <family val="2"/>
    </font>
    <font>
      <sz val="8"/>
      <color indexed="43"/>
      <name val="Arial"/>
      <family val="2"/>
    </font>
    <font>
      <sz val="10"/>
      <color indexed="23"/>
      <name val="Arial"/>
      <family val="2"/>
    </font>
    <font>
      <b/>
      <sz val="14"/>
      <color indexed="8"/>
      <name val="Arial"/>
      <family val="2"/>
    </font>
    <font>
      <b/>
      <sz val="14"/>
      <name val="Arial"/>
      <family val="2"/>
    </font>
    <font>
      <sz val="10"/>
      <color indexed="13"/>
      <name val="Arial"/>
      <family val="2"/>
    </font>
    <font>
      <sz val="8"/>
      <color indexed="13"/>
      <name val="Arial"/>
      <family val="2"/>
    </font>
    <font>
      <sz val="10"/>
      <color indexed="12"/>
      <name val="Arial"/>
      <family val="2"/>
    </font>
    <font>
      <sz val="10"/>
      <name val="Arial"/>
      <family val="2"/>
    </font>
    <font>
      <sz val="10"/>
      <name val="Arial"/>
      <family val="2"/>
    </font>
    <font>
      <i/>
      <sz val="10"/>
      <name val="Arial"/>
      <family val="2"/>
    </font>
    <font>
      <sz val="10"/>
      <name val="Arial"/>
      <family val="2"/>
    </font>
    <font>
      <b/>
      <sz val="12"/>
      <name val="Arial"/>
      <family val="2"/>
    </font>
    <font>
      <b/>
      <sz val="12"/>
      <color indexed="12"/>
      <name val="Arial"/>
      <family val="2"/>
    </font>
    <font>
      <b/>
      <sz val="12"/>
      <color indexed="61"/>
      <name val="Arial"/>
      <family val="2"/>
    </font>
    <font>
      <b/>
      <sz val="6"/>
      <name val="Arial"/>
      <family val="2"/>
    </font>
    <font>
      <sz val="8"/>
      <color indexed="48"/>
      <name val="Arial"/>
      <family val="2"/>
    </font>
    <font>
      <b/>
      <sz val="14"/>
      <color indexed="12"/>
      <name val="Arial"/>
      <family val="2"/>
    </font>
    <font>
      <b/>
      <sz val="8"/>
      <color indexed="48"/>
      <name val="Arial"/>
      <family val="2"/>
    </font>
    <font>
      <sz val="9"/>
      <color indexed="13"/>
      <name val="Times New Roman"/>
      <family val="1"/>
    </font>
    <font>
      <sz val="10"/>
      <name val="Times New Roman"/>
      <family val="1"/>
    </font>
    <font>
      <sz val="10"/>
      <color indexed="9"/>
      <name val="Times New Roman"/>
      <family val="1"/>
    </font>
    <font>
      <b/>
      <sz val="10"/>
      <color indexed="13"/>
      <name val="Times New Roman"/>
      <family val="1"/>
    </font>
    <font>
      <b/>
      <sz val="10"/>
      <name val="Times New Roman"/>
      <family val="1"/>
    </font>
    <font>
      <sz val="10"/>
      <color indexed="20"/>
      <name val="Times New Roman"/>
      <family val="1"/>
    </font>
    <font>
      <b/>
      <sz val="9"/>
      <color indexed="9"/>
      <name val="Times New Roman"/>
      <family val="1"/>
    </font>
    <font>
      <b/>
      <sz val="11"/>
      <name val="Times New Roman"/>
      <family val="1"/>
    </font>
    <font>
      <sz val="10"/>
      <color indexed="13"/>
      <name val="Times New Roman"/>
      <family val="1"/>
    </font>
    <font>
      <b/>
      <sz val="10"/>
      <color indexed="20"/>
      <name val="Times New Roman"/>
      <family val="1"/>
    </font>
    <font>
      <b/>
      <sz val="8"/>
      <name val="Times New Roman"/>
      <family val="1"/>
    </font>
    <font>
      <sz val="8"/>
      <name val="Times New Roman"/>
      <family val="1"/>
    </font>
    <font>
      <sz val="10"/>
      <color indexed="14"/>
      <name val="Times New Roman"/>
      <family val="1"/>
    </font>
    <font>
      <sz val="9"/>
      <name val="Times New Roman"/>
      <family val="1"/>
    </font>
    <font>
      <b/>
      <sz val="10"/>
      <color indexed="14"/>
      <name val="Times New Roman"/>
      <family val="1"/>
    </font>
    <font>
      <b/>
      <sz val="10"/>
      <color indexed="9"/>
      <name val="Times New Roman"/>
      <family val="1"/>
    </font>
    <font>
      <sz val="10"/>
      <color indexed="11"/>
      <name val="Times New Roman"/>
      <family val="1"/>
    </font>
    <font>
      <b/>
      <sz val="8"/>
      <color indexed="8"/>
      <name val="Times New Roman"/>
      <family val="1"/>
    </font>
    <font>
      <sz val="8"/>
      <color indexed="10"/>
      <name val="Times New Roman"/>
      <family val="1"/>
    </font>
    <font>
      <sz val="10"/>
      <color indexed="10"/>
      <name val="Times New Roman"/>
      <family val="1"/>
    </font>
    <font>
      <sz val="10"/>
      <color indexed="63"/>
      <name val="Times New Roman"/>
      <family val="1"/>
    </font>
    <font>
      <b/>
      <sz val="10"/>
      <color indexed="10"/>
      <name val="Times New Roman"/>
      <family val="1"/>
    </font>
    <font>
      <sz val="9"/>
      <color indexed="12"/>
      <name val="Times New Roman"/>
      <family val="1"/>
    </font>
    <font>
      <sz val="10"/>
      <color indexed="12"/>
      <name val="Times New Roman"/>
      <family val="1"/>
    </font>
    <font>
      <b/>
      <sz val="10"/>
      <color indexed="43"/>
      <name val="Times New Roman"/>
      <family val="1"/>
    </font>
    <font>
      <sz val="8"/>
      <color indexed="9"/>
      <name val="Times New Roman"/>
      <family val="1"/>
    </font>
    <font>
      <b/>
      <sz val="10"/>
      <color indexed="17"/>
      <name val="Times New Roman"/>
      <family val="1"/>
    </font>
    <font>
      <b/>
      <sz val="8"/>
      <color indexed="10"/>
      <name val="Times New Roman"/>
      <family val="1"/>
    </font>
    <font>
      <sz val="8"/>
      <color indexed="12"/>
      <name val="Times New Roman"/>
      <family val="1"/>
    </font>
    <font>
      <b/>
      <sz val="9"/>
      <name val="Times New Roman"/>
      <family val="1"/>
    </font>
    <font>
      <sz val="10"/>
      <color indexed="8"/>
      <name val="Times New Roman"/>
      <family val="1"/>
    </font>
    <font>
      <b/>
      <sz val="10"/>
      <color indexed="8"/>
      <name val="Times New Roman"/>
      <family val="1"/>
    </font>
    <font>
      <sz val="10"/>
      <color indexed="48"/>
      <name val="Times New Roman"/>
      <family val="1"/>
    </font>
    <font>
      <sz val="6"/>
      <color indexed="14"/>
      <name val="Times New Roman"/>
      <family val="1"/>
    </font>
    <font>
      <b/>
      <sz val="10"/>
      <color indexed="10"/>
      <name val="Arial"/>
      <family val="2"/>
    </font>
    <font>
      <b/>
      <sz val="8"/>
      <color indexed="10"/>
      <name val="Arial"/>
      <family val="2"/>
    </font>
    <font>
      <sz val="8"/>
      <color indexed="23"/>
      <name val="Arial"/>
      <family val="2"/>
    </font>
    <font>
      <sz val="10"/>
      <color indexed="14"/>
      <name val="Arial"/>
      <family val="2"/>
    </font>
    <font>
      <sz val="10"/>
      <color indexed="55"/>
      <name val="Arial"/>
      <family val="2"/>
    </font>
    <font>
      <b/>
      <sz val="12"/>
      <color indexed="13"/>
      <name val="Arial"/>
      <family val="2"/>
    </font>
    <font>
      <b/>
      <sz val="10"/>
      <color indexed="14"/>
      <name val="Arial"/>
      <family val="2"/>
    </font>
    <font>
      <sz val="8.5"/>
      <color indexed="9"/>
      <name val="Arial"/>
      <family val="2"/>
    </font>
    <font>
      <b/>
      <sz val="8.5"/>
      <color indexed="9"/>
      <name val="Arial"/>
      <family val="2"/>
    </font>
    <font>
      <sz val="8.5"/>
      <color indexed="9"/>
      <name val="Arial"/>
      <family val="2"/>
    </font>
    <font>
      <b/>
      <sz val="8.5"/>
      <name val="Arial"/>
      <family val="2"/>
    </font>
    <font>
      <sz val="8.5"/>
      <name val="Arial"/>
      <family val="2"/>
    </font>
    <font>
      <sz val="10"/>
      <color indexed="60"/>
      <name val="Times New Roman"/>
      <family val="1"/>
    </font>
    <font>
      <sz val="8"/>
      <color indexed="12"/>
      <name val="Arial"/>
      <family val="2"/>
    </font>
    <font>
      <sz val="10"/>
      <color indexed="60"/>
      <name val="Arial"/>
      <family val="2"/>
    </font>
    <font>
      <sz val="8"/>
      <color indexed="60"/>
      <name val="Arial"/>
      <family val="2"/>
    </font>
    <font>
      <b/>
      <sz val="9"/>
      <color indexed="60"/>
      <name val="Arial"/>
      <family val="2"/>
    </font>
    <font>
      <b/>
      <sz val="10"/>
      <color indexed="60"/>
      <name val="Arial"/>
      <family val="2"/>
    </font>
    <font>
      <b/>
      <sz val="11"/>
      <name val="Arial"/>
      <family val="2"/>
    </font>
    <font>
      <sz val="10"/>
      <name val="Arial"/>
      <family val="2"/>
    </font>
    <font>
      <u/>
      <sz val="10"/>
      <color indexed="12"/>
      <name val="Arial"/>
      <family val="2"/>
    </font>
    <font>
      <u/>
      <sz val="9"/>
      <color indexed="12"/>
      <name val="Arial"/>
      <family val="2"/>
    </font>
    <font>
      <i/>
      <sz val="9"/>
      <name val="Arial"/>
      <family val="2"/>
    </font>
    <font>
      <sz val="10"/>
      <color indexed="10"/>
      <name val="Arial"/>
      <family val="2"/>
    </font>
    <font>
      <b/>
      <sz val="16"/>
      <color indexed="9"/>
      <name val="Arial"/>
      <family val="2"/>
    </font>
    <font>
      <b/>
      <sz val="10"/>
      <color indexed="12"/>
      <name val="Arial"/>
      <family val="2"/>
    </font>
    <font>
      <b/>
      <sz val="10"/>
      <color indexed="12"/>
      <name val="Times New Roman"/>
      <family val="1"/>
    </font>
    <font>
      <b/>
      <sz val="18"/>
      <name val="Georgia"/>
      <family val="1"/>
    </font>
    <font>
      <b/>
      <sz val="11"/>
      <name val="Georgia"/>
      <family val="1"/>
    </font>
    <font>
      <sz val="10"/>
      <name val="Georgia"/>
      <family val="1"/>
    </font>
    <font>
      <b/>
      <sz val="20"/>
      <color rgb="FFFF0000"/>
      <name val="Arial"/>
      <family val="2"/>
    </font>
    <font>
      <sz val="10"/>
      <color rgb="FFFF0000"/>
      <name val="Arial"/>
      <family val="2"/>
    </font>
    <font>
      <sz val="10"/>
      <color rgb="FF0000FF"/>
      <name val="Arial"/>
      <family val="2"/>
    </font>
  </fonts>
  <fills count="33">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indexed="34"/>
        <bgColor indexed="64"/>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14"/>
        <bgColor indexed="64"/>
      </patternFill>
    </fill>
    <fill>
      <patternFill patternType="solid">
        <fgColor indexed="54"/>
        <bgColor indexed="64"/>
      </patternFill>
    </fill>
    <fill>
      <patternFill patternType="solid">
        <fgColor indexed="44"/>
        <bgColor indexed="64"/>
      </patternFill>
    </fill>
    <fill>
      <patternFill patternType="solid">
        <fgColor indexed="40"/>
        <bgColor indexed="64"/>
      </patternFill>
    </fill>
    <fill>
      <patternFill patternType="solid">
        <fgColor indexed="60"/>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2"/>
        <bgColor indexed="64"/>
      </patternFill>
    </fill>
    <fill>
      <patternFill patternType="solid">
        <fgColor indexed="50"/>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46"/>
        <bgColor indexed="64"/>
      </patternFill>
    </fill>
    <fill>
      <patternFill patternType="solid">
        <fgColor theme="1"/>
        <bgColor indexed="64"/>
      </patternFill>
    </fill>
    <fill>
      <patternFill patternType="solid">
        <fgColor rgb="FFFFFF00"/>
        <bgColor indexed="64"/>
      </patternFill>
    </fill>
  </fills>
  <borders count="182">
    <border>
      <left/>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9"/>
      </right>
      <top/>
      <bottom style="thin">
        <color indexed="22"/>
      </bottom>
      <diagonal/>
    </border>
    <border>
      <left style="thin">
        <color indexed="22"/>
      </left>
      <right style="thin">
        <color indexed="22"/>
      </right>
      <top style="thin">
        <color indexed="22"/>
      </top>
      <bottom style="dotted">
        <color indexed="22"/>
      </bottom>
      <diagonal/>
    </border>
    <border>
      <left/>
      <right/>
      <top style="thin">
        <color indexed="22"/>
      </top>
      <bottom style="dotted">
        <color indexed="22"/>
      </bottom>
      <diagonal/>
    </border>
    <border>
      <left style="thin">
        <color indexed="22"/>
      </left>
      <right/>
      <top style="thin">
        <color indexed="22"/>
      </top>
      <bottom style="dotted">
        <color indexed="22"/>
      </bottom>
      <diagonal/>
    </border>
    <border>
      <left/>
      <right/>
      <top style="thin">
        <color indexed="22"/>
      </top>
      <bottom/>
      <diagonal/>
    </border>
    <border>
      <left style="thin">
        <color indexed="64"/>
      </left>
      <right style="thin">
        <color indexed="22"/>
      </right>
      <top style="thin">
        <color indexed="22"/>
      </top>
      <bottom style="dotted">
        <color indexed="22"/>
      </bottom>
      <diagonal/>
    </border>
    <border>
      <left style="thin">
        <color indexed="64"/>
      </left>
      <right/>
      <top/>
      <bottom/>
      <diagonal/>
    </border>
    <border>
      <left/>
      <right style="thin">
        <color indexed="64"/>
      </right>
      <top/>
      <bottom/>
      <diagonal/>
    </border>
    <border>
      <left/>
      <right/>
      <top style="thin">
        <color indexed="22"/>
      </top>
      <bottom style="thin">
        <color indexed="22"/>
      </bottom>
      <diagonal/>
    </border>
    <border>
      <left style="thin">
        <color indexed="55"/>
      </left>
      <right/>
      <top style="thin">
        <color indexed="22"/>
      </top>
      <bottom style="thin">
        <color indexed="22"/>
      </bottom>
      <diagonal/>
    </border>
    <border>
      <left/>
      <right style="thin">
        <color indexed="55"/>
      </right>
      <top style="thin">
        <color indexed="22"/>
      </top>
      <bottom/>
      <diagonal/>
    </border>
    <border>
      <left/>
      <right style="thin">
        <color indexed="55"/>
      </right>
      <top/>
      <bottom/>
      <diagonal/>
    </border>
    <border>
      <left style="thin">
        <color indexed="55"/>
      </left>
      <right/>
      <top style="thin">
        <color indexed="22"/>
      </top>
      <bottom/>
      <diagonal/>
    </border>
    <border>
      <left style="thin">
        <color indexed="55"/>
      </left>
      <right/>
      <top/>
      <bottom/>
      <diagonal/>
    </border>
    <border>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bottom/>
      <diagonal/>
    </border>
    <border>
      <left style="thick">
        <color indexed="22"/>
      </left>
      <right/>
      <top/>
      <bottom/>
      <diagonal/>
    </border>
    <border>
      <left style="thin">
        <color indexed="22"/>
      </left>
      <right style="thin">
        <color indexed="9"/>
      </right>
      <top/>
      <bottom/>
      <diagonal/>
    </border>
    <border>
      <left/>
      <right style="thin">
        <color indexed="22"/>
      </right>
      <top style="thin">
        <color indexed="22"/>
      </top>
      <bottom/>
      <diagonal/>
    </border>
    <border>
      <left/>
      <right style="thin">
        <color indexed="22"/>
      </right>
      <top/>
      <bottom/>
      <diagonal/>
    </border>
    <border>
      <left/>
      <right/>
      <top/>
      <bottom style="dotted">
        <color indexed="22"/>
      </bottom>
      <diagonal/>
    </border>
    <border>
      <left style="thin">
        <color indexed="22"/>
      </left>
      <right style="thin">
        <color indexed="22"/>
      </right>
      <top/>
      <bottom style="dotted">
        <color indexed="22"/>
      </bottom>
      <diagonal/>
    </border>
    <border>
      <left style="thin">
        <color indexed="22"/>
      </left>
      <right/>
      <top/>
      <bottom style="dotted">
        <color indexed="22"/>
      </bottom>
      <diagonal/>
    </border>
    <border>
      <left style="thin">
        <color indexed="22"/>
      </left>
      <right style="thin">
        <color indexed="22"/>
      </right>
      <top style="thin">
        <color indexed="22"/>
      </top>
      <bottom/>
      <diagonal/>
    </border>
    <border>
      <left/>
      <right/>
      <top style="thin">
        <color indexed="55"/>
      </top>
      <bottom/>
      <diagonal/>
    </border>
    <border>
      <left/>
      <right/>
      <top/>
      <bottom style="thin">
        <color indexed="55"/>
      </bottom>
      <diagonal/>
    </border>
    <border>
      <left/>
      <right/>
      <top style="medium">
        <color indexed="55"/>
      </top>
      <bottom/>
      <diagonal/>
    </border>
    <border>
      <left/>
      <right style="thin">
        <color indexed="55"/>
      </right>
      <top style="medium">
        <color indexed="55"/>
      </top>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22"/>
      </right>
      <top/>
      <bottom/>
      <diagonal/>
    </border>
    <border>
      <left style="thin">
        <color indexed="22"/>
      </left>
      <right/>
      <top style="thin">
        <color indexed="22"/>
      </top>
      <bottom/>
      <diagonal/>
    </border>
    <border>
      <left style="thin">
        <color indexed="22"/>
      </left>
      <right style="thick">
        <color indexed="22"/>
      </right>
      <top style="thin">
        <color indexed="22"/>
      </top>
      <bottom/>
      <diagonal/>
    </border>
    <border>
      <left style="thin">
        <color indexed="22"/>
      </left>
      <right style="thick">
        <color indexed="22"/>
      </right>
      <top/>
      <bottom/>
      <diagonal/>
    </border>
    <border>
      <left style="thin">
        <color indexed="22"/>
      </left>
      <right style="thick">
        <color indexed="22"/>
      </right>
      <top/>
      <bottom style="thin">
        <color indexed="22"/>
      </bottom>
      <diagonal/>
    </border>
    <border>
      <left/>
      <right/>
      <top/>
      <bottom style="thin">
        <color indexed="22"/>
      </bottom>
      <diagonal/>
    </border>
    <border>
      <left/>
      <right/>
      <top style="thin">
        <color indexed="9"/>
      </top>
      <bottom/>
      <diagonal/>
    </border>
    <border>
      <left style="thick">
        <color indexed="14"/>
      </left>
      <right/>
      <top style="thick">
        <color indexed="14"/>
      </top>
      <bottom/>
      <diagonal/>
    </border>
    <border>
      <left/>
      <right/>
      <top style="thick">
        <color indexed="14"/>
      </top>
      <bottom/>
      <diagonal/>
    </border>
    <border>
      <left/>
      <right style="thick">
        <color indexed="14"/>
      </right>
      <top style="thick">
        <color indexed="14"/>
      </top>
      <bottom/>
      <diagonal/>
    </border>
    <border>
      <left style="thick">
        <color indexed="14"/>
      </left>
      <right/>
      <top/>
      <bottom/>
      <diagonal/>
    </border>
    <border>
      <left/>
      <right style="thick">
        <color indexed="14"/>
      </right>
      <top/>
      <bottom/>
      <diagonal/>
    </border>
    <border>
      <left style="thick">
        <color indexed="14"/>
      </left>
      <right/>
      <top style="thin">
        <color indexed="64"/>
      </top>
      <bottom style="thin">
        <color indexed="64"/>
      </bottom>
      <diagonal/>
    </border>
    <border>
      <left style="thin">
        <color indexed="63"/>
      </left>
      <right style="thin">
        <color indexed="63"/>
      </right>
      <top style="thin">
        <color indexed="63"/>
      </top>
      <bottom style="thin">
        <color indexed="22"/>
      </bottom>
      <diagonal/>
    </border>
    <border>
      <left style="thick">
        <color indexed="14"/>
      </left>
      <right/>
      <top/>
      <bottom style="thick">
        <color indexed="14"/>
      </bottom>
      <diagonal/>
    </border>
    <border>
      <left/>
      <right/>
      <top/>
      <bottom style="thick">
        <color indexed="14"/>
      </bottom>
      <diagonal/>
    </border>
    <border>
      <left/>
      <right style="thick">
        <color indexed="14"/>
      </right>
      <top/>
      <bottom style="thick">
        <color indexed="14"/>
      </bottom>
      <diagonal/>
    </border>
    <border>
      <left style="thick">
        <color indexed="14"/>
      </left>
      <right/>
      <top style="thin">
        <color indexed="64"/>
      </top>
      <bottom style="thick">
        <color indexed="14"/>
      </bottom>
      <diagonal/>
    </border>
    <border>
      <left style="thin">
        <color indexed="63"/>
      </left>
      <right style="thin">
        <color indexed="63"/>
      </right>
      <top style="thin">
        <color indexed="22"/>
      </top>
      <bottom style="thick">
        <color indexed="14"/>
      </bottom>
      <diagonal/>
    </border>
    <border>
      <left style="thick">
        <color indexed="60"/>
      </left>
      <right style="thick">
        <color indexed="60"/>
      </right>
      <top style="thick">
        <color indexed="60"/>
      </top>
      <bottom/>
      <diagonal/>
    </border>
    <border>
      <left style="thick">
        <color indexed="60"/>
      </left>
      <right/>
      <top/>
      <bottom/>
      <diagonal/>
    </border>
    <border>
      <left style="thick">
        <color indexed="60"/>
      </left>
      <right style="thick">
        <color indexed="60"/>
      </right>
      <top/>
      <bottom/>
      <diagonal/>
    </border>
    <border>
      <left style="thin">
        <color indexed="11"/>
      </left>
      <right/>
      <top style="thin">
        <color indexed="11"/>
      </top>
      <bottom/>
      <diagonal/>
    </border>
    <border>
      <left style="thin">
        <color indexed="55"/>
      </left>
      <right style="thin">
        <color indexed="55"/>
      </right>
      <top style="thin">
        <color indexed="11"/>
      </top>
      <bottom/>
      <diagonal/>
    </border>
    <border>
      <left/>
      <right/>
      <top style="thin">
        <color indexed="11"/>
      </top>
      <bottom/>
      <diagonal/>
    </border>
    <border>
      <left/>
      <right style="thin">
        <color indexed="11"/>
      </right>
      <top style="thin">
        <color indexed="11"/>
      </top>
      <bottom/>
      <diagonal/>
    </border>
    <border>
      <left style="thin">
        <color indexed="11"/>
      </left>
      <right/>
      <top/>
      <bottom/>
      <diagonal/>
    </border>
    <border>
      <left style="thin">
        <color indexed="55"/>
      </left>
      <right style="thin">
        <color indexed="55"/>
      </right>
      <top/>
      <bottom/>
      <diagonal/>
    </border>
    <border>
      <left/>
      <right style="thin">
        <color indexed="11"/>
      </right>
      <top/>
      <bottom/>
      <diagonal/>
    </border>
    <border>
      <left style="thin">
        <color indexed="11"/>
      </left>
      <right/>
      <top/>
      <bottom style="thin">
        <color indexed="11"/>
      </bottom>
      <diagonal/>
    </border>
    <border>
      <left style="thin">
        <color indexed="55"/>
      </left>
      <right style="thin">
        <color indexed="55"/>
      </right>
      <top/>
      <bottom style="thin">
        <color indexed="11"/>
      </bottom>
      <diagonal/>
    </border>
    <border>
      <left/>
      <right/>
      <top/>
      <bottom style="thin">
        <color indexed="11"/>
      </bottom>
      <diagonal/>
    </border>
    <border>
      <left/>
      <right style="thin">
        <color indexed="11"/>
      </right>
      <top/>
      <bottom style="thin">
        <color indexed="11"/>
      </bottom>
      <diagonal/>
    </border>
    <border>
      <left style="thick">
        <color indexed="60"/>
      </left>
      <right style="thick">
        <color indexed="60"/>
      </right>
      <top/>
      <bottom style="thick">
        <color indexed="60"/>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ck">
        <color indexed="14"/>
      </bottom>
      <diagonal/>
    </border>
    <border>
      <left style="thin">
        <color indexed="64"/>
      </left>
      <right style="thin">
        <color indexed="64"/>
      </right>
      <top/>
      <bottom style="thin">
        <color indexed="64"/>
      </bottom>
      <diagonal/>
    </border>
    <border>
      <left style="thin">
        <color indexed="47"/>
      </left>
      <right/>
      <top/>
      <bottom/>
      <diagonal/>
    </border>
    <border>
      <left style="thin">
        <color indexed="64"/>
      </left>
      <right style="thin">
        <color indexed="64"/>
      </right>
      <top style="thin">
        <color indexed="64"/>
      </top>
      <bottom style="thin">
        <color indexed="64"/>
      </bottom>
      <diagonal/>
    </border>
    <border>
      <left style="thick">
        <color indexed="48"/>
      </left>
      <right style="thin">
        <color indexed="64"/>
      </right>
      <top style="thick">
        <color indexed="48"/>
      </top>
      <bottom style="thin">
        <color indexed="64"/>
      </bottom>
      <diagonal/>
    </border>
    <border>
      <left style="thin">
        <color indexed="64"/>
      </left>
      <right style="thin">
        <color indexed="64"/>
      </right>
      <top style="thick">
        <color indexed="48"/>
      </top>
      <bottom style="thin">
        <color indexed="64"/>
      </bottom>
      <diagonal/>
    </border>
    <border>
      <left style="thin">
        <color indexed="64"/>
      </left>
      <right style="thick">
        <color indexed="48"/>
      </right>
      <top style="thick">
        <color indexed="48"/>
      </top>
      <bottom style="thin">
        <color indexed="64"/>
      </bottom>
      <diagonal/>
    </border>
    <border>
      <left/>
      <right style="thin">
        <color indexed="10"/>
      </right>
      <top/>
      <bottom style="thin">
        <color indexed="10"/>
      </bottom>
      <diagonal/>
    </border>
    <border>
      <left style="thin">
        <color indexed="10"/>
      </left>
      <right style="thin">
        <color indexed="10"/>
      </right>
      <top/>
      <bottom style="thin">
        <color indexed="10"/>
      </bottom>
      <diagonal/>
    </border>
    <border>
      <left style="thin">
        <color indexed="10"/>
      </left>
      <right/>
      <top/>
      <bottom/>
      <diagonal/>
    </border>
    <border>
      <left style="thick">
        <color indexed="48"/>
      </left>
      <right style="thin">
        <color indexed="10"/>
      </right>
      <top/>
      <bottom style="thin">
        <color indexed="10"/>
      </bottom>
      <diagonal/>
    </border>
    <border>
      <left style="thin">
        <color indexed="10"/>
      </left>
      <right style="thick">
        <color indexed="48"/>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ck">
        <color indexed="48"/>
      </left>
      <right style="thin">
        <color indexed="10"/>
      </right>
      <top style="thin">
        <color indexed="10"/>
      </top>
      <bottom style="thin">
        <color indexed="10"/>
      </bottom>
      <diagonal/>
    </border>
    <border>
      <left style="thin">
        <color indexed="10"/>
      </left>
      <right style="thick">
        <color indexed="48"/>
      </right>
      <top style="thin">
        <color indexed="10"/>
      </top>
      <bottom style="thin">
        <color indexed="10"/>
      </bottom>
      <diagonal/>
    </border>
    <border>
      <left style="thick">
        <color indexed="48"/>
      </left>
      <right/>
      <top/>
      <bottom/>
      <diagonal/>
    </border>
    <border>
      <left/>
      <right style="thick">
        <color indexed="48"/>
      </right>
      <top/>
      <bottom/>
      <diagonal/>
    </border>
    <border>
      <left style="thick">
        <color indexed="64"/>
      </left>
      <right style="thick">
        <color indexed="64"/>
      </right>
      <top/>
      <bottom/>
      <diagonal/>
    </border>
    <border>
      <left style="thick">
        <color indexed="14"/>
      </left>
      <right/>
      <top style="thin">
        <color indexed="14"/>
      </top>
      <bottom style="thick">
        <color indexed="14"/>
      </bottom>
      <diagonal/>
    </border>
    <border>
      <left/>
      <right/>
      <top style="thin">
        <color indexed="14"/>
      </top>
      <bottom style="thick">
        <color indexed="14"/>
      </bottom>
      <diagonal/>
    </border>
    <border>
      <left style="thin">
        <color indexed="64"/>
      </left>
      <right style="thick">
        <color indexed="48"/>
      </right>
      <top style="thin">
        <color indexed="64"/>
      </top>
      <bottom style="thin">
        <color indexed="64"/>
      </bottom>
      <diagonal/>
    </border>
    <border>
      <left style="thin">
        <color indexed="52"/>
      </left>
      <right/>
      <top style="thin">
        <color indexed="52"/>
      </top>
      <bottom style="thin">
        <color indexed="52"/>
      </bottom>
      <diagonal/>
    </border>
    <border>
      <left/>
      <right/>
      <top style="thin">
        <color indexed="52"/>
      </top>
      <bottom style="thin">
        <color indexed="52"/>
      </bottom>
      <diagonal/>
    </border>
    <border>
      <left/>
      <right style="thin">
        <color indexed="52"/>
      </right>
      <top style="thin">
        <color indexed="52"/>
      </top>
      <bottom style="thin">
        <color indexed="52"/>
      </bottom>
      <diagonal/>
    </border>
    <border>
      <left style="thick">
        <color indexed="48"/>
      </left>
      <right/>
      <top/>
      <bottom style="thick">
        <color indexed="48"/>
      </bottom>
      <diagonal/>
    </border>
    <border>
      <left/>
      <right/>
      <top/>
      <bottom style="thick">
        <color indexed="48"/>
      </bottom>
      <diagonal/>
    </border>
    <border>
      <left style="thin">
        <color indexed="64"/>
      </left>
      <right style="thick">
        <color indexed="48"/>
      </right>
      <top/>
      <bottom style="thick">
        <color indexed="48"/>
      </bottom>
      <diagonal/>
    </border>
    <border>
      <left style="thin">
        <color indexed="14"/>
      </left>
      <right style="thin">
        <color indexed="14"/>
      </right>
      <top style="thin">
        <color indexed="14"/>
      </top>
      <bottom style="thin">
        <color indexed="14"/>
      </bottom>
      <diagonal/>
    </border>
    <border>
      <left/>
      <right style="thin">
        <color indexed="63"/>
      </right>
      <top style="thin">
        <color indexed="55"/>
      </top>
      <bottom/>
      <diagonal/>
    </border>
    <border>
      <left/>
      <right style="thin">
        <color indexed="55"/>
      </right>
      <top/>
      <bottom style="thin">
        <color indexed="22"/>
      </bottom>
      <diagonal/>
    </border>
    <border>
      <left style="thin">
        <color indexed="55"/>
      </left>
      <right/>
      <top/>
      <bottom style="thin">
        <color indexed="22"/>
      </bottom>
      <diagonal/>
    </border>
    <border>
      <left/>
      <right/>
      <top/>
      <bottom style="thin">
        <color indexed="64"/>
      </bottom>
      <diagonal/>
    </border>
    <border>
      <left/>
      <right style="thin">
        <color indexed="63"/>
      </right>
      <top/>
      <bottom/>
      <diagonal/>
    </border>
    <border>
      <left style="thin">
        <color indexed="55"/>
      </left>
      <right/>
      <top/>
      <bottom style="thin">
        <color indexed="63"/>
      </bottom>
      <diagonal/>
    </border>
    <border>
      <left style="medium">
        <color indexed="14"/>
      </left>
      <right style="medium">
        <color indexed="14"/>
      </right>
      <top style="medium">
        <color indexed="14"/>
      </top>
      <bottom style="medium">
        <color indexed="14"/>
      </bottom>
      <diagonal/>
    </border>
    <border>
      <left/>
      <right/>
      <top style="thin">
        <color indexed="63"/>
      </top>
      <bottom/>
      <diagonal/>
    </border>
    <border>
      <left style="thick">
        <color indexed="12"/>
      </left>
      <right/>
      <top/>
      <bottom/>
      <diagonal/>
    </border>
    <border>
      <left/>
      <right style="thick">
        <color indexed="12"/>
      </right>
      <top/>
      <bottom/>
      <diagonal/>
    </border>
    <border>
      <left/>
      <right/>
      <top style="thick">
        <color indexed="63"/>
      </top>
      <bottom/>
      <diagonal/>
    </border>
    <border>
      <left/>
      <right style="thick">
        <color indexed="22"/>
      </right>
      <top style="thick">
        <color indexed="63"/>
      </top>
      <bottom/>
      <diagonal/>
    </border>
    <border>
      <left/>
      <right/>
      <top/>
      <bottom style="thin">
        <color indexed="63"/>
      </bottom>
      <diagonal/>
    </border>
    <border>
      <left style="medium">
        <color indexed="64"/>
      </left>
      <right style="medium">
        <color indexed="64"/>
      </right>
      <top/>
      <bottom/>
      <diagonal/>
    </border>
    <border>
      <left style="thick">
        <color indexed="64"/>
      </left>
      <right style="thick">
        <color indexed="64"/>
      </right>
      <top style="thick">
        <color indexed="64"/>
      </top>
      <bottom style="thick">
        <color indexed="64"/>
      </bottom>
      <diagonal/>
    </border>
    <border>
      <left/>
      <right style="medium">
        <color indexed="22"/>
      </right>
      <top style="medium">
        <color indexed="22"/>
      </top>
      <bottom/>
      <diagonal/>
    </border>
    <border>
      <left style="medium">
        <color indexed="22"/>
      </left>
      <right style="medium">
        <color indexed="22"/>
      </right>
      <top style="medium">
        <color indexed="22"/>
      </top>
      <bottom/>
      <diagonal/>
    </border>
    <border>
      <left/>
      <right/>
      <top style="thick">
        <color indexed="64"/>
      </top>
      <bottom/>
      <diagonal/>
    </border>
    <border>
      <left style="medium">
        <color indexed="22"/>
      </left>
      <right style="medium">
        <color indexed="22"/>
      </right>
      <top style="thick">
        <color indexed="64"/>
      </top>
      <bottom/>
      <diagonal/>
    </border>
    <border>
      <left style="thick">
        <color indexed="22"/>
      </left>
      <right/>
      <top style="thick">
        <color indexed="22"/>
      </top>
      <bottom/>
      <diagonal/>
    </border>
    <border>
      <left style="thick">
        <color indexed="22"/>
      </left>
      <right/>
      <top style="thin">
        <color indexed="64"/>
      </top>
      <bottom style="thick">
        <color indexed="22"/>
      </bottom>
      <diagonal/>
    </border>
    <border>
      <left/>
      <right style="thick">
        <color indexed="22"/>
      </right>
      <top style="thick">
        <color indexed="22"/>
      </top>
      <bottom/>
      <diagonal/>
    </border>
    <border>
      <left/>
      <right style="thick">
        <color indexed="22"/>
      </right>
      <top/>
      <bottom style="thick">
        <color indexed="22"/>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3"/>
      </right>
      <top style="thin">
        <color indexed="22"/>
      </top>
      <bottom/>
      <diagonal/>
    </border>
    <border>
      <left style="thin">
        <color indexed="63"/>
      </left>
      <right style="thin">
        <color indexed="22"/>
      </right>
      <top style="thin">
        <color indexed="22"/>
      </top>
      <bottom/>
      <diagonal/>
    </border>
    <border>
      <left style="thin">
        <color indexed="22"/>
      </left>
      <right style="thin">
        <color indexed="63"/>
      </right>
      <top style="thin">
        <color indexed="22"/>
      </top>
      <bottom/>
      <diagonal/>
    </border>
    <border>
      <left style="thick">
        <color indexed="63"/>
      </left>
      <right/>
      <top style="thick">
        <color indexed="63"/>
      </top>
      <bottom style="thick">
        <color indexed="63"/>
      </bottom>
      <diagonal/>
    </border>
    <border>
      <left/>
      <right/>
      <top style="thick">
        <color indexed="63"/>
      </top>
      <bottom style="thick">
        <color indexed="63"/>
      </bottom>
      <diagonal/>
    </border>
    <border>
      <left/>
      <right style="thick">
        <color indexed="63"/>
      </right>
      <top style="thick">
        <color indexed="63"/>
      </top>
      <bottom style="thick">
        <color indexed="63"/>
      </bottom>
      <diagonal/>
    </border>
    <border>
      <left style="thin">
        <color indexed="22"/>
      </left>
      <right style="thin">
        <color indexed="22"/>
      </right>
      <top/>
      <bottom style="thin">
        <color indexed="22"/>
      </bottom>
      <diagonal/>
    </border>
    <border>
      <left style="thick">
        <color indexed="22"/>
      </left>
      <right/>
      <top style="thin">
        <color indexed="22"/>
      </top>
      <bottom/>
      <diagonal/>
    </border>
    <border>
      <left style="thick">
        <color indexed="22"/>
      </left>
      <right/>
      <top/>
      <bottom style="thin">
        <color indexed="22"/>
      </bottom>
      <diagonal/>
    </border>
    <border>
      <left style="thick">
        <color indexed="10"/>
      </left>
      <right style="thick">
        <color indexed="10"/>
      </right>
      <top style="thick">
        <color indexed="10"/>
      </top>
      <bottom style="thick">
        <color indexed="10"/>
      </bottom>
      <diagonal/>
    </border>
    <border>
      <left/>
      <right/>
      <top style="medium">
        <color indexed="57"/>
      </top>
      <bottom style="medium">
        <color indexed="57"/>
      </bottom>
      <diagonal/>
    </border>
    <border>
      <left style="medium">
        <color indexed="57"/>
      </left>
      <right style="medium">
        <color indexed="57"/>
      </right>
      <top style="medium">
        <color indexed="57"/>
      </top>
      <bottom style="medium">
        <color indexed="5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55"/>
      </left>
      <right style="thin">
        <color indexed="55"/>
      </right>
      <top style="thin">
        <color indexed="22"/>
      </top>
      <bottom/>
      <diagonal/>
    </border>
    <border>
      <left style="thin">
        <color indexed="55"/>
      </left>
      <right style="thin">
        <color indexed="55"/>
      </right>
      <top/>
      <bottom style="thin">
        <color indexed="63"/>
      </bottom>
      <diagonal/>
    </border>
    <border>
      <left/>
      <right/>
      <top/>
      <bottom style="medium">
        <color indexed="22"/>
      </bottom>
      <diagonal/>
    </border>
    <border>
      <left style="thin">
        <color indexed="63"/>
      </left>
      <right/>
      <top/>
      <bottom/>
      <diagonal/>
    </border>
    <border>
      <left/>
      <right style="thin">
        <color indexed="63"/>
      </right>
      <top style="thin">
        <color indexed="63"/>
      </top>
      <bottom/>
      <diagonal/>
    </border>
    <border>
      <left/>
      <right style="thin">
        <color indexed="63"/>
      </right>
      <top/>
      <bottom style="thin">
        <color indexed="22"/>
      </bottom>
      <diagonal/>
    </border>
    <border>
      <left/>
      <right/>
      <top style="thin">
        <color indexed="64"/>
      </top>
      <bottom/>
      <diagonal/>
    </border>
    <border>
      <left/>
      <right style="thin">
        <color indexed="64"/>
      </right>
      <top style="thin">
        <color indexed="64"/>
      </top>
      <bottom/>
      <diagonal/>
    </border>
    <border>
      <left style="thin">
        <color indexed="63"/>
      </left>
      <right/>
      <top style="medium">
        <color indexed="55"/>
      </top>
      <bottom style="medium">
        <color indexed="55"/>
      </bottom>
      <diagonal/>
    </border>
    <border>
      <left/>
      <right/>
      <top style="medium">
        <color indexed="55"/>
      </top>
      <bottom style="medium">
        <color indexed="55"/>
      </bottom>
      <diagonal/>
    </border>
    <border>
      <left style="thin">
        <color indexed="63"/>
      </left>
      <right style="thin">
        <color indexed="22"/>
      </right>
      <top/>
      <bottom/>
      <diagonal/>
    </border>
    <border>
      <left style="thin">
        <color indexed="63"/>
      </left>
      <right style="thin">
        <color indexed="22"/>
      </right>
      <top/>
      <bottom style="thin">
        <color indexed="22"/>
      </bottom>
      <diagonal/>
    </border>
    <border>
      <left/>
      <right/>
      <top/>
      <bottom style="medium">
        <color indexed="55"/>
      </bottom>
      <diagonal/>
    </border>
    <border>
      <left/>
      <right style="thin">
        <color indexed="55"/>
      </right>
      <top/>
      <bottom style="medium">
        <color indexed="55"/>
      </bottom>
      <diagonal/>
    </border>
    <border>
      <left style="thin">
        <color indexed="22"/>
      </left>
      <right style="thin">
        <color indexed="22"/>
      </right>
      <top/>
      <bottom/>
      <diagonal/>
    </border>
    <border>
      <left style="thin">
        <color indexed="22"/>
      </left>
      <right style="thin">
        <color indexed="63"/>
      </right>
      <top/>
      <bottom/>
      <diagonal/>
    </border>
    <border>
      <left style="thin">
        <color indexed="22"/>
      </left>
      <right style="thin">
        <color indexed="63"/>
      </right>
      <top/>
      <bottom style="thin">
        <color indexed="22"/>
      </bottom>
      <diagonal/>
    </border>
    <border>
      <left style="thin">
        <color indexed="63"/>
      </left>
      <right/>
      <top style="thin">
        <color indexed="63"/>
      </top>
      <bottom/>
      <diagonal/>
    </border>
    <border>
      <left style="thin">
        <color indexed="64"/>
      </left>
      <right/>
      <top/>
      <bottom style="thin">
        <color indexed="22"/>
      </bottom>
      <diagonal/>
    </border>
    <border>
      <left style="thick">
        <color indexed="22"/>
      </left>
      <right/>
      <top style="thick">
        <color indexed="63"/>
      </top>
      <bottom/>
      <diagonal/>
    </border>
    <border>
      <left/>
      <right/>
      <top style="thin">
        <color indexed="52"/>
      </top>
      <bottom/>
      <diagonal/>
    </border>
    <border>
      <left style="thin">
        <color indexed="64"/>
      </left>
      <right style="thin">
        <color indexed="22"/>
      </right>
      <top style="thin">
        <color indexed="22"/>
      </top>
      <bottom style="thin">
        <color indexed="22"/>
      </bottom>
      <diagonal/>
    </border>
    <border>
      <left style="thin">
        <color indexed="64"/>
      </left>
      <right/>
      <top style="thin">
        <color indexed="64"/>
      </top>
      <bottom style="thin">
        <color indexed="22"/>
      </bottom>
      <diagonal/>
    </border>
    <border>
      <left/>
      <right style="thin">
        <color indexed="22"/>
      </right>
      <top style="thin">
        <color indexed="22"/>
      </top>
      <bottom style="thin">
        <color indexed="22"/>
      </bottom>
      <diagonal/>
    </border>
    <border>
      <left style="thin">
        <color indexed="63"/>
      </left>
      <right/>
      <top style="thin">
        <color indexed="64"/>
      </top>
      <bottom/>
      <diagonal/>
    </border>
    <border>
      <left style="thin">
        <color indexed="63"/>
      </left>
      <right/>
      <top/>
      <bottom style="thin">
        <color indexed="63"/>
      </bottom>
      <diagonal/>
    </border>
    <border>
      <left/>
      <right style="thin">
        <color indexed="63"/>
      </right>
      <top style="thin">
        <color indexed="64"/>
      </top>
      <bottom/>
      <diagonal/>
    </border>
    <border>
      <left style="thick">
        <color indexed="64"/>
      </left>
      <right style="thick">
        <color indexed="64"/>
      </right>
      <top/>
      <bottom style="thin">
        <color indexed="64"/>
      </bottom>
      <diagonal/>
    </border>
    <border>
      <left style="thin">
        <color indexed="64"/>
      </left>
      <right/>
      <top style="thin">
        <color indexed="22"/>
      </top>
      <bottom/>
      <diagonal/>
    </border>
    <border>
      <left/>
      <right style="thin">
        <color indexed="64"/>
      </right>
      <top style="thin">
        <color indexed="22"/>
      </top>
      <bottom/>
      <diagonal/>
    </border>
    <border>
      <left/>
      <right style="thin">
        <color indexed="9"/>
      </right>
      <top/>
      <bottom/>
      <diagonal/>
    </border>
    <border>
      <left/>
      <right style="thin">
        <color indexed="22"/>
      </right>
      <top style="thin">
        <color indexed="64"/>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839">
    <xf numFmtId="0" fontId="0" fillId="0" borderId="0" xfId="0"/>
    <xf numFmtId="0" fontId="0" fillId="2" borderId="0" xfId="0" applyFill="1"/>
    <xf numFmtId="0" fontId="0" fillId="0" borderId="0" xfId="0" applyAlignment="1">
      <alignment vertical="center"/>
    </xf>
    <xf numFmtId="0" fontId="0" fillId="3" borderId="0" xfId="0" applyFill="1"/>
    <xf numFmtId="0" fontId="0" fillId="0" borderId="0" xfId="0" applyAlignment="1">
      <alignment vertical="top"/>
    </xf>
    <xf numFmtId="0" fontId="0" fillId="2" borderId="0" xfId="0" applyFill="1" applyAlignment="1">
      <alignment vertical="top"/>
    </xf>
    <xf numFmtId="166" fontId="7" fillId="2" borderId="0" xfId="0" applyNumberFormat="1" applyFont="1" applyFill="1" applyAlignment="1">
      <alignment horizontal="left"/>
    </xf>
    <xf numFmtId="0" fontId="0" fillId="4" borderId="0" xfId="0" applyFill="1"/>
    <xf numFmtId="0" fontId="0" fillId="4" borderId="0" xfId="0" applyFill="1" applyAlignment="1">
      <alignment vertical="top"/>
    </xf>
    <xf numFmtId="0" fontId="23" fillId="2" borderId="0" xfId="0" applyFont="1" applyFill="1" applyAlignment="1">
      <alignment horizontal="center" vertical="top"/>
    </xf>
    <xf numFmtId="166" fontId="9" fillId="5" borderId="1" xfId="0" applyNumberFormat="1" applyFont="1" applyFill="1" applyBorder="1" applyAlignment="1">
      <alignment horizontal="left" wrapText="1"/>
    </xf>
    <xf numFmtId="166" fontId="9" fillId="5" borderId="2" xfId="0" applyNumberFormat="1" applyFont="1" applyFill="1" applyBorder="1" applyAlignment="1">
      <alignment horizontal="left" wrapText="1"/>
    </xf>
    <xf numFmtId="166" fontId="9" fillId="5" borderId="3" xfId="0" applyNumberFormat="1" applyFont="1" applyFill="1" applyBorder="1" applyAlignment="1">
      <alignment horizontal="center" wrapText="1"/>
    </xf>
    <xf numFmtId="0" fontId="11" fillId="5" borderId="0" xfId="0" applyFont="1" applyFill="1" applyAlignment="1">
      <alignment horizontal="right" vertical="center" indent="1"/>
    </xf>
    <xf numFmtId="0" fontId="11" fillId="5" borderId="0" xfId="0" applyFont="1" applyFill="1" applyAlignment="1">
      <alignment horizontal="right" vertical="center"/>
    </xf>
    <xf numFmtId="0" fontId="12" fillId="2" borderId="0" xfId="0" applyFont="1" applyFill="1"/>
    <xf numFmtId="0" fontId="9" fillId="3" borderId="0" xfId="0" applyFont="1" applyFill="1" applyAlignment="1">
      <alignment horizontal="right"/>
    </xf>
    <xf numFmtId="0" fontId="0" fillId="6" borderId="0" xfId="0" applyFill="1"/>
    <xf numFmtId="165" fontId="22" fillId="7" borderId="0" xfId="0" applyNumberFormat="1" applyFont="1" applyFill="1" applyAlignment="1">
      <alignment horizontal="center" vertical="top"/>
    </xf>
    <xf numFmtId="0" fontId="15" fillId="7" borderId="4" xfId="0" applyFont="1" applyFill="1" applyBorder="1" applyAlignment="1">
      <alignment horizontal="left" vertical="top" wrapText="1"/>
    </xf>
    <xf numFmtId="0" fontId="15" fillId="7" borderId="5" xfId="0" applyFont="1" applyFill="1" applyBorder="1" applyAlignment="1">
      <alignment horizontal="left" vertical="top" wrapText="1"/>
    </xf>
    <xf numFmtId="0" fontId="15" fillId="7" borderId="6" xfId="0" applyFont="1" applyFill="1" applyBorder="1" applyAlignment="1">
      <alignment horizontal="left" vertical="top" wrapText="1"/>
    </xf>
    <xf numFmtId="165" fontId="26" fillId="8" borderId="7" xfId="0" applyNumberFormat="1" applyFont="1" applyFill="1" applyBorder="1" applyAlignment="1">
      <alignment horizontal="center" vertical="top"/>
    </xf>
    <xf numFmtId="164" fontId="15" fillId="7" borderId="8" xfId="0" applyNumberFormat="1" applyFont="1" applyFill="1" applyBorder="1" applyAlignment="1">
      <alignment horizontal="center" vertical="top" wrapText="1"/>
    </xf>
    <xf numFmtId="164" fontId="15" fillId="7" borderId="4" xfId="0" applyNumberFormat="1" applyFont="1" applyFill="1" applyBorder="1" applyAlignment="1">
      <alignment horizontal="center" vertical="top" wrapText="1"/>
    </xf>
    <xf numFmtId="164" fontId="15" fillId="7" borderId="5" xfId="0" applyNumberFormat="1" applyFont="1" applyFill="1" applyBorder="1" applyAlignment="1">
      <alignment horizontal="center" vertical="top" wrapText="1"/>
    </xf>
    <xf numFmtId="0" fontId="0" fillId="8" borderId="0" xfId="0" applyFill="1"/>
    <xf numFmtId="0" fontId="2" fillId="8" borderId="0" xfId="0" applyFont="1" applyFill="1" applyAlignment="1">
      <alignment horizontal="right"/>
    </xf>
    <xf numFmtId="0" fontId="9" fillId="5" borderId="9" xfId="0" applyFont="1" applyFill="1" applyBorder="1" applyAlignment="1">
      <alignment horizontal="right" wrapText="1"/>
    </xf>
    <xf numFmtId="0" fontId="0" fillId="5" borderId="9" xfId="0" applyFill="1" applyBorder="1"/>
    <xf numFmtId="0" fontId="0" fillId="5" borderId="0" xfId="0" applyFill="1"/>
    <xf numFmtId="0" fontId="0" fillId="2" borderId="10" xfId="0" applyFill="1" applyBorder="1" applyAlignment="1">
      <alignment wrapText="1"/>
    </xf>
    <xf numFmtId="166" fontId="15" fillId="8" borderId="6" xfId="0" applyNumberFormat="1" applyFont="1" applyFill="1" applyBorder="1" applyAlignment="1">
      <alignment horizontal="center" vertical="top"/>
    </xf>
    <xf numFmtId="166" fontId="15" fillId="9" borderId="8" xfId="0" applyNumberFormat="1" applyFont="1" applyFill="1" applyBorder="1" applyAlignment="1">
      <alignment horizontal="left" vertical="top" wrapText="1"/>
    </xf>
    <xf numFmtId="166" fontId="15" fillId="9" borderId="4" xfId="0" applyNumberFormat="1" applyFont="1" applyFill="1" applyBorder="1" applyAlignment="1">
      <alignment horizontal="left" vertical="top" wrapText="1"/>
    </xf>
    <xf numFmtId="0" fontId="31" fillId="4" borderId="0" xfId="0" applyFont="1" applyFill="1"/>
    <xf numFmtId="0" fontId="31" fillId="0" borderId="0" xfId="0" applyFont="1"/>
    <xf numFmtId="0" fontId="34" fillId="0" borderId="0" xfId="0" applyFont="1" applyAlignment="1">
      <alignment horizontal="right" vertical="center"/>
    </xf>
    <xf numFmtId="164" fontId="12" fillId="2" borderId="11" xfId="0" applyNumberFormat="1" applyFont="1" applyFill="1" applyBorder="1" applyAlignment="1">
      <alignment horizontal="center" vertical="center"/>
    </xf>
    <xf numFmtId="164" fontId="12" fillId="0" borderId="11" xfId="0" applyNumberFormat="1" applyFont="1" applyBorder="1" applyAlignment="1">
      <alignment horizontal="center" vertical="center"/>
    </xf>
    <xf numFmtId="164" fontId="12" fillId="2" borderId="12" xfId="0" applyNumberFormat="1" applyFont="1" applyFill="1" applyBorder="1" applyAlignment="1">
      <alignment horizontal="center" vertical="center"/>
    </xf>
    <xf numFmtId="164" fontId="12" fillId="0" borderId="12" xfId="0" applyNumberFormat="1" applyFont="1" applyBorder="1" applyAlignment="1">
      <alignment horizontal="center" vertical="center"/>
    </xf>
    <xf numFmtId="164" fontId="12" fillId="2" borderId="7" xfId="0" applyNumberFormat="1" applyFont="1" applyFill="1" applyBorder="1" applyAlignment="1">
      <alignment horizontal="center" vertical="center"/>
    </xf>
    <xf numFmtId="0" fontId="11" fillId="5" borderId="13" xfId="0" applyFont="1" applyFill="1" applyBorder="1" applyAlignment="1">
      <alignment horizontal="right" vertical="center" indent="1"/>
    </xf>
    <xf numFmtId="0" fontId="11" fillId="5" borderId="14" xfId="0" applyFont="1" applyFill="1" applyBorder="1" applyAlignment="1">
      <alignment horizontal="right" vertical="center" indent="1"/>
    </xf>
    <xf numFmtId="0" fontId="11" fillId="5" borderId="15" xfId="0" applyFont="1" applyFill="1" applyBorder="1" applyAlignment="1">
      <alignment horizontal="left" vertical="center" indent="1"/>
    </xf>
    <xf numFmtId="0" fontId="11" fillId="5" borderId="16" xfId="0" applyFont="1" applyFill="1" applyBorder="1" applyAlignment="1">
      <alignment horizontal="left" vertical="center" indent="1"/>
    </xf>
    <xf numFmtId="0" fontId="0" fillId="0" borderId="0" xfId="0" applyAlignment="1">
      <alignment wrapText="1"/>
    </xf>
    <xf numFmtId="0" fontId="11" fillId="5" borderId="0" xfId="0" applyFont="1" applyFill="1" applyAlignment="1">
      <alignment horizontal="left" vertical="top"/>
    </xf>
    <xf numFmtId="0" fontId="2" fillId="0" borderId="0" xfId="0" applyFont="1" applyAlignment="1">
      <alignment horizontal="right"/>
    </xf>
    <xf numFmtId="0" fontId="32" fillId="8" borderId="0" xfId="0" applyFont="1" applyFill="1" applyAlignment="1">
      <alignment textRotation="90" wrapText="1"/>
    </xf>
    <xf numFmtId="0" fontId="30" fillId="8" borderId="0" xfId="0" applyFont="1" applyFill="1" applyAlignment="1">
      <alignment horizontal="center"/>
    </xf>
    <xf numFmtId="0" fontId="31" fillId="8" borderId="0" xfId="0" applyFont="1" applyFill="1"/>
    <xf numFmtId="0" fontId="9" fillId="5" borderId="0" xfId="0" applyFont="1" applyFill="1" applyAlignment="1">
      <alignment horizontal="right" wrapText="1"/>
    </xf>
    <xf numFmtId="166" fontId="12" fillId="2" borderId="16" xfId="0" applyNumberFormat="1" applyFont="1" applyFill="1" applyBorder="1" applyAlignment="1">
      <alignment horizontal="right"/>
    </xf>
    <xf numFmtId="0" fontId="36" fillId="0" borderId="0" xfId="0" applyFont="1" applyAlignment="1">
      <alignment horizontal="center" wrapText="1"/>
    </xf>
    <xf numFmtId="0" fontId="35" fillId="0" borderId="0" xfId="0" applyFont="1" applyAlignment="1">
      <alignment horizontal="right" vertical="top" indent="2"/>
    </xf>
    <xf numFmtId="0" fontId="0" fillId="0" borderId="0" xfId="0" applyAlignment="1">
      <alignment horizontal="right" vertical="top" indent="2"/>
    </xf>
    <xf numFmtId="0" fontId="41" fillId="2" borderId="0" xfId="0" applyFont="1" applyFill="1" applyAlignment="1">
      <alignment horizontal="left" wrapText="1"/>
    </xf>
    <xf numFmtId="0" fontId="36" fillId="2" borderId="0" xfId="0" applyFont="1" applyFill="1" applyAlignment="1">
      <alignment horizontal="center" wrapText="1"/>
    </xf>
    <xf numFmtId="0" fontId="39" fillId="2" borderId="0" xfId="0" applyFont="1" applyFill="1" applyAlignment="1">
      <alignment horizontal="right" wrapText="1" indent="1"/>
    </xf>
    <xf numFmtId="166" fontId="41" fillId="2" borderId="0" xfId="0" applyNumberFormat="1" applyFont="1" applyFill="1" applyAlignment="1">
      <alignment horizontal="right" wrapText="1"/>
    </xf>
    <xf numFmtId="166" fontId="41" fillId="2" borderId="0" xfId="0" applyNumberFormat="1" applyFont="1" applyFill="1" applyAlignment="1">
      <alignment horizontal="left" wrapText="1" indent="1"/>
    </xf>
    <xf numFmtId="0" fontId="4" fillId="2" borderId="0" xfId="0" applyFont="1" applyFill="1" applyAlignment="1">
      <alignment vertical="top" wrapText="1"/>
    </xf>
    <xf numFmtId="0" fontId="11" fillId="5" borderId="17" xfId="0" applyFont="1" applyFill="1" applyBorder="1" applyAlignment="1">
      <alignment horizontal="right" vertical="center" indent="1"/>
    </xf>
    <xf numFmtId="0" fontId="8" fillId="0" borderId="0" xfId="0" applyFont="1" applyAlignment="1">
      <alignment horizontal="right"/>
    </xf>
    <xf numFmtId="0" fontId="19" fillId="5" borderId="0" xfId="0" applyFont="1" applyFill="1" applyAlignment="1">
      <alignment horizontal="center"/>
    </xf>
    <xf numFmtId="0" fontId="44" fillId="0" borderId="0" xfId="0" applyFont="1" applyAlignment="1">
      <alignment horizontal="right" vertical="center"/>
    </xf>
    <xf numFmtId="166" fontId="11" fillId="5" borderId="0" xfId="0" applyNumberFormat="1" applyFont="1" applyFill="1" applyAlignment="1">
      <alignment horizontal="center" vertical="top"/>
    </xf>
    <xf numFmtId="0" fontId="39" fillId="0" borderId="0" xfId="0" applyFont="1" applyAlignment="1">
      <alignment horizontal="center" wrapText="1"/>
    </xf>
    <xf numFmtId="0" fontId="0" fillId="8" borderId="0" xfId="0" applyFill="1" applyAlignment="1">
      <alignment vertical="center"/>
    </xf>
    <xf numFmtId="0" fontId="0" fillId="2" borderId="0" xfId="0" applyFill="1" applyAlignment="1">
      <alignment vertical="center"/>
    </xf>
    <xf numFmtId="0" fontId="0" fillId="4" borderId="0" xfId="0" applyFill="1" applyAlignment="1">
      <alignment vertical="center"/>
    </xf>
    <xf numFmtId="0" fontId="0" fillId="6" borderId="0" xfId="0" applyFill="1" applyAlignment="1">
      <alignment vertical="center"/>
    </xf>
    <xf numFmtId="166" fontId="12" fillId="10" borderId="18" xfId="0" applyNumberFormat="1" applyFont="1" applyFill="1" applyBorder="1" applyAlignment="1">
      <alignment horizontal="center" vertical="top"/>
    </xf>
    <xf numFmtId="0" fontId="11" fillId="5" borderId="0" xfId="0" applyFont="1" applyFill="1" applyAlignment="1">
      <alignment horizontal="center"/>
    </xf>
    <xf numFmtId="166" fontId="11" fillId="5" borderId="10" xfId="0" applyNumberFormat="1" applyFont="1" applyFill="1" applyBorder="1" applyAlignment="1">
      <alignment horizontal="center"/>
    </xf>
    <xf numFmtId="0" fontId="9" fillId="5" borderId="19" xfId="0" applyFont="1" applyFill="1" applyBorder="1" applyAlignment="1">
      <alignment horizontal="right" vertical="top"/>
    </xf>
    <xf numFmtId="166" fontId="37" fillId="5" borderId="9" xfId="0" applyNumberFormat="1" applyFont="1" applyFill="1" applyBorder="1" applyAlignment="1">
      <alignment horizontal="center" vertical="top"/>
    </xf>
    <xf numFmtId="166" fontId="11" fillId="5" borderId="10" xfId="0" applyNumberFormat="1" applyFont="1" applyFill="1" applyBorder="1" applyAlignment="1">
      <alignment horizontal="center" vertical="top"/>
    </xf>
    <xf numFmtId="0" fontId="37" fillId="5" borderId="9" xfId="0" applyFont="1" applyFill="1" applyBorder="1" applyAlignment="1">
      <alignment horizontal="center"/>
    </xf>
    <xf numFmtId="0" fontId="3" fillId="8" borderId="0" xfId="0" applyFont="1" applyFill="1" applyAlignment="1">
      <alignment vertical="center"/>
    </xf>
    <xf numFmtId="0" fontId="45" fillId="0" borderId="0" xfId="0" applyFont="1" applyAlignment="1">
      <alignment vertical="center"/>
    </xf>
    <xf numFmtId="0" fontId="11" fillId="5" borderId="0" xfId="0" applyFont="1" applyFill="1" applyAlignment="1">
      <alignment horizontal="right" vertical="top"/>
    </xf>
    <xf numFmtId="164" fontId="12" fillId="7" borderId="11" xfId="0" applyNumberFormat="1" applyFont="1" applyFill="1" applyBorder="1" applyAlignment="1">
      <alignment horizontal="center" vertical="top"/>
    </xf>
    <xf numFmtId="164" fontId="12" fillId="7" borderId="20" xfId="0" applyNumberFormat="1" applyFont="1" applyFill="1" applyBorder="1" applyAlignment="1">
      <alignment horizontal="center" vertical="top"/>
    </xf>
    <xf numFmtId="164" fontId="12" fillId="9" borderId="11" xfId="0" applyNumberFormat="1" applyFont="1" applyFill="1" applyBorder="1" applyAlignment="1">
      <alignment horizontal="center" vertical="top"/>
    </xf>
    <xf numFmtId="164" fontId="12" fillId="9" borderId="20" xfId="0" applyNumberFormat="1" applyFont="1" applyFill="1" applyBorder="1" applyAlignment="1">
      <alignment horizontal="center" vertical="top"/>
    </xf>
    <xf numFmtId="0" fontId="11" fillId="5" borderId="0" xfId="0" applyFont="1" applyFill="1" applyAlignment="1">
      <alignment horizontal="right"/>
    </xf>
    <xf numFmtId="164" fontId="12" fillId="9" borderId="0" xfId="0" applyNumberFormat="1" applyFont="1" applyFill="1" applyAlignment="1">
      <alignment horizontal="center"/>
    </xf>
    <xf numFmtId="164" fontId="12" fillId="9" borderId="21" xfId="0" applyNumberFormat="1" applyFont="1" applyFill="1" applyBorder="1" applyAlignment="1">
      <alignment horizontal="center"/>
    </xf>
    <xf numFmtId="0" fontId="11" fillId="5" borderId="0" xfId="0" applyFont="1" applyFill="1" applyAlignment="1">
      <alignment horizontal="left"/>
    </xf>
    <xf numFmtId="0" fontId="0" fillId="2" borderId="10" xfId="0" applyFill="1" applyBorder="1"/>
    <xf numFmtId="0" fontId="41" fillId="2" borderId="22" xfId="0" applyFont="1" applyFill="1" applyBorder="1" applyAlignment="1">
      <alignment horizontal="left" wrapText="1"/>
    </xf>
    <xf numFmtId="0" fontId="20" fillId="5" borderId="23" xfId="0" applyFont="1" applyFill="1" applyBorder="1" applyAlignment="1">
      <alignment horizontal="center" vertical="center" wrapText="1"/>
    </xf>
    <xf numFmtId="0" fontId="0" fillId="5" borderId="24" xfId="0" applyFill="1" applyBorder="1"/>
    <xf numFmtId="0" fontId="16" fillId="5" borderId="25" xfId="0" applyFont="1" applyFill="1" applyBorder="1" applyAlignment="1">
      <alignment horizontal="center"/>
    </xf>
    <xf numFmtId="0" fontId="15" fillId="7" borderId="26" xfId="0" applyFont="1" applyFill="1" applyBorder="1" applyAlignment="1">
      <alignment horizontal="left" vertical="top" wrapText="1"/>
    </xf>
    <xf numFmtId="0" fontId="15" fillId="7" borderId="27" xfId="0" applyFont="1" applyFill="1" applyBorder="1" applyAlignment="1">
      <alignment horizontal="left" vertical="top" wrapText="1"/>
    </xf>
    <xf numFmtId="0" fontId="15" fillId="7" borderId="28" xfId="0" applyFont="1" applyFill="1" applyBorder="1" applyAlignment="1">
      <alignment horizontal="left" vertical="top" wrapText="1"/>
    </xf>
    <xf numFmtId="164" fontId="9" fillId="5" borderId="29" xfId="0" applyNumberFormat="1" applyFont="1" applyFill="1" applyBorder="1" applyAlignment="1">
      <alignment horizontal="center" vertical="center"/>
    </xf>
    <xf numFmtId="167" fontId="46" fillId="2" borderId="0" xfId="0" applyNumberFormat="1" applyFont="1" applyFill="1" applyAlignment="1">
      <alignment horizontal="left" vertical="top" wrapText="1" shrinkToFit="1"/>
    </xf>
    <xf numFmtId="165" fontId="26" fillId="9" borderId="7" xfId="0" applyNumberFormat="1" applyFont="1" applyFill="1" applyBorder="1" applyAlignment="1">
      <alignment horizontal="center" vertical="top"/>
    </xf>
    <xf numFmtId="166" fontId="19" fillId="5" borderId="21" xfId="0" applyNumberFormat="1" applyFont="1" applyFill="1" applyBorder="1" applyAlignment="1">
      <alignment horizontal="center" vertical="center" wrapText="1"/>
    </xf>
    <xf numFmtId="0" fontId="20" fillId="5" borderId="25" xfId="0" applyFont="1" applyFill="1" applyBorder="1" applyAlignment="1">
      <alignment horizontal="center" vertical="center" wrapText="1"/>
    </xf>
    <xf numFmtId="165" fontId="22" fillId="7" borderId="30" xfId="0" applyNumberFormat="1" applyFont="1" applyFill="1" applyBorder="1" applyAlignment="1">
      <alignment horizontal="center" vertical="top"/>
    </xf>
    <xf numFmtId="165" fontId="22" fillId="7" borderId="31" xfId="0" applyNumberFormat="1" applyFont="1" applyFill="1" applyBorder="1" applyAlignment="1">
      <alignment horizontal="center" vertical="top"/>
    </xf>
    <xf numFmtId="167" fontId="26" fillId="8" borderId="7" xfId="0" applyNumberFormat="1" applyFont="1" applyFill="1" applyBorder="1" applyAlignment="1">
      <alignment horizontal="right" vertical="top"/>
    </xf>
    <xf numFmtId="0" fontId="13" fillId="11" borderId="0" xfId="0" applyFont="1" applyFill="1" applyAlignment="1">
      <alignment horizontal="right" vertical="center" wrapText="1"/>
    </xf>
    <xf numFmtId="0" fontId="41" fillId="0" borderId="0" xfId="0" applyFont="1" applyAlignment="1">
      <alignment horizontal="left" wrapText="1"/>
    </xf>
    <xf numFmtId="167" fontId="38" fillId="2" borderId="32" xfId="0" applyNumberFormat="1" applyFont="1" applyFill="1" applyBorder="1" applyAlignment="1">
      <alignment horizontal="left" wrapText="1" shrinkToFit="1"/>
    </xf>
    <xf numFmtId="0" fontId="20" fillId="2" borderId="32" xfId="0" applyFont="1" applyFill="1" applyBorder="1" applyAlignment="1">
      <alignment wrapText="1"/>
    </xf>
    <xf numFmtId="0" fontId="20" fillId="2" borderId="33" xfId="0" applyFont="1" applyFill="1" applyBorder="1" applyAlignment="1">
      <alignment wrapText="1"/>
    </xf>
    <xf numFmtId="0" fontId="9" fillId="5" borderId="0" xfId="0" applyFont="1" applyFill="1" applyAlignment="1">
      <alignment horizontal="right" vertical="top"/>
    </xf>
    <xf numFmtId="0" fontId="9" fillId="5" borderId="0" xfId="0" applyFont="1" applyFill="1" applyAlignment="1">
      <alignment horizontal="right" vertical="top" indent="4"/>
    </xf>
    <xf numFmtId="0" fontId="17" fillId="0" borderId="0" xfId="0" applyFont="1" applyAlignment="1">
      <alignment horizontal="left" vertical="top" wrapText="1"/>
    </xf>
    <xf numFmtId="0" fontId="53" fillId="0" borderId="0" xfId="0" applyFont="1" applyAlignment="1">
      <alignment horizontal="left" vertical="top" wrapText="1"/>
    </xf>
    <xf numFmtId="0" fontId="54" fillId="0" borderId="0" xfId="0" applyFont="1" applyAlignment="1">
      <alignment horizontal="left" vertical="top" wrapText="1"/>
    </xf>
    <xf numFmtId="0" fontId="56" fillId="0" borderId="0" xfId="0" applyFont="1" applyAlignment="1">
      <alignment horizontal="left" vertical="top" wrapText="1"/>
    </xf>
    <xf numFmtId="0" fontId="61" fillId="0" borderId="0" xfId="0" applyFont="1" applyAlignment="1">
      <alignment horizontal="center" vertical="top" wrapText="1"/>
    </xf>
    <xf numFmtId="0" fontId="60" fillId="12" borderId="34" xfId="0" applyFont="1" applyFill="1" applyBorder="1" applyAlignment="1">
      <alignment horizontal="left" vertical="center" wrapText="1"/>
    </xf>
    <xf numFmtId="0" fontId="0" fillId="0" borderId="0" xfId="0" applyAlignment="1">
      <alignment horizontal="left" vertical="top" wrapText="1"/>
    </xf>
    <xf numFmtId="0" fontId="17" fillId="13" borderId="11" xfId="0" applyFont="1" applyFill="1" applyBorder="1" applyAlignment="1">
      <alignment horizontal="left" vertical="top" wrapText="1"/>
    </xf>
    <xf numFmtId="0" fontId="63" fillId="12" borderId="35" xfId="0" applyFont="1" applyFill="1" applyBorder="1" applyAlignment="1">
      <alignment horizontal="right" vertical="center" wrapText="1"/>
    </xf>
    <xf numFmtId="165" fontId="16" fillId="11" borderId="0" xfId="0" applyNumberFormat="1" applyFont="1" applyFill="1" applyAlignment="1">
      <alignment horizontal="center" vertical="center"/>
    </xf>
    <xf numFmtId="0" fontId="59" fillId="14" borderId="0" xfId="0" applyFont="1" applyFill="1" applyAlignment="1">
      <alignment horizontal="right" vertical="center" wrapText="1"/>
    </xf>
    <xf numFmtId="0" fontId="52" fillId="0" borderId="0" xfId="0" applyFont="1" applyAlignment="1">
      <alignment vertical="top" wrapText="1"/>
    </xf>
    <xf numFmtId="4" fontId="53" fillId="0" borderId="0" xfId="0" applyNumberFormat="1" applyFont="1" applyAlignment="1">
      <alignment horizontal="left" vertical="top" wrapText="1"/>
    </xf>
    <xf numFmtId="165" fontId="26" fillId="8" borderId="0" xfId="0" applyNumberFormat="1" applyFont="1" applyFill="1" applyAlignment="1">
      <alignment horizontal="center" vertical="top"/>
    </xf>
    <xf numFmtId="0" fontId="0" fillId="5" borderId="9" xfId="0" applyFill="1" applyBorder="1" applyAlignment="1">
      <alignment vertical="top"/>
    </xf>
    <xf numFmtId="164" fontId="12" fillId="9" borderId="21" xfId="0" applyNumberFormat="1" applyFont="1" applyFill="1" applyBorder="1" applyAlignment="1">
      <alignment horizontal="center" vertical="top"/>
    </xf>
    <xf numFmtId="0" fontId="11" fillId="5" borderId="25" xfId="0" applyFont="1" applyFill="1" applyBorder="1" applyAlignment="1">
      <alignment horizontal="left" vertical="center" indent="1"/>
    </xf>
    <xf numFmtId="0" fontId="0" fillId="0" borderId="0" xfId="0" applyAlignment="1">
      <alignment horizontal="right" wrapText="1" indent="1"/>
    </xf>
    <xf numFmtId="0" fontId="24" fillId="0" borderId="0" xfId="0" applyFont="1" applyAlignment="1">
      <alignment horizontal="right" vertical="center"/>
    </xf>
    <xf numFmtId="0" fontId="17" fillId="0" borderId="0" xfId="0" applyFont="1" applyAlignment="1">
      <alignment horizontal="right" wrapText="1" indent="1"/>
    </xf>
    <xf numFmtId="0" fontId="32" fillId="0" borderId="0" xfId="0" applyFont="1" applyAlignment="1">
      <alignment textRotation="90" wrapText="1"/>
    </xf>
    <xf numFmtId="0" fontId="4" fillId="0" borderId="0" xfId="0" applyFont="1" applyAlignment="1">
      <alignment vertical="top" wrapText="1"/>
    </xf>
    <xf numFmtId="0" fontId="0" fillId="0" borderId="0" xfId="0" applyAlignment="1">
      <alignment horizontal="center" wrapText="1"/>
    </xf>
    <xf numFmtId="0" fontId="8" fillId="0" borderId="0" xfId="0" applyFont="1" applyAlignment="1">
      <alignment wrapText="1"/>
    </xf>
    <xf numFmtId="0" fontId="39" fillId="0" borderId="0" xfId="0" applyFont="1" applyAlignment="1">
      <alignment horizontal="left" wrapText="1" indent="1"/>
    </xf>
    <xf numFmtId="0" fontId="42" fillId="2" borderId="36" xfId="0" applyFont="1" applyFill="1" applyBorder="1" applyAlignment="1">
      <alignment horizontal="center" vertical="top" wrapText="1"/>
    </xf>
    <xf numFmtId="0" fontId="17" fillId="2" borderId="36" xfId="0" applyFont="1" applyFill="1" applyBorder="1" applyAlignment="1">
      <alignment horizontal="center" vertical="top" wrapText="1"/>
    </xf>
    <xf numFmtId="0" fontId="36" fillId="2" borderId="36" xfId="0" applyFont="1" applyFill="1" applyBorder="1" applyAlignment="1">
      <alignment horizontal="center" wrapText="1"/>
    </xf>
    <xf numFmtId="0" fontId="28" fillId="0" borderId="0" xfId="0" applyFont="1"/>
    <xf numFmtId="0" fontId="39" fillId="0" borderId="7" xfId="0" applyFont="1" applyBorder="1" applyAlignment="1">
      <alignment horizontal="center" vertical="center" wrapText="1"/>
    </xf>
    <xf numFmtId="0" fontId="36" fillId="0" borderId="37"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24" xfId="0" applyFont="1" applyBorder="1" applyAlignment="1">
      <alignment horizontal="center" vertical="center" wrapText="1"/>
    </xf>
    <xf numFmtId="0" fontId="39" fillId="0" borderId="38" xfId="0" applyFont="1" applyBorder="1" applyAlignment="1">
      <alignment horizontal="center" vertical="center" wrapText="1"/>
    </xf>
    <xf numFmtId="0" fontId="39" fillId="0" borderId="0" xfId="0" applyFont="1" applyAlignment="1">
      <alignment horizontal="center" vertical="center" wrapText="1"/>
    </xf>
    <xf numFmtId="0" fontId="36" fillId="0" borderId="21" xfId="0" applyFont="1" applyBorder="1" applyAlignment="1">
      <alignment horizontal="center" vertical="center" wrapText="1"/>
    </xf>
    <xf numFmtId="0" fontId="36" fillId="0" borderId="0" xfId="0" applyFont="1" applyAlignment="1">
      <alignment horizontal="center" vertical="center" wrapText="1"/>
    </xf>
    <xf numFmtId="0" fontId="36" fillId="0" borderId="25" xfId="0" applyFont="1" applyBorder="1" applyAlignment="1">
      <alignment horizontal="center" vertical="center" wrapText="1"/>
    </xf>
    <xf numFmtId="0" fontId="39" fillId="0" borderId="39" xfId="0" applyFont="1" applyBorder="1" applyAlignment="1">
      <alignment horizontal="center" vertical="center" wrapText="1"/>
    </xf>
    <xf numFmtId="0" fontId="39" fillId="0" borderId="40" xfId="0" applyFont="1" applyBorder="1" applyAlignment="1">
      <alignment horizontal="center" vertical="center" wrapText="1"/>
    </xf>
    <xf numFmtId="0" fontId="39" fillId="0" borderId="41" xfId="0" applyFont="1" applyBorder="1" applyAlignment="1">
      <alignment horizontal="center" vertical="center" wrapText="1"/>
    </xf>
    <xf numFmtId="0" fontId="36" fillId="0" borderId="1" xfId="0" applyFont="1" applyBorder="1" applyAlignment="1">
      <alignment horizontal="center" vertical="center" wrapText="1"/>
    </xf>
    <xf numFmtId="0" fontId="36" fillId="0" borderId="41" xfId="0" applyFont="1" applyBorder="1" applyAlignment="1">
      <alignment horizontal="center" vertical="center" wrapText="1"/>
    </xf>
    <xf numFmtId="0" fontId="36" fillId="0" borderId="2" xfId="0" applyFont="1" applyBorder="1" applyAlignment="1">
      <alignment horizontal="center" vertical="center" wrapText="1"/>
    </xf>
    <xf numFmtId="166" fontId="2" fillId="2" borderId="30" xfId="0" applyNumberFormat="1" applyFont="1" applyFill="1" applyBorder="1" applyAlignment="1">
      <alignment horizontal="right" vertical="center"/>
    </xf>
    <xf numFmtId="0" fontId="14" fillId="2" borderId="30" xfId="0" applyFont="1" applyFill="1" applyBorder="1" applyAlignment="1">
      <alignment horizontal="left" vertical="center"/>
    </xf>
    <xf numFmtId="0" fontId="65" fillId="0" borderId="0" xfId="0" applyFont="1"/>
    <xf numFmtId="0" fontId="65" fillId="0" borderId="0" xfId="0" applyFont="1" applyAlignment="1">
      <alignment horizontal="center"/>
    </xf>
    <xf numFmtId="0" fontId="65" fillId="0" borderId="0" xfId="0" applyFont="1" applyAlignment="1">
      <alignment vertical="center"/>
    </xf>
    <xf numFmtId="0" fontId="65" fillId="15" borderId="0" xfId="0" applyFont="1" applyFill="1" applyAlignment="1">
      <alignment vertical="center"/>
    </xf>
    <xf numFmtId="0" fontId="65" fillId="15" borderId="0" xfId="0" applyFont="1" applyFill="1" applyAlignment="1">
      <alignment horizontal="center" vertical="center"/>
    </xf>
    <xf numFmtId="0" fontId="66" fillId="15" borderId="0" xfId="0" applyFont="1" applyFill="1" applyAlignment="1">
      <alignment horizontal="center" vertical="center" textRotation="90"/>
    </xf>
    <xf numFmtId="0" fontId="67" fillId="15" borderId="0" xfId="0" applyFont="1" applyFill="1"/>
    <xf numFmtId="0" fontId="65" fillId="13" borderId="0" xfId="0" applyFont="1" applyFill="1" applyAlignment="1">
      <alignment vertical="top"/>
    </xf>
    <xf numFmtId="0" fontId="68" fillId="16" borderId="0" xfId="0" applyFont="1" applyFill="1" applyAlignment="1">
      <alignment horizontal="center"/>
    </xf>
    <xf numFmtId="0" fontId="67" fillId="15" borderId="42" xfId="0" applyFont="1" applyFill="1" applyBorder="1"/>
    <xf numFmtId="0" fontId="65" fillId="0" borderId="43" xfId="0" applyFont="1" applyBorder="1"/>
    <xf numFmtId="0" fontId="65" fillId="0" borderId="44" xfId="0" applyFont="1" applyBorder="1" applyAlignment="1">
      <alignment vertical="center"/>
    </xf>
    <xf numFmtId="0" fontId="65" fillId="0" borderId="45" xfId="0" applyFont="1" applyBorder="1" applyAlignment="1">
      <alignment horizontal="left"/>
    </xf>
    <xf numFmtId="0" fontId="65" fillId="0" borderId="44" xfId="0" applyFont="1" applyBorder="1" applyAlignment="1">
      <alignment horizontal="center"/>
    </xf>
    <xf numFmtId="0" fontId="65" fillId="0" borderId="44" xfId="0" applyFont="1" applyBorder="1" applyAlignment="1">
      <alignment shrinkToFit="1"/>
    </xf>
    <xf numFmtId="0" fontId="65" fillId="0" borderId="45" xfId="0" applyFont="1" applyBorder="1"/>
    <xf numFmtId="0" fontId="69" fillId="12" borderId="0" xfId="0" applyFont="1" applyFill="1" applyAlignment="1">
      <alignment horizontal="center"/>
    </xf>
    <xf numFmtId="0" fontId="65" fillId="0" borderId="46" xfId="0" applyFont="1" applyBorder="1" applyAlignment="1">
      <alignment horizontal="right"/>
    </xf>
    <xf numFmtId="0" fontId="65" fillId="0" borderId="0" xfId="0" applyFont="1" applyAlignment="1">
      <alignment horizontal="left" vertical="center"/>
    </xf>
    <xf numFmtId="0" fontId="65" fillId="0" borderId="47" xfId="0" applyFont="1" applyBorder="1" applyAlignment="1">
      <alignment horizontal="left"/>
    </xf>
    <xf numFmtId="0" fontId="70" fillId="4" borderId="48" xfId="0" applyFont="1" applyFill="1" applyBorder="1" applyAlignment="1">
      <alignment horizontal="right"/>
    </xf>
    <xf numFmtId="165" fontId="71" fillId="10" borderId="49" xfId="0" applyNumberFormat="1" applyFont="1" applyFill="1" applyBorder="1" applyAlignment="1">
      <alignment horizontal="center"/>
    </xf>
    <xf numFmtId="0" fontId="65" fillId="3" borderId="0" xfId="0" applyFont="1" applyFill="1"/>
    <xf numFmtId="165" fontId="65" fillId="0" borderId="0" xfId="0" applyNumberFormat="1" applyFont="1" applyAlignment="1">
      <alignment horizontal="center"/>
    </xf>
    <xf numFmtId="0" fontId="72" fillId="17" borderId="47" xfId="0" applyFont="1" applyFill="1" applyBorder="1"/>
    <xf numFmtId="0" fontId="73" fillId="12" borderId="0" xfId="0" applyFont="1" applyFill="1" applyAlignment="1">
      <alignment horizontal="center" vertical="top"/>
    </xf>
    <xf numFmtId="0" fontId="68" fillId="3" borderId="0" xfId="0" applyFont="1" applyFill="1" applyAlignment="1">
      <alignment horizontal="center"/>
    </xf>
    <xf numFmtId="0" fontId="74" fillId="12" borderId="34" xfId="0" applyFont="1" applyFill="1" applyBorder="1" applyAlignment="1">
      <alignment horizontal="left" vertical="center" wrapText="1"/>
    </xf>
    <xf numFmtId="0" fontId="65" fillId="12" borderId="50" xfId="0" applyFont="1" applyFill="1" applyBorder="1" applyAlignment="1">
      <alignment horizontal="right"/>
    </xf>
    <xf numFmtId="0" fontId="65" fillId="12" borderId="51" xfId="0" applyFont="1" applyFill="1" applyBorder="1" applyAlignment="1">
      <alignment horizontal="left" vertical="center"/>
    </xf>
    <xf numFmtId="0" fontId="65" fillId="12" borderId="52" xfId="0" applyFont="1" applyFill="1" applyBorder="1" applyAlignment="1">
      <alignment horizontal="left"/>
    </xf>
    <xf numFmtId="0" fontId="70" fillId="12" borderId="53" xfId="0" applyFont="1" applyFill="1" applyBorder="1" applyAlignment="1">
      <alignment horizontal="right"/>
    </xf>
    <xf numFmtId="165" fontId="71" fillId="12" borderId="54" xfId="0" applyNumberFormat="1" applyFont="1" applyFill="1" applyBorder="1" applyAlignment="1">
      <alignment horizontal="center"/>
    </xf>
    <xf numFmtId="0" fontId="65" fillId="12" borderId="51" xfId="0" applyFont="1" applyFill="1" applyBorder="1"/>
    <xf numFmtId="0" fontId="65" fillId="12" borderId="51" xfId="0" applyFont="1" applyFill="1" applyBorder="1" applyAlignment="1">
      <alignment horizontal="center"/>
    </xf>
    <xf numFmtId="0" fontId="65" fillId="13" borderId="52" xfId="0" applyFont="1" applyFill="1" applyBorder="1" applyAlignment="1">
      <alignment horizontal="center"/>
    </xf>
    <xf numFmtId="0" fontId="65" fillId="3" borderId="0" xfId="0" applyFont="1" applyFill="1" applyAlignment="1">
      <alignment horizontal="center"/>
    </xf>
    <xf numFmtId="0" fontId="65" fillId="18" borderId="0" xfId="0" applyFont="1" applyFill="1" applyAlignment="1">
      <alignment horizontal="center"/>
    </xf>
    <xf numFmtId="0" fontId="68" fillId="18" borderId="0" xfId="0" applyFont="1" applyFill="1" applyAlignment="1">
      <alignment horizontal="right"/>
    </xf>
    <xf numFmtId="0" fontId="75" fillId="18" borderId="0" xfId="0" applyFont="1" applyFill="1" applyAlignment="1">
      <alignment horizontal="center"/>
    </xf>
    <xf numFmtId="0" fontId="65" fillId="0" borderId="0" xfId="0" applyFont="1" applyAlignment="1">
      <alignment horizontal="left"/>
    </xf>
    <xf numFmtId="0" fontId="65" fillId="19" borderId="0" xfId="0" applyFont="1" applyFill="1"/>
    <xf numFmtId="166" fontId="65" fillId="19" borderId="0" xfId="0" applyNumberFormat="1" applyFont="1" applyFill="1" applyAlignment="1">
      <alignment horizontal="center"/>
    </xf>
    <xf numFmtId="166" fontId="65" fillId="19" borderId="0" xfId="0" applyNumberFormat="1" applyFont="1" applyFill="1" applyAlignment="1">
      <alignment vertical="top"/>
    </xf>
    <xf numFmtId="0" fontId="75" fillId="3" borderId="0" xfId="0" applyFont="1" applyFill="1" applyAlignment="1">
      <alignment horizontal="center" textRotation="90" wrapText="1"/>
    </xf>
    <xf numFmtId="0" fontId="75" fillId="3" borderId="0" xfId="0" applyFont="1" applyFill="1" applyAlignment="1">
      <alignment vertical="top" wrapText="1" shrinkToFit="1"/>
    </xf>
    <xf numFmtId="0" fontId="77" fillId="3" borderId="0" xfId="0" applyFont="1" applyFill="1" applyAlignment="1">
      <alignment vertical="top"/>
    </xf>
    <xf numFmtId="0" fontId="77" fillId="3" borderId="10" xfId="0" applyFont="1" applyFill="1" applyBorder="1" applyAlignment="1">
      <alignment vertical="top"/>
    </xf>
    <xf numFmtId="0" fontId="76" fillId="0" borderId="0" xfId="0" applyFont="1" applyAlignment="1">
      <alignment horizontal="center"/>
    </xf>
    <xf numFmtId="0" fontId="65" fillId="0" borderId="0" xfId="0" applyFont="1" applyAlignment="1">
      <alignment vertical="top"/>
    </xf>
    <xf numFmtId="167" fontId="65" fillId="19" borderId="0" xfId="0" applyNumberFormat="1" applyFont="1" applyFill="1"/>
    <xf numFmtId="167" fontId="65" fillId="19" borderId="0" xfId="0" applyNumberFormat="1" applyFont="1" applyFill="1" applyAlignment="1">
      <alignment horizontal="center"/>
    </xf>
    <xf numFmtId="0" fontId="65" fillId="19" borderId="0" xfId="0" applyFont="1" applyFill="1" applyAlignment="1">
      <alignment vertical="top"/>
    </xf>
    <xf numFmtId="0" fontId="65" fillId="0" borderId="22" xfId="0" applyFont="1" applyBorder="1" applyAlignment="1">
      <alignment vertical="top"/>
    </xf>
    <xf numFmtId="0" fontId="65" fillId="0" borderId="0" xfId="0" applyFont="1" applyAlignment="1">
      <alignment horizontal="center" vertical="top"/>
    </xf>
    <xf numFmtId="167" fontId="65" fillId="0" borderId="0" xfId="0" applyNumberFormat="1" applyFont="1"/>
    <xf numFmtId="167" fontId="65" fillId="0" borderId="0" xfId="0" applyNumberFormat="1" applyFont="1" applyAlignment="1">
      <alignment horizontal="center"/>
    </xf>
    <xf numFmtId="0" fontId="65" fillId="0" borderId="22" xfId="0" applyFont="1" applyBorder="1"/>
    <xf numFmtId="0" fontId="76" fillId="0" borderId="0" xfId="0" applyFont="1"/>
    <xf numFmtId="0" fontId="66" fillId="20" borderId="0" xfId="0" applyFont="1" applyFill="1" applyAlignment="1">
      <alignment horizontal="center"/>
    </xf>
    <xf numFmtId="165" fontId="78" fillId="0" borderId="0" xfId="0" applyNumberFormat="1" applyFont="1" applyAlignment="1">
      <alignment horizontal="center"/>
    </xf>
    <xf numFmtId="0" fontId="79" fillId="20" borderId="0" xfId="0" applyFont="1" applyFill="1" applyAlignment="1">
      <alignment horizontal="center"/>
    </xf>
    <xf numFmtId="0" fontId="80" fillId="0" borderId="0" xfId="0" applyFont="1" applyAlignment="1">
      <alignment horizontal="center"/>
    </xf>
    <xf numFmtId="165" fontId="68" fillId="3" borderId="0" xfId="0" applyNumberFormat="1" applyFont="1" applyFill="1" applyAlignment="1">
      <alignment horizontal="center"/>
    </xf>
    <xf numFmtId="0" fontId="68" fillId="21" borderId="55" xfId="0" applyFont="1" applyFill="1" applyBorder="1" applyAlignment="1">
      <alignment horizontal="center"/>
    </xf>
    <xf numFmtId="0" fontId="65" fillId="0" borderId="56" xfId="0" applyFont="1" applyBorder="1"/>
    <xf numFmtId="0" fontId="65" fillId="22" borderId="0" xfId="0" applyFont="1" applyFill="1"/>
    <xf numFmtId="0" fontId="68" fillId="18" borderId="0" xfId="0" applyFont="1" applyFill="1" applyAlignment="1">
      <alignment horizontal="left"/>
    </xf>
    <xf numFmtId="0" fontId="65" fillId="0" borderId="57" xfId="0" applyFont="1" applyBorder="1" applyAlignment="1">
      <alignment horizontal="center"/>
    </xf>
    <xf numFmtId="0" fontId="68" fillId="21" borderId="57" xfId="0" applyFont="1" applyFill="1" applyBorder="1" applyAlignment="1">
      <alignment horizontal="center"/>
    </xf>
    <xf numFmtId="0" fontId="76" fillId="22" borderId="0" xfId="0" applyFont="1" applyFill="1" applyAlignment="1">
      <alignment horizontal="left"/>
    </xf>
    <xf numFmtId="0" fontId="65" fillId="22" borderId="0" xfId="0" applyFont="1" applyFill="1" applyAlignment="1">
      <alignment horizontal="center"/>
    </xf>
    <xf numFmtId="0" fontId="75" fillId="21" borderId="57" xfId="0" applyFont="1" applyFill="1" applyBorder="1" applyAlignment="1">
      <alignment horizontal="center"/>
    </xf>
    <xf numFmtId="0" fontId="75" fillId="0" borderId="57" xfId="0" applyFont="1" applyBorder="1" applyAlignment="1">
      <alignment horizontal="center" wrapText="1"/>
    </xf>
    <xf numFmtId="0" fontId="65" fillId="23" borderId="0" xfId="0" applyFont="1" applyFill="1"/>
    <xf numFmtId="167" fontId="68" fillId="23" borderId="0" xfId="0" applyNumberFormat="1" applyFont="1" applyFill="1"/>
    <xf numFmtId="167" fontId="65" fillId="23" borderId="0" xfId="0" applyNumberFormat="1" applyFont="1" applyFill="1"/>
    <xf numFmtId="0" fontId="80" fillId="23" borderId="0" xfId="0" applyFont="1" applyFill="1" applyAlignment="1">
      <alignment horizontal="center"/>
    </xf>
    <xf numFmtId="0" fontId="65" fillId="23" borderId="0" xfId="0" applyFont="1" applyFill="1" applyAlignment="1">
      <alignment horizontal="center"/>
    </xf>
    <xf numFmtId="0" fontId="81" fillId="0" borderId="0" xfId="0" applyFont="1" applyAlignment="1">
      <alignment horizontal="center" wrapText="1"/>
    </xf>
    <xf numFmtId="0" fontId="75" fillId="0" borderId="57" xfId="0" applyFont="1" applyBorder="1" applyAlignment="1">
      <alignment horizontal="center"/>
    </xf>
    <xf numFmtId="0" fontId="75" fillId="0" borderId="56" xfId="0" applyFont="1" applyBorder="1" applyAlignment="1">
      <alignment horizontal="center"/>
    </xf>
    <xf numFmtId="0" fontId="75" fillId="23" borderId="7" xfId="0" applyFont="1" applyFill="1" applyBorder="1"/>
    <xf numFmtId="0" fontId="82" fillId="23" borderId="7" xfId="0" applyFont="1" applyFill="1" applyBorder="1" applyAlignment="1">
      <alignment horizontal="center"/>
    </xf>
    <xf numFmtId="0" fontId="82" fillId="23" borderId="7" xfId="0" applyFont="1" applyFill="1" applyBorder="1" applyAlignment="1">
      <alignment horizontal="left"/>
    </xf>
    <xf numFmtId="0" fontId="80" fillId="23" borderId="7" xfId="0" applyFont="1" applyFill="1" applyBorder="1" applyAlignment="1">
      <alignment horizontal="center"/>
    </xf>
    <xf numFmtId="0" fontId="65" fillId="23" borderId="7" xfId="0" applyFont="1" applyFill="1" applyBorder="1"/>
    <xf numFmtId="0" fontId="75" fillId="0" borderId="30" xfId="0" applyFont="1" applyBorder="1" applyAlignment="1">
      <alignment horizontal="center" wrapText="1"/>
    </xf>
    <xf numFmtId="0" fontId="81" fillId="0" borderId="58" xfId="0" applyFont="1" applyBorder="1" applyAlignment="1">
      <alignment horizontal="left" wrapText="1" indent="1"/>
    </xf>
    <xf numFmtId="0" fontId="65" fillId="13" borderId="59" xfId="0" applyFont="1" applyFill="1" applyBorder="1" applyAlignment="1">
      <alignment horizontal="left"/>
    </xf>
    <xf numFmtId="0" fontId="65" fillId="10" borderId="59" xfId="0" applyFont="1" applyFill="1" applyBorder="1" applyAlignment="1">
      <alignment horizontal="left"/>
    </xf>
    <xf numFmtId="0" fontId="65" fillId="0" borderId="59" xfId="0" applyFont="1" applyBorder="1" applyAlignment="1">
      <alignment horizontal="left"/>
    </xf>
    <xf numFmtId="0" fontId="65" fillId="22" borderId="59" xfId="0" applyFont="1" applyFill="1" applyBorder="1" applyAlignment="1">
      <alignment horizontal="left"/>
    </xf>
    <xf numFmtId="0" fontId="76" fillId="0" borderId="60" xfId="0" applyFont="1" applyBorder="1" applyAlignment="1">
      <alignment horizontal="left"/>
    </xf>
    <xf numFmtId="0" fontId="76" fillId="0" borderId="61" xfId="0" applyFont="1" applyBorder="1" applyAlignment="1">
      <alignment horizontal="center"/>
    </xf>
    <xf numFmtId="0" fontId="75" fillId="23" borderId="0" xfId="0" applyFont="1" applyFill="1"/>
    <xf numFmtId="0" fontId="82" fillId="23" borderId="0" xfId="0" applyFont="1" applyFill="1" applyAlignment="1">
      <alignment horizontal="center"/>
    </xf>
    <xf numFmtId="0" fontId="82" fillId="23" borderId="41" xfId="0" applyFont="1" applyFill="1" applyBorder="1" applyAlignment="1">
      <alignment horizontal="left"/>
    </xf>
    <xf numFmtId="0" fontId="75" fillId="0" borderId="0" xfId="0" applyFont="1" applyAlignment="1">
      <alignment horizontal="center" wrapText="1"/>
    </xf>
    <xf numFmtId="0" fontId="81" fillId="0" borderId="62" xfId="0" applyFont="1" applyBorder="1" applyAlignment="1">
      <alignment horizontal="left" wrapText="1" indent="1"/>
    </xf>
    <xf numFmtId="0" fontId="65" fillId="13" borderId="63" xfId="0" applyFont="1" applyFill="1" applyBorder="1" applyAlignment="1">
      <alignment horizontal="left"/>
    </xf>
    <xf numFmtId="0" fontId="65" fillId="10" borderId="63" xfId="0" applyFont="1" applyFill="1" applyBorder="1" applyAlignment="1">
      <alignment horizontal="left"/>
    </xf>
    <xf numFmtId="0" fontId="65" fillId="0" borderId="63" xfId="0" applyFont="1" applyBorder="1" applyAlignment="1">
      <alignment horizontal="left"/>
    </xf>
    <xf numFmtId="0" fontId="65" fillId="22" borderId="63" xfId="0" applyFont="1" applyFill="1" applyBorder="1" applyAlignment="1">
      <alignment horizontal="left"/>
    </xf>
    <xf numFmtId="0" fontId="76" fillId="0" borderId="0" xfId="0" applyFont="1" applyAlignment="1">
      <alignment horizontal="left"/>
    </xf>
    <xf numFmtId="0" fontId="76" fillId="0" borderId="64" xfId="0" applyFont="1" applyBorder="1" applyAlignment="1">
      <alignment horizontal="center"/>
    </xf>
    <xf numFmtId="0" fontId="75" fillId="23" borderId="41" xfId="0" applyFont="1" applyFill="1" applyBorder="1"/>
    <xf numFmtId="0" fontId="82" fillId="23" borderId="41" xfId="0" applyFont="1" applyFill="1" applyBorder="1" applyAlignment="1">
      <alignment horizontal="center"/>
    </xf>
    <xf numFmtId="0" fontId="82" fillId="23" borderId="0" xfId="0" applyFont="1" applyFill="1" applyAlignment="1">
      <alignment horizontal="left"/>
    </xf>
    <xf numFmtId="0" fontId="65" fillId="23" borderId="41" xfId="0" applyFont="1" applyFill="1" applyBorder="1"/>
    <xf numFmtId="0" fontId="75" fillId="0" borderId="31" xfId="0" applyFont="1" applyBorder="1" applyAlignment="1">
      <alignment horizontal="center" wrapText="1"/>
    </xf>
    <xf numFmtId="0" fontId="80" fillId="23" borderId="41" xfId="0" applyFont="1" applyFill="1" applyBorder="1" applyAlignment="1">
      <alignment horizontal="center"/>
    </xf>
    <xf numFmtId="0" fontId="81" fillId="0" borderId="65" xfId="0" applyFont="1" applyBorder="1" applyAlignment="1">
      <alignment horizontal="left" wrapText="1" indent="1"/>
    </xf>
    <xf numFmtId="0" fontId="65" fillId="13" borderId="66" xfId="0" applyFont="1" applyFill="1" applyBorder="1" applyAlignment="1">
      <alignment horizontal="left"/>
    </xf>
    <xf numFmtId="0" fontId="65" fillId="10" borderId="66" xfId="0" applyFont="1" applyFill="1" applyBorder="1" applyAlignment="1">
      <alignment horizontal="left"/>
    </xf>
    <xf numFmtId="0" fontId="65" fillId="0" borderId="66" xfId="0" applyFont="1" applyBorder="1" applyAlignment="1">
      <alignment horizontal="left"/>
    </xf>
    <xf numFmtId="0" fontId="65" fillId="22" borderId="66" xfId="0" applyFont="1" applyFill="1" applyBorder="1" applyAlignment="1">
      <alignment horizontal="left"/>
    </xf>
    <xf numFmtId="0" fontId="76" fillId="0" borderId="67" xfId="0" applyFont="1" applyBorder="1" applyAlignment="1">
      <alignment horizontal="left"/>
    </xf>
    <xf numFmtId="0" fontId="76" fillId="0" borderId="68" xfId="0" applyFont="1" applyBorder="1" applyAlignment="1">
      <alignment horizontal="center"/>
    </xf>
    <xf numFmtId="0" fontId="65" fillId="18" borderId="0" xfId="0" applyFont="1" applyFill="1" applyAlignment="1">
      <alignment horizontal="right"/>
    </xf>
    <xf numFmtId="0" fontId="75" fillId="18" borderId="0" xfId="0" applyFont="1" applyFill="1" applyAlignment="1">
      <alignment horizontal="left" textRotation="90"/>
    </xf>
    <xf numFmtId="0" fontId="75" fillId="0" borderId="69" xfId="0" applyFont="1" applyBorder="1" applyAlignment="1">
      <alignment horizontal="center"/>
    </xf>
    <xf numFmtId="0" fontId="68" fillId="18" borderId="0" xfId="0" applyFont="1" applyFill="1" applyAlignment="1">
      <alignment horizontal="center"/>
    </xf>
    <xf numFmtId="0" fontId="75" fillId="0" borderId="0" xfId="0" applyFont="1" applyAlignment="1">
      <alignment horizontal="center"/>
    </xf>
    <xf numFmtId="0" fontId="65" fillId="0" borderId="60" xfId="0" applyFont="1" applyBorder="1"/>
    <xf numFmtId="0" fontId="75" fillId="0" borderId="0" xfId="0" applyFont="1"/>
    <xf numFmtId="165" fontId="83" fillId="0" borderId="0" xfId="0" applyNumberFormat="1" applyFont="1" applyAlignment="1">
      <alignment horizontal="center"/>
    </xf>
    <xf numFmtId="0" fontId="65" fillId="0" borderId="0" xfId="0" applyFont="1" applyAlignment="1">
      <alignment horizontal="right"/>
    </xf>
    <xf numFmtId="0" fontId="84" fillId="0" borderId="0" xfId="0" applyFont="1"/>
    <xf numFmtId="165" fontId="84" fillId="0" borderId="0" xfId="0" applyNumberFormat="1" applyFont="1" applyAlignment="1">
      <alignment horizontal="center"/>
    </xf>
    <xf numFmtId="0" fontId="84" fillId="0" borderId="0" xfId="0" applyFont="1" applyAlignment="1">
      <alignment horizontal="center"/>
    </xf>
    <xf numFmtId="0" fontId="65" fillId="2" borderId="0" xfId="0" applyFont="1" applyFill="1"/>
    <xf numFmtId="0" fontId="68" fillId="24" borderId="70" xfId="0" applyFont="1" applyFill="1" applyBorder="1" applyAlignment="1">
      <alignment horizontal="center"/>
    </xf>
    <xf numFmtId="0" fontId="65" fillId="2" borderId="0" xfId="0" applyFont="1" applyFill="1" applyAlignment="1">
      <alignment vertical="center"/>
    </xf>
    <xf numFmtId="0" fontId="82" fillId="0" borderId="0" xfId="0" applyFont="1" applyAlignment="1">
      <alignment horizontal="center"/>
    </xf>
    <xf numFmtId="0" fontId="65" fillId="24" borderId="71" xfId="0" applyFont="1" applyFill="1" applyBorder="1" applyAlignment="1">
      <alignment horizontal="center" vertical="center"/>
    </xf>
    <xf numFmtId="0" fontId="85" fillId="0" borderId="0" xfId="0" applyFont="1" applyAlignment="1">
      <alignment horizontal="center"/>
    </xf>
    <xf numFmtId="0" fontId="86" fillId="13" borderId="41" xfId="0" applyFont="1" applyFill="1" applyBorder="1" applyAlignment="1">
      <alignment horizontal="center" vertical="top"/>
    </xf>
    <xf numFmtId="0" fontId="86" fillId="13" borderId="41" xfId="0" applyFont="1" applyFill="1" applyBorder="1" applyAlignment="1">
      <alignment horizontal="left" vertical="top"/>
    </xf>
    <xf numFmtId="0" fontId="87" fillId="13" borderId="41" xfId="0" applyFont="1" applyFill="1" applyBorder="1" applyAlignment="1">
      <alignment vertical="top"/>
    </xf>
    <xf numFmtId="0" fontId="65" fillId="0" borderId="0" xfId="0" applyFont="1" applyAlignment="1">
      <alignment shrinkToFit="1"/>
    </xf>
    <xf numFmtId="0" fontId="88" fillId="15" borderId="0" xfId="0" applyFont="1" applyFill="1" applyAlignment="1">
      <alignment horizontal="center"/>
    </xf>
    <xf numFmtId="0" fontId="86" fillId="13" borderId="11" xfId="0" applyFont="1" applyFill="1" applyBorder="1" applyAlignment="1">
      <alignment horizontal="center" vertical="top"/>
    </xf>
    <xf numFmtId="0" fontId="86" fillId="13" borderId="11" xfId="0" applyFont="1" applyFill="1" applyBorder="1" applyAlignment="1">
      <alignment horizontal="left" vertical="top"/>
    </xf>
    <xf numFmtId="0" fontId="87" fillId="13" borderId="11" xfId="0" applyFont="1" applyFill="1" applyBorder="1" applyAlignment="1">
      <alignment vertical="top"/>
    </xf>
    <xf numFmtId="0" fontId="70" fillId="4" borderId="72" xfId="0" applyFont="1" applyFill="1" applyBorder="1" applyAlignment="1">
      <alignment horizontal="right"/>
    </xf>
    <xf numFmtId="165" fontId="88" fillId="15" borderId="0" xfId="0" applyNumberFormat="1" applyFont="1" applyFill="1" applyAlignment="1">
      <alignment horizontal="center"/>
    </xf>
    <xf numFmtId="0" fontId="68" fillId="3" borderId="73" xfId="0" applyFont="1" applyFill="1" applyBorder="1" applyAlignment="1">
      <alignment horizontal="center"/>
    </xf>
    <xf numFmtId="0" fontId="86" fillId="13" borderId="7" xfId="0" applyFont="1" applyFill="1" applyBorder="1" applyAlignment="1">
      <alignment horizontal="center" vertical="top"/>
    </xf>
    <xf numFmtId="0" fontId="86" fillId="13" borderId="7" xfId="0" applyFont="1" applyFill="1" applyBorder="1" applyAlignment="1">
      <alignment horizontal="left" vertical="top"/>
    </xf>
    <xf numFmtId="0" fontId="87" fillId="13" borderId="7" xfId="0" applyFont="1" applyFill="1" applyBorder="1" applyAlignment="1">
      <alignment vertical="top"/>
    </xf>
    <xf numFmtId="0" fontId="70" fillId="4" borderId="74" xfId="0" applyFont="1" applyFill="1" applyBorder="1" applyAlignment="1">
      <alignment horizontal="right"/>
    </xf>
    <xf numFmtId="165" fontId="71" fillId="10" borderId="54" xfId="0" applyNumberFormat="1" applyFont="1" applyFill="1" applyBorder="1" applyAlignment="1">
      <alignment horizontal="center"/>
    </xf>
    <xf numFmtId="0" fontId="65" fillId="3" borderId="51" xfId="0" applyFont="1" applyFill="1" applyBorder="1"/>
    <xf numFmtId="0" fontId="65" fillId="0" borderId="51" xfId="0" applyFont="1" applyBorder="1"/>
    <xf numFmtId="0" fontId="65" fillId="0" borderId="52" xfId="0" applyFont="1" applyBorder="1" applyAlignment="1">
      <alignment horizontal="center"/>
    </xf>
    <xf numFmtId="0" fontId="65" fillId="3" borderId="75" xfId="0" applyFont="1" applyFill="1" applyBorder="1" applyAlignment="1">
      <alignment horizontal="center"/>
    </xf>
    <xf numFmtId="165" fontId="79" fillId="20" borderId="76" xfId="0" applyNumberFormat="1" applyFont="1" applyFill="1" applyBorder="1" applyAlignment="1">
      <alignment horizontal="left"/>
    </xf>
    <xf numFmtId="165" fontId="79" fillId="20" borderId="0" xfId="0" applyNumberFormat="1" applyFont="1" applyFill="1" applyAlignment="1">
      <alignment horizontal="left"/>
    </xf>
    <xf numFmtId="14" fontId="65" fillId="25" borderId="0" xfId="0" applyNumberFormat="1" applyFont="1" applyFill="1" applyAlignment="1">
      <alignment horizontal="center"/>
    </xf>
    <xf numFmtId="0" fontId="65" fillId="21" borderId="0" xfId="0" applyFont="1" applyFill="1" applyAlignment="1">
      <alignment horizontal="left"/>
    </xf>
    <xf numFmtId="0" fontId="65" fillId="21" borderId="0" xfId="0" applyFont="1" applyFill="1" applyAlignment="1">
      <alignment horizontal="center"/>
    </xf>
    <xf numFmtId="0" fontId="83" fillId="0" borderId="77" xfId="0" applyFont="1" applyBorder="1" applyAlignment="1">
      <alignment horizontal="center" vertical="top"/>
    </xf>
    <xf numFmtId="0" fontId="83" fillId="0" borderId="78" xfId="0" applyFont="1" applyBorder="1" applyAlignment="1">
      <alignment horizontal="center" vertical="top"/>
    </xf>
    <xf numFmtId="0" fontId="83" fillId="0" borderId="79" xfId="0" applyFont="1" applyBorder="1" applyAlignment="1">
      <alignment horizontal="center" vertical="top"/>
    </xf>
    <xf numFmtId="0" fontId="83" fillId="0" borderId="80" xfId="0" applyFont="1" applyBorder="1" applyAlignment="1">
      <alignment horizontal="center" vertical="top"/>
    </xf>
    <xf numFmtId="0" fontId="65" fillId="13" borderId="0" xfId="0" applyFont="1" applyFill="1"/>
    <xf numFmtId="0" fontId="65" fillId="13" borderId="0" xfId="0" applyFont="1" applyFill="1" applyAlignment="1">
      <alignment vertical="center"/>
    </xf>
    <xf numFmtId="0" fontId="74" fillId="2" borderId="81" xfId="0" applyFont="1" applyFill="1" applyBorder="1" applyAlignment="1">
      <alignment horizontal="center"/>
    </xf>
    <xf numFmtId="0" fontId="74" fillId="2" borderId="82" xfId="0" applyFont="1" applyFill="1" applyBorder="1" applyAlignment="1">
      <alignment horizontal="center"/>
    </xf>
    <xf numFmtId="0" fontId="89" fillId="2" borderId="83" xfId="0" applyFont="1" applyFill="1" applyBorder="1" applyAlignment="1">
      <alignment horizontal="center" vertical="top"/>
    </xf>
    <xf numFmtId="0" fontId="74" fillId="2" borderId="84" xfId="0" applyFont="1" applyFill="1" applyBorder="1" applyAlignment="1">
      <alignment horizontal="center"/>
    </xf>
    <xf numFmtId="0" fontId="74" fillId="2" borderId="85" xfId="0" applyFont="1" applyFill="1" applyBorder="1" applyAlignment="1">
      <alignment horizontal="center"/>
    </xf>
    <xf numFmtId="0" fontId="65" fillId="21" borderId="0" xfId="0" applyFont="1" applyFill="1" applyAlignment="1">
      <alignment horizontal="center" vertical="top"/>
    </xf>
    <xf numFmtId="0" fontId="74" fillId="0" borderId="86" xfId="0" applyFont="1" applyBorder="1" applyAlignment="1">
      <alignment horizontal="center" shrinkToFit="1"/>
    </xf>
    <xf numFmtId="0" fontId="74" fillId="2" borderId="86" xfId="0" applyFont="1" applyFill="1" applyBorder="1" applyAlignment="1">
      <alignment horizontal="center" shrinkToFit="1"/>
    </xf>
    <xf numFmtId="166" fontId="74" fillId="2" borderId="87" xfId="0" applyNumberFormat="1" applyFont="1" applyFill="1" applyBorder="1" applyAlignment="1">
      <alignment horizontal="center" vertical="top" shrinkToFit="1"/>
    </xf>
    <xf numFmtId="166" fontId="74" fillId="10" borderId="88" xfId="0" applyNumberFormat="1" applyFont="1" applyFill="1" applyBorder="1" applyAlignment="1">
      <alignment horizontal="center" vertical="top" shrinkToFit="1"/>
    </xf>
    <xf numFmtId="166" fontId="74" fillId="10" borderId="86" xfId="0" applyNumberFormat="1" applyFont="1" applyFill="1" applyBorder="1" applyAlignment="1">
      <alignment horizontal="center" vertical="top" shrinkToFit="1"/>
    </xf>
    <xf numFmtId="166" fontId="74" fillId="10" borderId="89" xfId="0" applyNumberFormat="1" applyFont="1" applyFill="1" applyBorder="1" applyAlignment="1">
      <alignment horizontal="center" vertical="top" shrinkToFit="1"/>
    </xf>
    <xf numFmtId="0" fontId="65" fillId="2" borderId="0" xfId="0" applyFont="1" applyFill="1" applyAlignment="1">
      <alignment vertical="top"/>
    </xf>
    <xf numFmtId="0" fontId="87" fillId="13" borderId="0" xfId="0" applyFont="1" applyFill="1"/>
    <xf numFmtId="167" fontId="87" fillId="13" borderId="0" xfId="0" applyNumberFormat="1" applyFont="1" applyFill="1"/>
    <xf numFmtId="166" fontId="74" fillId="10" borderId="0" xfId="0" applyNumberFormat="1" applyFont="1" applyFill="1" applyAlignment="1">
      <alignment horizontal="center" vertical="top" shrinkToFit="1"/>
    </xf>
    <xf numFmtId="0" fontId="74" fillId="2" borderId="0" xfId="0" applyFont="1" applyFill="1" applyAlignment="1">
      <alignment horizontal="center" shrinkToFit="1"/>
    </xf>
    <xf numFmtId="166" fontId="74" fillId="2" borderId="0" xfId="0" applyNumberFormat="1" applyFont="1" applyFill="1" applyAlignment="1">
      <alignment horizontal="center" vertical="top" shrinkToFit="1"/>
    </xf>
    <xf numFmtId="166" fontId="74" fillId="10" borderId="90" xfId="0" applyNumberFormat="1" applyFont="1" applyFill="1" applyBorder="1" applyAlignment="1">
      <alignment horizontal="center" vertical="top" shrinkToFit="1"/>
    </xf>
    <xf numFmtId="166" fontId="74" fillId="10" borderId="91" xfId="0" applyNumberFormat="1" applyFont="1" applyFill="1" applyBorder="1" applyAlignment="1">
      <alignment horizontal="center" vertical="top" shrinkToFit="1"/>
    </xf>
    <xf numFmtId="0" fontId="65" fillId="0" borderId="70" xfId="0" applyFont="1" applyBorder="1"/>
    <xf numFmtId="167" fontId="68" fillId="0" borderId="0" xfId="0" applyNumberFormat="1" applyFont="1" applyAlignment="1">
      <alignment horizontal="center" vertical="center"/>
    </xf>
    <xf numFmtId="0" fontId="65" fillId="0" borderId="0" xfId="0" applyFont="1" applyAlignment="1">
      <alignment vertical="top" wrapText="1"/>
    </xf>
    <xf numFmtId="166" fontId="85" fillId="0" borderId="0" xfId="0" applyNumberFormat="1" applyFont="1" applyAlignment="1">
      <alignment horizontal="center" vertical="top"/>
    </xf>
    <xf numFmtId="166" fontId="91" fillId="0" borderId="0" xfId="0" applyNumberFormat="1" applyFont="1" applyAlignment="1">
      <alignment horizontal="center" vertical="top" shrinkToFit="1"/>
    </xf>
    <xf numFmtId="0" fontId="85" fillId="0" borderId="0" xfId="0" applyFont="1" applyAlignment="1">
      <alignment horizontal="center" vertical="top" shrinkToFit="1"/>
    </xf>
    <xf numFmtId="166" fontId="91" fillId="22" borderId="90" xfId="0" applyNumberFormat="1" applyFont="1" applyFill="1" applyBorder="1" applyAlignment="1">
      <alignment horizontal="center" vertical="top" shrinkToFit="1"/>
    </xf>
    <xf numFmtId="166" fontId="91" fillId="22" borderId="0" xfId="0" applyNumberFormat="1" applyFont="1" applyFill="1" applyAlignment="1">
      <alignment horizontal="center" vertical="top" shrinkToFit="1"/>
    </xf>
    <xf numFmtId="166" fontId="91" fillId="22" borderId="91" xfId="0" applyNumberFormat="1" applyFont="1" applyFill="1" applyBorder="1" applyAlignment="1">
      <alignment horizontal="center" vertical="top" shrinkToFit="1"/>
    </xf>
    <xf numFmtId="0" fontId="65" fillId="0" borderId="92" xfId="0" applyFont="1" applyBorder="1"/>
    <xf numFmtId="167" fontId="68" fillId="0" borderId="51" xfId="0" applyNumberFormat="1" applyFont="1" applyBorder="1" applyAlignment="1">
      <alignment horizontal="center" vertical="center"/>
    </xf>
    <xf numFmtId="0" fontId="65" fillId="0" borderId="51" xfId="0" applyFont="1" applyBorder="1" applyAlignment="1">
      <alignment vertical="top" wrapText="1"/>
    </xf>
    <xf numFmtId="167" fontId="65" fillId="0" borderId="93" xfId="0" applyNumberFormat="1" applyFont="1" applyBorder="1" applyAlignment="1">
      <alignment horizontal="right" vertical="center"/>
    </xf>
    <xf numFmtId="0" fontId="68" fillId="0" borderId="94" xfId="0" applyFont="1" applyBorder="1" applyAlignment="1">
      <alignment horizontal="center" vertical="center"/>
    </xf>
    <xf numFmtId="0" fontId="65" fillId="0" borderId="52" xfId="0" applyFont="1" applyBorder="1" applyAlignment="1">
      <alignment vertical="top" wrapText="1"/>
    </xf>
    <xf numFmtId="166" fontId="65" fillId="0" borderId="0" xfId="0" applyNumberFormat="1" applyFont="1" applyAlignment="1">
      <alignment horizontal="center" vertical="top"/>
    </xf>
    <xf numFmtId="0" fontId="65" fillId="0" borderId="90" xfId="0" applyFont="1" applyBorder="1" applyAlignment="1">
      <alignment horizontal="center" vertical="top"/>
    </xf>
    <xf numFmtId="0" fontId="83" fillId="0" borderId="95" xfId="0" applyFont="1" applyBorder="1" applyAlignment="1">
      <alignment horizontal="center" vertical="top"/>
    </xf>
    <xf numFmtId="0" fontId="65" fillId="25" borderId="71" xfId="0" applyFont="1" applyFill="1" applyBorder="1"/>
    <xf numFmtId="0" fontId="65" fillId="26" borderId="0" xfId="0" applyFont="1" applyFill="1" applyAlignment="1">
      <alignment horizontal="center"/>
    </xf>
    <xf numFmtId="0" fontId="65" fillId="22" borderId="71" xfId="0" applyFont="1" applyFill="1" applyBorder="1" applyAlignment="1">
      <alignment horizontal="center"/>
    </xf>
    <xf numFmtId="165" fontId="92" fillId="13" borderId="96" xfId="0" applyNumberFormat="1" applyFont="1" applyFill="1" applyBorder="1" applyAlignment="1">
      <alignment horizontal="center" vertical="top"/>
    </xf>
    <xf numFmtId="0" fontId="65" fillId="13" borderId="97" xfId="0" applyFont="1" applyFill="1" applyBorder="1" applyAlignment="1">
      <alignment horizontal="left"/>
    </xf>
    <xf numFmtId="0" fontId="65" fillId="13" borderId="97" xfId="0" applyFont="1" applyFill="1" applyBorder="1" applyAlignment="1">
      <alignment horizontal="center"/>
    </xf>
    <xf numFmtId="0" fontId="65" fillId="13" borderId="98" xfId="0" applyFont="1" applyFill="1" applyBorder="1" applyAlignment="1">
      <alignment horizontal="center"/>
    </xf>
    <xf numFmtId="0" fontId="65" fillId="0" borderId="99" xfId="0" applyFont="1" applyBorder="1" applyAlignment="1">
      <alignment horizontal="center"/>
    </xf>
    <xf numFmtId="0" fontId="65" fillId="3" borderId="100" xfId="0" applyFont="1" applyFill="1" applyBorder="1" applyAlignment="1">
      <alignment horizontal="center"/>
    </xf>
    <xf numFmtId="0" fontId="85" fillId="3" borderId="100" xfId="0" applyFont="1" applyFill="1" applyBorder="1" applyAlignment="1">
      <alignment horizontal="center"/>
    </xf>
    <xf numFmtId="0" fontId="65" fillId="0" borderId="101" xfId="0" applyFont="1" applyBorder="1" applyAlignment="1">
      <alignment horizontal="center"/>
    </xf>
    <xf numFmtId="0" fontId="68" fillId="21" borderId="0" xfId="0" applyFont="1" applyFill="1" applyAlignment="1">
      <alignment horizontal="left"/>
    </xf>
    <xf numFmtId="0" fontId="85" fillId="3" borderId="0" xfId="0" applyFont="1" applyFill="1" applyAlignment="1">
      <alignment horizontal="center"/>
    </xf>
    <xf numFmtId="0" fontId="68" fillId="26" borderId="0" xfId="0" applyFont="1" applyFill="1" applyAlignment="1">
      <alignment horizontal="center"/>
    </xf>
    <xf numFmtId="165" fontId="68" fillId="14" borderId="102" xfId="0" applyNumberFormat="1" applyFont="1" applyFill="1" applyBorder="1" applyAlignment="1">
      <alignment horizontal="center"/>
    </xf>
    <xf numFmtId="166" fontId="75" fillId="22" borderId="0" xfId="0" applyNumberFormat="1" applyFont="1" applyFill="1" applyAlignment="1">
      <alignment horizontal="center"/>
    </xf>
    <xf numFmtId="167" fontId="94" fillId="3" borderId="0" xfId="0" applyNumberFormat="1" applyFont="1" applyFill="1"/>
    <xf numFmtId="0" fontId="95" fillId="3" borderId="0" xfId="0" applyFont="1" applyFill="1" applyAlignment="1">
      <alignment horizontal="center"/>
    </xf>
    <xf numFmtId="0" fontId="96" fillId="16" borderId="0" xfId="0" applyFont="1" applyFill="1" applyAlignment="1">
      <alignment horizontal="center"/>
    </xf>
    <xf numFmtId="0" fontId="65" fillId="23" borderId="0" xfId="0" applyFont="1" applyFill="1" applyAlignment="1">
      <alignment horizontal="center" vertical="top"/>
    </xf>
    <xf numFmtId="165" fontId="68" fillId="26" borderId="102" xfId="0" applyNumberFormat="1" applyFont="1" applyFill="1" applyBorder="1" applyAlignment="1">
      <alignment horizontal="center"/>
    </xf>
    <xf numFmtId="167" fontId="97" fillId="0" borderId="0" xfId="0" applyNumberFormat="1" applyFont="1"/>
    <xf numFmtId="165" fontId="77" fillId="21" borderId="0" xfId="0" applyNumberFormat="1" applyFont="1" applyFill="1" applyAlignment="1">
      <alignment horizontal="center"/>
    </xf>
    <xf numFmtId="0" fontId="96" fillId="0" borderId="0" xfId="0" applyFont="1" applyAlignment="1">
      <alignment horizontal="right"/>
    </xf>
    <xf numFmtId="0" fontId="96" fillId="0" borderId="0" xfId="0" applyFont="1" applyAlignment="1">
      <alignment horizontal="left"/>
    </xf>
    <xf numFmtId="0" fontId="65" fillId="5" borderId="0" xfId="0" applyFont="1" applyFill="1" applyAlignment="1">
      <alignment horizontal="center"/>
    </xf>
    <xf numFmtId="0" fontId="65" fillId="13" borderId="0" xfId="0" applyFont="1" applyFill="1" applyAlignment="1">
      <alignment horizontal="center"/>
    </xf>
    <xf numFmtId="0" fontId="65" fillId="4" borderId="0" xfId="0" applyFont="1" applyFill="1"/>
    <xf numFmtId="165" fontId="83" fillId="4" borderId="0" xfId="0" applyNumberFormat="1" applyFont="1" applyFill="1" applyAlignment="1">
      <alignment horizontal="center"/>
    </xf>
    <xf numFmtId="0" fontId="65" fillId="4" borderId="0" xfId="0" applyFont="1" applyFill="1" applyAlignment="1">
      <alignment horizontal="center"/>
    </xf>
    <xf numFmtId="167" fontId="65" fillId="0" borderId="0" xfId="0" applyNumberFormat="1" applyFont="1" applyAlignment="1">
      <alignment horizontal="right"/>
    </xf>
    <xf numFmtId="0" fontId="77" fillId="24" borderId="0" xfId="0" applyFont="1" applyFill="1"/>
    <xf numFmtId="0" fontId="72" fillId="16" borderId="0" xfId="0" applyFont="1" applyFill="1"/>
    <xf numFmtId="167" fontId="65" fillId="12" borderId="0" xfId="0" applyNumberFormat="1" applyFont="1" applyFill="1"/>
    <xf numFmtId="0" fontId="0" fillId="2" borderId="103" xfId="0" applyFill="1" applyBorder="1"/>
    <xf numFmtId="0" fontId="0" fillId="10" borderId="11" xfId="0" applyFill="1" applyBorder="1"/>
    <xf numFmtId="0" fontId="53" fillId="14" borderId="0" xfId="0" applyFont="1" applyFill="1" applyAlignment="1">
      <alignment horizontal="left" vertical="top" wrapText="1"/>
    </xf>
    <xf numFmtId="0" fontId="23" fillId="0" borderId="0" xfId="0" applyFont="1" applyAlignment="1">
      <alignment horizontal="center" vertical="top"/>
    </xf>
    <xf numFmtId="165" fontId="0" fillId="10" borderId="11" xfId="0" applyNumberFormat="1" applyFill="1" applyBorder="1" applyAlignment="1">
      <alignment horizontal="center"/>
    </xf>
    <xf numFmtId="164" fontId="0" fillId="10" borderId="18" xfId="0" applyNumberFormat="1" applyFill="1" applyBorder="1" applyAlignment="1">
      <alignment horizontal="right" indent="1"/>
    </xf>
    <xf numFmtId="168" fontId="8" fillId="12" borderId="0" xfId="0" applyNumberFormat="1" applyFont="1" applyFill="1" applyAlignment="1">
      <alignment horizontal="center" vertical="top" wrapText="1"/>
    </xf>
    <xf numFmtId="168" fontId="8" fillId="12" borderId="18" xfId="0" applyNumberFormat="1" applyFont="1" applyFill="1" applyBorder="1" applyAlignment="1">
      <alignment horizontal="center" vertical="top" wrapText="1"/>
    </xf>
    <xf numFmtId="165" fontId="28" fillId="0" borderId="0" xfId="0" applyNumberFormat="1" applyFont="1"/>
    <xf numFmtId="0" fontId="8" fillId="0" borderId="0" xfId="0" applyFont="1" applyAlignment="1">
      <alignment horizontal="center" wrapText="1"/>
    </xf>
    <xf numFmtId="0" fontId="0" fillId="0" borderId="0" xfId="0" applyAlignment="1">
      <alignment horizontal="center"/>
    </xf>
    <xf numFmtId="169" fontId="8" fillId="0" borderId="0" xfId="0" applyNumberFormat="1" applyFont="1" applyAlignment="1">
      <alignment horizontal="center" vertical="top" wrapText="1"/>
    </xf>
    <xf numFmtId="165" fontId="0" fillId="10" borderId="18" xfId="0" applyNumberFormat="1" applyFill="1" applyBorder="1" applyAlignment="1">
      <alignment horizontal="center"/>
    </xf>
    <xf numFmtId="168" fontId="8" fillId="0" borderId="0" xfId="0" applyNumberFormat="1" applyFont="1" applyAlignment="1">
      <alignment horizontal="center" vertical="top" wrapText="1"/>
    </xf>
    <xf numFmtId="0" fontId="28" fillId="0" borderId="0" xfId="0" applyFont="1" applyAlignment="1">
      <alignment wrapText="1"/>
    </xf>
    <xf numFmtId="165" fontId="4" fillId="8" borderId="11" xfId="0" applyNumberFormat="1" applyFont="1" applyFill="1" applyBorder="1" applyAlignment="1">
      <alignment horizontal="left" indent="1"/>
    </xf>
    <xf numFmtId="0" fontId="8" fillId="2" borderId="104" xfId="0" applyFont="1" applyFill="1" applyBorder="1" applyAlignment="1">
      <alignment horizontal="center" wrapText="1"/>
    </xf>
    <xf numFmtId="0" fontId="8" fillId="2" borderId="105" xfId="0" applyFont="1" applyFill="1" applyBorder="1" applyAlignment="1">
      <alignment horizontal="center" wrapText="1"/>
    </xf>
    <xf numFmtId="0" fontId="8" fillId="0" borderId="41" xfId="0" applyFont="1" applyBorder="1" applyAlignment="1">
      <alignment horizontal="center" wrapText="1"/>
    </xf>
    <xf numFmtId="0" fontId="8" fillId="0" borderId="0" xfId="0" applyFont="1" applyAlignment="1">
      <alignment horizontal="left" vertical="top" wrapText="1" indent="1"/>
    </xf>
    <xf numFmtId="0" fontId="58" fillId="2" borderId="0" xfId="0" applyFont="1" applyFill="1" applyAlignment="1">
      <alignment horizontal="right" vertical="center" wrapText="1"/>
    </xf>
    <xf numFmtId="0" fontId="41" fillId="0" borderId="0" xfId="0" applyFont="1" applyAlignment="1">
      <alignment horizontal="left" vertical="top" wrapText="1" indent="1"/>
    </xf>
    <xf numFmtId="0" fontId="76" fillId="23" borderId="0" xfId="0" applyFont="1" applyFill="1" applyAlignment="1">
      <alignment horizontal="center"/>
    </xf>
    <xf numFmtId="0" fontId="68" fillId="0" borderId="0" xfId="0" applyFont="1" applyAlignment="1">
      <alignment horizontal="center"/>
    </xf>
    <xf numFmtId="166" fontId="21" fillId="5" borderId="29" xfId="0" applyNumberFormat="1" applyFont="1" applyFill="1" applyBorder="1" applyAlignment="1">
      <alignment horizontal="center" vertical="center"/>
    </xf>
    <xf numFmtId="0" fontId="43" fillId="0" borderId="106" xfId="1" applyFont="1" applyFill="1" applyBorder="1" applyAlignment="1" applyProtection="1">
      <alignment horizontal="right" wrapText="1" indent="1"/>
    </xf>
    <xf numFmtId="0" fontId="0" fillId="0" borderId="106" xfId="0" applyBorder="1" applyAlignment="1">
      <alignment horizontal="right" indent="1"/>
    </xf>
    <xf numFmtId="167" fontId="38" fillId="2" borderId="0" xfId="0" applyNumberFormat="1" applyFont="1" applyFill="1" applyAlignment="1">
      <alignment horizontal="left" wrapText="1" shrinkToFit="1"/>
    </xf>
    <xf numFmtId="0" fontId="20" fillId="2" borderId="0" xfId="0" applyFont="1" applyFill="1" applyAlignment="1">
      <alignment wrapText="1"/>
    </xf>
    <xf numFmtId="0" fontId="20" fillId="2" borderId="14" xfId="0" applyFont="1" applyFill="1" applyBorder="1" applyAlignment="1">
      <alignment wrapText="1"/>
    </xf>
    <xf numFmtId="10" fontId="12" fillId="2" borderId="0" xfId="0" applyNumberFormat="1" applyFont="1" applyFill="1"/>
    <xf numFmtId="0" fontId="12" fillId="2" borderId="107" xfId="0" applyFont="1" applyFill="1" applyBorder="1"/>
    <xf numFmtId="0" fontId="11" fillId="5" borderId="108" xfId="0" applyFont="1" applyFill="1" applyBorder="1" applyAlignment="1">
      <alignment horizontal="left" vertical="center" indent="1"/>
    </xf>
    <xf numFmtId="0" fontId="4" fillId="2" borderId="10" xfId="0" applyFont="1" applyFill="1" applyBorder="1" applyAlignment="1">
      <alignment horizontal="left" vertical="center" indent="1"/>
    </xf>
    <xf numFmtId="0" fontId="100" fillId="0" borderId="0" xfId="0" applyFont="1" applyAlignment="1">
      <alignment horizontal="center"/>
    </xf>
    <xf numFmtId="168" fontId="28" fillId="0" borderId="0" xfId="0" applyNumberFormat="1" applyFont="1"/>
    <xf numFmtId="169" fontId="28" fillId="0" borderId="0" xfId="0" applyNumberFormat="1" applyFont="1" applyAlignment="1">
      <alignment horizontal="center"/>
    </xf>
    <xf numFmtId="168" fontId="28" fillId="0" borderId="0" xfId="0" applyNumberFormat="1" applyFont="1" applyAlignment="1">
      <alignment horizontal="center"/>
    </xf>
    <xf numFmtId="0" fontId="98" fillId="0" borderId="0" xfId="0" applyFont="1" applyAlignment="1">
      <alignment wrapText="1"/>
    </xf>
    <xf numFmtId="0" fontId="57" fillId="0" borderId="0" xfId="0" applyFont="1" applyAlignment="1">
      <alignment vertical="top"/>
    </xf>
    <xf numFmtId="0" fontId="26" fillId="0" borderId="0" xfId="0" applyFont="1" applyAlignment="1">
      <alignment vertical="top" wrapText="1"/>
    </xf>
    <xf numFmtId="0" fontId="87" fillId="14" borderId="109" xfId="0" applyFont="1" applyFill="1" applyBorder="1"/>
    <xf numFmtId="0" fontId="98" fillId="21" borderId="0" xfId="0" applyFont="1" applyFill="1" applyAlignment="1">
      <alignment horizontal="left" vertical="top" wrapText="1"/>
    </xf>
    <xf numFmtId="0" fontId="52" fillId="21" borderId="0" xfId="0" applyFont="1" applyFill="1" applyAlignment="1">
      <alignment vertical="top" wrapText="1"/>
    </xf>
    <xf numFmtId="0" fontId="3" fillId="0" borderId="0" xfId="0" applyFont="1" applyAlignment="1">
      <alignment vertical="center"/>
    </xf>
    <xf numFmtId="0" fontId="101" fillId="0" borderId="0" xfId="0" applyFont="1" applyAlignment="1">
      <alignment vertical="center"/>
    </xf>
    <xf numFmtId="164" fontId="2" fillId="0" borderId="0" xfId="0" applyNumberFormat="1" applyFont="1" applyAlignment="1">
      <alignment horizontal="right" vertical="top" wrapText="1" indent="1"/>
    </xf>
    <xf numFmtId="0" fontId="28" fillId="0" borderId="36" xfId="0" applyFont="1" applyBorder="1"/>
    <xf numFmtId="0" fontId="26" fillId="0" borderId="36" xfId="0" applyFont="1" applyBorder="1" applyAlignment="1">
      <alignment vertical="top" wrapText="1"/>
    </xf>
    <xf numFmtId="0" fontId="4" fillId="2" borderId="110" xfId="0" applyFont="1" applyFill="1" applyBorder="1" applyAlignment="1">
      <alignment vertical="top" wrapText="1"/>
    </xf>
    <xf numFmtId="166" fontId="15" fillId="0" borderId="7" xfId="0" applyNumberFormat="1" applyFont="1" applyBorder="1" applyAlignment="1">
      <alignment horizontal="right" vertical="center" wrapText="1" indent="1"/>
    </xf>
    <xf numFmtId="166" fontId="15" fillId="0" borderId="7" xfId="0" applyNumberFormat="1" applyFont="1" applyBorder="1" applyAlignment="1">
      <alignment horizontal="left" vertical="center" wrapText="1"/>
    </xf>
    <xf numFmtId="166" fontId="15" fillId="0" borderId="0" xfId="0" applyNumberFormat="1" applyFont="1" applyAlignment="1">
      <alignment horizontal="right" vertical="center" wrapText="1" indent="1"/>
    </xf>
    <xf numFmtId="166" fontId="15" fillId="0" borderId="0" xfId="0" applyNumberFormat="1" applyFont="1" applyAlignment="1">
      <alignment horizontal="left" vertical="center" wrapText="1"/>
    </xf>
    <xf numFmtId="166" fontId="15" fillId="0" borderId="41" xfId="0" applyNumberFormat="1" applyFont="1" applyBorder="1" applyAlignment="1">
      <alignment horizontal="right" vertical="center" wrapText="1" indent="1"/>
    </xf>
    <xf numFmtId="166" fontId="15" fillId="0" borderId="41" xfId="0" applyNumberFormat="1" applyFont="1" applyBorder="1" applyAlignment="1">
      <alignment horizontal="left" vertical="center" wrapText="1"/>
    </xf>
    <xf numFmtId="0" fontId="65" fillId="23" borderId="0" xfId="0" applyFont="1" applyFill="1" applyAlignment="1">
      <alignment horizontal="left" vertical="top"/>
    </xf>
    <xf numFmtId="0" fontId="65" fillId="0" borderId="0" xfId="0" applyFont="1" applyAlignment="1">
      <alignment horizontal="right" vertical="top"/>
    </xf>
    <xf numFmtId="166" fontId="65" fillId="3" borderId="0" xfId="0" applyNumberFormat="1" applyFont="1" applyFill="1" applyAlignment="1">
      <alignment horizontal="center" vertical="top"/>
    </xf>
    <xf numFmtId="166" fontId="65" fillId="18" borderId="0" xfId="0" applyNumberFormat="1" applyFont="1" applyFill="1" applyAlignment="1">
      <alignment horizontal="center"/>
    </xf>
    <xf numFmtId="0" fontId="65" fillId="18" borderId="0" xfId="0" applyFont="1" applyFill="1" applyAlignment="1">
      <alignment horizontal="left" vertical="top"/>
    </xf>
    <xf numFmtId="0" fontId="65" fillId="18" borderId="0" xfId="0" applyFont="1" applyFill="1" applyAlignment="1">
      <alignment horizontal="center" vertical="top"/>
    </xf>
    <xf numFmtId="166" fontId="65" fillId="18" borderId="0" xfId="0" applyNumberFormat="1" applyFont="1" applyFill="1" applyAlignment="1">
      <alignment horizontal="center" vertical="top"/>
    </xf>
    <xf numFmtId="1" fontId="91" fillId="10" borderId="0" xfId="0" applyNumberFormat="1" applyFont="1" applyFill="1" applyAlignment="1">
      <alignment horizontal="center" vertical="center" shrinkToFit="1"/>
    </xf>
    <xf numFmtId="1" fontId="85" fillId="0" borderId="0" xfId="0" applyNumberFormat="1" applyFont="1" applyAlignment="1">
      <alignment horizontal="center" vertical="center" shrinkToFit="1"/>
    </xf>
    <xf numFmtId="1" fontId="91" fillId="10" borderId="111" xfId="0" applyNumberFormat="1" applyFont="1" applyFill="1" applyBorder="1" applyAlignment="1">
      <alignment horizontal="center" vertical="center" shrinkToFit="1"/>
    </xf>
    <xf numFmtId="1" fontId="91" fillId="10" borderId="112" xfId="0" applyNumberFormat="1" applyFont="1" applyFill="1" applyBorder="1" applyAlignment="1">
      <alignment horizontal="center" vertical="center" shrinkToFit="1"/>
    </xf>
    <xf numFmtId="1" fontId="91" fillId="21" borderId="111" xfId="0" applyNumberFormat="1" applyFont="1" applyFill="1" applyBorder="1" applyAlignment="1">
      <alignment horizontal="center" vertical="center" shrinkToFit="1"/>
    </xf>
    <xf numFmtId="166" fontId="36" fillId="0" borderId="7" xfId="0" applyNumberFormat="1" applyFont="1" applyBorder="1" applyAlignment="1">
      <alignment horizontal="right" vertical="center" wrapText="1" indent="1"/>
    </xf>
    <xf numFmtId="166" fontId="36" fillId="0" borderId="24" xfId="0" applyNumberFormat="1" applyFont="1" applyBorder="1" applyAlignment="1">
      <alignment horizontal="left" vertical="center" wrapText="1"/>
    </xf>
    <xf numFmtId="166" fontId="36" fillId="0" borderId="0" xfId="0" applyNumberFormat="1" applyFont="1" applyAlignment="1">
      <alignment horizontal="right" vertical="center" wrapText="1" indent="1"/>
    </xf>
    <xf numFmtId="166" fontId="36" fillId="0" borderId="25" xfId="0" applyNumberFormat="1" applyFont="1" applyBorder="1" applyAlignment="1">
      <alignment horizontal="left" vertical="center" wrapText="1"/>
    </xf>
    <xf numFmtId="166" fontId="36" fillId="0" borderId="41" xfId="0" applyNumberFormat="1" applyFont="1" applyBorder="1" applyAlignment="1">
      <alignment horizontal="right" vertical="center" wrapText="1" indent="1"/>
    </xf>
    <xf numFmtId="166" fontId="36" fillId="0" borderId="2" xfId="0" applyNumberFormat="1" applyFont="1" applyBorder="1" applyAlignment="1">
      <alignment horizontal="left" vertical="center" wrapText="1"/>
    </xf>
    <xf numFmtId="0" fontId="0" fillId="0" borderId="113" xfId="0" applyBorder="1"/>
    <xf numFmtId="164" fontId="9" fillId="2" borderId="114" xfId="0" applyNumberFormat="1" applyFont="1" applyFill="1" applyBorder="1" applyAlignment="1">
      <alignment horizontal="center" vertical="center"/>
    </xf>
    <xf numFmtId="0" fontId="15" fillId="0" borderId="0" xfId="0" applyFont="1" applyAlignment="1">
      <alignment horizontal="left" wrapText="1" indent="1"/>
    </xf>
    <xf numFmtId="0" fontId="11" fillId="5" borderId="0" xfId="0" applyFont="1" applyFill="1" applyAlignment="1">
      <alignment horizontal="left" vertical="center" indent="1"/>
    </xf>
    <xf numFmtId="0" fontId="11" fillId="5" borderId="115" xfId="0" applyFont="1" applyFill="1" applyBorder="1" applyAlignment="1">
      <alignment horizontal="left" vertical="center" indent="1"/>
    </xf>
    <xf numFmtId="0" fontId="11" fillId="0" borderId="9" xfId="0" applyFont="1" applyBorder="1" applyAlignment="1">
      <alignment horizontal="left" vertical="center" indent="1"/>
    </xf>
    <xf numFmtId="164" fontId="15" fillId="7" borderId="5" xfId="0" applyNumberFormat="1" applyFont="1" applyFill="1" applyBorder="1" applyAlignment="1">
      <alignment horizontal="left" vertical="top" wrapText="1"/>
    </xf>
    <xf numFmtId="166" fontId="75" fillId="16" borderId="0" xfId="0" applyNumberFormat="1" applyFont="1" applyFill="1" applyAlignment="1">
      <alignment horizontal="center"/>
    </xf>
    <xf numFmtId="0" fontId="65" fillId="22" borderId="7" xfId="0" applyFont="1" applyFill="1" applyBorder="1" applyAlignment="1">
      <alignment horizontal="center"/>
    </xf>
    <xf numFmtId="0" fontId="65" fillId="22" borderId="41" xfId="0" applyFont="1" applyFill="1" applyBorder="1" applyAlignment="1">
      <alignment horizontal="center"/>
    </xf>
    <xf numFmtId="0" fontId="103" fillId="16" borderId="0" xfId="0" applyFont="1" applyFill="1" applyAlignment="1">
      <alignment horizontal="right" vertical="center" wrapText="1"/>
    </xf>
    <xf numFmtId="0" fontId="62" fillId="2" borderId="116" xfId="0" applyFont="1" applyFill="1" applyBorder="1" applyAlignment="1">
      <alignment horizontal="center" vertical="center" wrapText="1"/>
    </xf>
    <xf numFmtId="0" fontId="103" fillId="16" borderId="117" xfId="0" applyFont="1" applyFill="1" applyBorder="1" applyAlignment="1">
      <alignment horizontal="center" vertical="center" wrapText="1"/>
    </xf>
    <xf numFmtId="0" fontId="52" fillId="3" borderId="118" xfId="0" applyFont="1" applyFill="1" applyBorder="1" applyAlignment="1">
      <alignment horizontal="left" vertical="top" wrapText="1"/>
    </xf>
    <xf numFmtId="0" fontId="52" fillId="3" borderId="119" xfId="0" applyFont="1" applyFill="1" applyBorder="1" applyAlignment="1">
      <alignment horizontal="left" vertical="top" wrapText="1"/>
    </xf>
    <xf numFmtId="0" fontId="57" fillId="23" borderId="120" xfId="0" applyFont="1" applyFill="1" applyBorder="1" applyAlignment="1">
      <alignment horizontal="left" wrapText="1" indent="1"/>
    </xf>
    <xf numFmtId="0" fontId="57" fillId="23" borderId="121" xfId="0" applyFont="1" applyFill="1" applyBorder="1" applyAlignment="1">
      <alignment horizontal="center" wrapText="1"/>
    </xf>
    <xf numFmtId="0" fontId="58" fillId="23" borderId="121" xfId="0" applyFont="1" applyFill="1" applyBorder="1" applyAlignment="1">
      <alignment horizontal="center" wrapText="1"/>
    </xf>
    <xf numFmtId="0" fontId="8" fillId="2" borderId="120" xfId="0" applyFont="1" applyFill="1" applyBorder="1" applyAlignment="1">
      <alignment horizontal="center" wrapText="1"/>
    </xf>
    <xf numFmtId="0" fontId="53" fillId="0" borderId="0" xfId="0" applyFont="1" applyAlignment="1">
      <alignment horizontal="center" vertical="top" wrapText="1"/>
    </xf>
    <xf numFmtId="0" fontId="53" fillId="0" borderId="0" xfId="0" applyFont="1" applyAlignment="1">
      <alignment horizontal="right" vertical="top" wrapText="1"/>
    </xf>
    <xf numFmtId="0" fontId="52" fillId="3" borderId="0" xfId="0" applyFont="1" applyFill="1" applyAlignment="1">
      <alignment vertical="top" wrapText="1"/>
    </xf>
    <xf numFmtId="0" fontId="15" fillId="0" borderId="0" xfId="0" applyFont="1" applyAlignment="1">
      <alignment horizontal="left" wrapText="1"/>
    </xf>
    <xf numFmtId="0" fontId="15" fillId="0" borderId="25" xfId="0" applyFont="1" applyBorder="1" applyAlignment="1">
      <alignment horizontal="left" wrapText="1"/>
    </xf>
    <xf numFmtId="0" fontId="72" fillId="16" borderId="0" xfId="0" applyFont="1" applyFill="1" applyAlignment="1">
      <alignment horizontal="center"/>
    </xf>
    <xf numFmtId="0" fontId="67" fillId="16" borderId="0" xfId="0" applyFont="1" applyFill="1" applyAlignment="1">
      <alignment horizontal="center"/>
    </xf>
    <xf numFmtId="0" fontId="72" fillId="16" borderId="0" xfId="0" applyFont="1" applyFill="1" applyAlignment="1">
      <alignment horizontal="center" vertical="top"/>
    </xf>
    <xf numFmtId="164" fontId="2" fillId="8" borderId="122" xfId="0" applyNumberFormat="1" applyFont="1" applyFill="1" applyBorder="1" applyAlignment="1">
      <alignment horizontal="right" vertical="top" wrapText="1" indent="1"/>
    </xf>
    <xf numFmtId="164" fontId="2" fillId="8" borderId="22" xfId="0" applyNumberFormat="1" applyFont="1" applyFill="1" applyBorder="1" applyAlignment="1">
      <alignment horizontal="right" vertical="top" wrapText="1" indent="1"/>
    </xf>
    <xf numFmtId="164" fontId="2" fillId="8" borderId="123" xfId="0" applyNumberFormat="1" applyFont="1" applyFill="1" applyBorder="1" applyAlignment="1">
      <alignment horizontal="right" vertical="top" wrapText="1" indent="1"/>
    </xf>
    <xf numFmtId="0" fontId="8" fillId="2" borderId="124" xfId="0" applyFont="1" applyFill="1" applyBorder="1" applyAlignment="1">
      <alignment horizontal="left" vertical="top" wrapText="1" indent="1"/>
    </xf>
    <xf numFmtId="0" fontId="8" fillId="2" borderId="36" xfId="0" applyFont="1" applyFill="1" applyBorder="1" applyAlignment="1">
      <alignment horizontal="left" vertical="top" wrapText="1" indent="1"/>
    </xf>
    <xf numFmtId="0" fontId="8" fillId="2" borderId="125" xfId="0" applyFont="1" applyFill="1" applyBorder="1" applyAlignment="1">
      <alignment horizontal="left" vertical="top" wrapText="1" indent="1"/>
    </xf>
    <xf numFmtId="0" fontId="6" fillId="0" borderId="0" xfId="0" applyFont="1" applyAlignment="1">
      <alignment wrapText="1"/>
    </xf>
    <xf numFmtId="0" fontId="1" fillId="0" borderId="0" xfId="0" applyFont="1" applyAlignment="1">
      <alignment horizontal="left" vertical="top" wrapText="1"/>
    </xf>
    <xf numFmtId="0" fontId="17" fillId="10" borderId="0" xfId="0" applyFont="1" applyFill="1" applyAlignment="1">
      <alignment horizontal="left" vertical="top" wrapText="1"/>
    </xf>
    <xf numFmtId="0" fontId="52" fillId="10" borderId="0" xfId="0" applyFont="1" applyFill="1" applyAlignment="1">
      <alignment vertical="top" wrapText="1"/>
    </xf>
    <xf numFmtId="0" fontId="53" fillId="10" borderId="0" xfId="0" applyFont="1" applyFill="1" applyAlignment="1">
      <alignment horizontal="left" vertical="top" wrapText="1"/>
    </xf>
    <xf numFmtId="0" fontId="110" fillId="14" borderId="0" xfId="0" applyFont="1" applyFill="1"/>
    <xf numFmtId="0" fontId="15" fillId="0" borderId="0" xfId="0" applyFont="1" applyAlignment="1">
      <alignment horizontal="left" vertical="top" wrapText="1"/>
    </xf>
    <xf numFmtId="0" fontId="111" fillId="0" borderId="0" xfId="0" applyFont="1" applyAlignment="1">
      <alignment vertical="top" wrapText="1"/>
    </xf>
    <xf numFmtId="168" fontId="0" fillId="24" borderId="126" xfId="0" applyNumberFormat="1" applyFill="1" applyBorder="1" applyAlignment="1">
      <alignment vertical="center"/>
    </xf>
    <xf numFmtId="168" fontId="0" fillId="24" borderId="127" xfId="0" applyNumberFormat="1" applyFill="1" applyBorder="1" applyAlignment="1">
      <alignment vertical="center"/>
    </xf>
    <xf numFmtId="0" fontId="0" fillId="24" borderId="128" xfId="0" applyFill="1" applyBorder="1"/>
    <xf numFmtId="0" fontId="0" fillId="24" borderId="129" xfId="0" applyFill="1" applyBorder="1"/>
    <xf numFmtId="0" fontId="112" fillId="0" borderId="0" xfId="0" applyFont="1"/>
    <xf numFmtId="0" fontId="17" fillId="24" borderId="0" xfId="0" applyFont="1" applyFill="1" applyAlignment="1">
      <alignment wrapText="1"/>
    </xf>
    <xf numFmtId="0" fontId="8" fillId="14" borderId="0" xfId="0" applyFont="1" applyFill="1"/>
    <xf numFmtId="166" fontId="9" fillId="5" borderId="130" xfId="0" applyNumberFormat="1" applyFont="1" applyFill="1" applyBorder="1" applyAlignment="1">
      <alignment horizontal="center" vertical="center"/>
    </xf>
    <xf numFmtId="164" fontId="9" fillId="5" borderId="131" xfId="0" applyNumberFormat="1" applyFont="1" applyFill="1" applyBorder="1" applyAlignment="1">
      <alignment horizontal="center" vertical="center"/>
    </xf>
    <xf numFmtId="164" fontId="9" fillId="5" borderId="132" xfId="0" applyNumberFormat="1" applyFont="1" applyFill="1" applyBorder="1" applyAlignment="1">
      <alignment horizontal="center" vertical="center"/>
    </xf>
    <xf numFmtId="0" fontId="113" fillId="6" borderId="133" xfId="0" applyFont="1" applyFill="1" applyBorder="1" applyAlignment="1">
      <alignment horizontal="left" wrapText="1"/>
    </xf>
    <xf numFmtId="0" fontId="113" fillId="6" borderId="134" xfId="0" applyFont="1" applyFill="1" applyBorder="1" applyAlignment="1">
      <alignment horizontal="left" wrapText="1"/>
    </xf>
    <xf numFmtId="166" fontId="114" fillId="6" borderId="134" xfId="0" applyNumberFormat="1" applyFont="1" applyFill="1" applyBorder="1" applyAlignment="1">
      <alignment horizontal="right" vertical="center"/>
    </xf>
    <xf numFmtId="166" fontId="115" fillId="6" borderId="134" xfId="0" applyNumberFormat="1" applyFont="1" applyFill="1" applyBorder="1" applyAlignment="1">
      <alignment horizontal="right" vertical="center"/>
    </xf>
    <xf numFmtId="166" fontId="114" fillId="6" borderId="134" xfId="0" applyNumberFormat="1" applyFont="1" applyFill="1" applyBorder="1" applyAlignment="1">
      <alignment horizontal="center" vertical="center"/>
    </xf>
    <xf numFmtId="164" fontId="114" fillId="6" borderId="134" xfId="0" applyNumberFormat="1" applyFont="1" applyFill="1" applyBorder="1" applyAlignment="1">
      <alignment horizontal="center" vertical="center"/>
    </xf>
    <xf numFmtId="164" fontId="114" fillId="6" borderId="135" xfId="0" applyNumberFormat="1" applyFont="1" applyFill="1" applyBorder="1" applyAlignment="1">
      <alignment horizontal="center" vertical="center"/>
    </xf>
    <xf numFmtId="0" fontId="52" fillId="23" borderId="0" xfId="0" applyFont="1" applyFill="1" applyAlignment="1">
      <alignment vertical="top" wrapText="1"/>
    </xf>
    <xf numFmtId="0" fontId="21" fillId="5" borderId="136" xfId="0" applyFont="1" applyFill="1" applyBorder="1" applyAlignment="1">
      <alignment horizontal="center" wrapText="1"/>
    </xf>
    <xf numFmtId="166" fontId="12" fillId="2" borderId="0" xfId="0" applyNumberFormat="1" applyFont="1" applyFill="1" applyAlignment="1">
      <alignment horizontal="right"/>
    </xf>
    <xf numFmtId="0" fontId="12" fillId="2" borderId="0" xfId="0" quotePrefix="1" applyFont="1" applyFill="1" applyAlignment="1">
      <alignment horizontal="left"/>
    </xf>
    <xf numFmtId="0" fontId="4" fillId="2" borderId="0" xfId="0" applyFont="1" applyFill="1" applyAlignment="1">
      <alignment horizontal="left"/>
    </xf>
    <xf numFmtId="167" fontId="65" fillId="24" borderId="0" xfId="0" applyNumberFormat="1" applyFont="1" applyFill="1" applyAlignment="1">
      <alignment horizontal="center"/>
    </xf>
    <xf numFmtId="0" fontId="1" fillId="0" borderId="0" xfId="0" applyFont="1" applyAlignment="1">
      <alignment horizontal="center" vertical="center" wrapText="1"/>
    </xf>
    <xf numFmtId="0" fontId="52" fillId="24" borderId="0" xfId="0" applyFont="1" applyFill="1" applyAlignment="1">
      <alignment vertical="top" wrapText="1"/>
    </xf>
    <xf numFmtId="0" fontId="17" fillId="0" borderId="0" xfId="0" applyFont="1" applyAlignment="1">
      <alignment vertical="center"/>
    </xf>
    <xf numFmtId="0" fontId="17" fillId="0" borderId="0" xfId="0" applyFont="1" applyAlignment="1">
      <alignment wrapText="1"/>
    </xf>
    <xf numFmtId="0" fontId="36" fillId="8" borderId="137" xfId="0" applyFont="1" applyFill="1" applyBorder="1" applyAlignment="1">
      <alignment horizontal="center" vertical="center" shrinkToFit="1"/>
    </xf>
    <xf numFmtId="0" fontId="102" fillId="8" borderId="7" xfId="0" applyFont="1" applyFill="1" applyBorder="1" applyAlignment="1">
      <alignment vertical="center" shrinkToFit="1"/>
    </xf>
    <xf numFmtId="0" fontId="36" fillId="8" borderId="22" xfId="0" applyFont="1" applyFill="1" applyBorder="1" applyAlignment="1">
      <alignment horizontal="center" vertical="center" shrinkToFit="1"/>
    </xf>
    <xf numFmtId="0" fontId="102" fillId="8" borderId="0" xfId="0" applyFont="1" applyFill="1" applyAlignment="1">
      <alignment vertical="center" shrinkToFit="1"/>
    </xf>
    <xf numFmtId="0" fontId="36" fillId="8" borderId="138" xfId="0" applyFont="1" applyFill="1" applyBorder="1" applyAlignment="1">
      <alignment horizontal="center" vertical="center" shrinkToFit="1"/>
    </xf>
    <xf numFmtId="0" fontId="102" fillId="8" borderId="41" xfId="0" applyFont="1" applyFill="1" applyBorder="1" applyAlignment="1">
      <alignment vertical="center" shrinkToFit="1"/>
    </xf>
    <xf numFmtId="0" fontId="57" fillId="23" borderId="0" xfId="0" applyFont="1" applyFill="1" applyAlignment="1">
      <alignment wrapText="1"/>
    </xf>
    <xf numFmtId="0" fontId="62" fillId="24" borderId="139" xfId="0" applyFont="1" applyFill="1" applyBorder="1" applyAlignment="1">
      <alignment horizontal="center" vertical="center" wrapText="1"/>
    </xf>
    <xf numFmtId="0" fontId="5" fillId="0" borderId="0" xfId="1" applyAlignment="1" applyProtection="1">
      <alignment vertical="top" wrapText="1"/>
    </xf>
    <xf numFmtId="0" fontId="5" fillId="0" borderId="0" xfId="1" applyAlignment="1" applyProtection="1"/>
    <xf numFmtId="0" fontId="5" fillId="8" borderId="0" xfId="1" applyFill="1" applyBorder="1" applyAlignment="1" applyProtection="1"/>
    <xf numFmtId="0" fontId="6" fillId="10" borderId="0" xfId="0" applyFont="1" applyFill="1" applyAlignment="1">
      <alignment wrapText="1"/>
    </xf>
    <xf numFmtId="0" fontId="3" fillId="10" borderId="0" xfId="0" applyFont="1" applyFill="1" applyAlignment="1">
      <alignment vertical="center"/>
    </xf>
    <xf numFmtId="0" fontId="3" fillId="0" borderId="0" xfId="0" applyFont="1" applyAlignment="1">
      <alignment vertical="center" wrapText="1"/>
    </xf>
    <xf numFmtId="0" fontId="17" fillId="0" borderId="0" xfId="0" applyFont="1"/>
    <xf numFmtId="0" fontId="17" fillId="13" borderId="0" xfId="0" applyFont="1" applyFill="1" applyAlignment="1">
      <alignment wrapText="1"/>
    </xf>
    <xf numFmtId="0" fontId="17" fillId="10" borderId="0" xfId="0" applyFont="1" applyFill="1" applyAlignment="1">
      <alignment horizontal="left" indent="2"/>
    </xf>
    <xf numFmtId="0" fontId="17" fillId="2" borderId="0" xfId="0" applyFont="1" applyFill="1" applyAlignment="1">
      <alignment horizontal="left" indent="2"/>
    </xf>
    <xf numFmtId="0" fontId="118" fillId="10" borderId="0" xfId="1" applyFont="1" applyFill="1" applyBorder="1" applyAlignment="1" applyProtection="1">
      <alignment horizontal="left" vertical="top" wrapText="1" indent="2"/>
    </xf>
    <xf numFmtId="0" fontId="17" fillId="10" borderId="0" xfId="0" applyFont="1" applyFill="1" applyAlignment="1">
      <alignment wrapText="1"/>
    </xf>
    <xf numFmtId="0" fontId="53" fillId="0" borderId="0" xfId="0" applyFont="1" applyAlignment="1">
      <alignment wrapText="1"/>
    </xf>
    <xf numFmtId="0" fontId="55" fillId="2" borderId="0" xfId="0" applyFont="1" applyFill="1" applyAlignment="1">
      <alignment horizontal="left" indent="2"/>
    </xf>
    <xf numFmtId="0" fontId="17" fillId="0" borderId="0" xfId="0" applyFont="1" applyAlignment="1">
      <alignment vertical="top"/>
    </xf>
    <xf numFmtId="0" fontId="6" fillId="0" borderId="0" xfId="0" applyFont="1" applyAlignment="1">
      <alignment vertical="top" wrapText="1"/>
    </xf>
    <xf numFmtId="0" fontId="6" fillId="10" borderId="0" xfId="0" applyFont="1" applyFill="1" applyAlignment="1">
      <alignment vertical="top" wrapText="1"/>
    </xf>
    <xf numFmtId="0" fontId="7" fillId="0" borderId="0" xfId="0" applyFont="1" applyAlignment="1">
      <alignment vertical="top" wrapText="1"/>
    </xf>
    <xf numFmtId="0" fontId="7" fillId="10" borderId="0" xfId="0" applyFont="1" applyFill="1" applyAlignment="1">
      <alignment vertical="top" wrapText="1"/>
    </xf>
    <xf numFmtId="0" fontId="7" fillId="0" borderId="0" xfId="0" applyFont="1" applyAlignment="1">
      <alignment horizontal="left" vertical="top" wrapText="1"/>
    </xf>
    <xf numFmtId="0" fontId="7" fillId="10" borderId="0" xfId="0" applyFont="1" applyFill="1" applyAlignment="1">
      <alignment horizontal="left" vertical="top" wrapText="1"/>
    </xf>
    <xf numFmtId="0" fontId="2" fillId="0" borderId="0" xfId="0" applyFont="1" applyAlignment="1">
      <alignment vertical="top" wrapText="1"/>
    </xf>
    <xf numFmtId="0" fontId="2" fillId="10" borderId="0" xfId="0" applyFont="1" applyFill="1" applyAlignment="1">
      <alignment vertical="top" wrapText="1"/>
    </xf>
    <xf numFmtId="0" fontId="17" fillId="0" borderId="0" xfId="0" applyFont="1" applyAlignment="1">
      <alignment vertical="top" wrapText="1"/>
    </xf>
    <xf numFmtId="0" fontId="17" fillId="10" borderId="0" xfId="0" applyFont="1" applyFill="1" applyAlignment="1">
      <alignment vertical="top"/>
    </xf>
    <xf numFmtId="0" fontId="7" fillId="21" borderId="0" xfId="0" applyFont="1" applyFill="1" applyAlignment="1">
      <alignment horizontal="left" vertical="top" wrapText="1"/>
    </xf>
    <xf numFmtId="0" fontId="28" fillId="0" borderId="140" xfId="0" applyFont="1" applyBorder="1"/>
    <xf numFmtId="0" fontId="28" fillId="10" borderId="141" xfId="0" applyFont="1" applyFill="1" applyBorder="1"/>
    <xf numFmtId="0" fontId="0" fillId="27" borderId="0" xfId="0" applyFill="1"/>
    <xf numFmtId="0" fontId="0" fillId="28" borderId="0" xfId="0" applyFill="1"/>
    <xf numFmtId="0" fontId="53" fillId="29" borderId="0" xfId="0" applyFont="1" applyFill="1" applyAlignment="1">
      <alignment horizontal="left" vertical="top" wrapText="1"/>
    </xf>
    <xf numFmtId="0" fontId="119" fillId="8" borderId="0" xfId="1" applyFont="1" applyFill="1" applyBorder="1" applyAlignment="1" applyProtection="1">
      <alignment horizontal="left" indent="1"/>
    </xf>
    <xf numFmtId="0" fontId="17" fillId="0" borderId="0" xfId="0" applyFont="1" applyAlignment="1">
      <alignment horizontal="right" vertical="center"/>
    </xf>
    <xf numFmtId="0" fontId="55" fillId="0" borderId="0" xfId="0" applyFont="1" applyAlignment="1">
      <alignment horizontal="right"/>
    </xf>
    <xf numFmtId="0" fontId="17" fillId="0" borderId="0" xfId="0" applyFont="1" applyAlignment="1">
      <alignment horizontal="right" indent="10"/>
    </xf>
    <xf numFmtId="0" fontId="55" fillId="0" borderId="0" xfId="0" applyFont="1" applyAlignment="1">
      <alignment horizontal="right" vertical="top" indent="10"/>
    </xf>
    <xf numFmtId="0" fontId="17" fillId="25" borderId="0" xfId="0" applyFont="1" applyFill="1" applyAlignment="1">
      <alignment horizontal="left" vertical="top" wrapText="1"/>
    </xf>
    <xf numFmtId="0" fontId="52" fillId="25" borderId="0" xfId="0" applyFont="1" applyFill="1" applyAlignment="1">
      <alignment vertical="top" wrapText="1"/>
    </xf>
    <xf numFmtId="0" fontId="12" fillId="8" borderId="0" xfId="0" applyFont="1" applyFill="1"/>
    <xf numFmtId="0" fontId="65" fillId="30" borderId="0" xfId="0" applyFont="1" applyFill="1"/>
    <xf numFmtId="0" fontId="68" fillId="30" borderId="142" xfId="0" applyFont="1" applyFill="1" applyBorder="1"/>
    <xf numFmtId="0" fontId="68" fillId="30" borderId="143" xfId="0" applyFont="1" applyFill="1" applyBorder="1"/>
    <xf numFmtId="0" fontId="53" fillId="16" borderId="0" xfId="0" applyFont="1" applyFill="1" applyAlignment="1">
      <alignment horizontal="left" vertical="top" wrapText="1"/>
    </xf>
    <xf numFmtId="0" fontId="52" fillId="16" borderId="0" xfId="0" applyFont="1" applyFill="1" applyAlignment="1">
      <alignment vertical="top" wrapText="1"/>
    </xf>
    <xf numFmtId="0" fontId="53" fillId="3" borderId="0" xfId="0" applyFont="1" applyFill="1" applyAlignment="1">
      <alignment horizontal="center" vertical="top" wrapText="1"/>
    </xf>
    <xf numFmtId="0" fontId="53" fillId="0" borderId="0" xfId="0" applyFont="1" applyAlignment="1">
      <alignment horizontal="left" vertical="top"/>
    </xf>
    <xf numFmtId="0" fontId="2" fillId="0" borderId="0" xfId="0" applyFont="1" applyAlignment="1">
      <alignment horizontal="left" vertical="top" wrapText="1"/>
    </xf>
    <xf numFmtId="0" fontId="123" fillId="8" borderId="0" xfId="0" applyFont="1" applyFill="1" applyAlignment="1">
      <alignment horizontal="left" vertical="top" indent="4"/>
    </xf>
    <xf numFmtId="0" fontId="53" fillId="8" borderId="0" xfId="0" applyFont="1" applyFill="1" applyAlignment="1">
      <alignment horizontal="left" vertical="top" wrapText="1"/>
    </xf>
    <xf numFmtId="0" fontId="27" fillId="29" borderId="0" xfId="0" applyFont="1" applyFill="1" applyAlignment="1">
      <alignment horizontal="left" vertical="top" indent="2"/>
    </xf>
    <xf numFmtId="0" fontId="17" fillId="24" borderId="0" xfId="0" applyFont="1" applyFill="1" applyAlignment="1">
      <alignment horizontal="left" vertical="top" wrapText="1"/>
    </xf>
    <xf numFmtId="0" fontId="17" fillId="8" borderId="0" xfId="0" applyFont="1" applyFill="1" applyAlignment="1">
      <alignment horizontal="left" wrapText="1" indent="2"/>
    </xf>
    <xf numFmtId="0" fontId="17" fillId="8" borderId="0" xfId="0" applyFont="1" applyFill="1" applyAlignment="1">
      <alignment horizontal="left" vertical="center" wrapText="1" indent="2"/>
    </xf>
    <xf numFmtId="0" fontId="124" fillId="18" borderId="144" xfId="0" applyFont="1" applyFill="1" applyBorder="1" applyAlignment="1">
      <alignment horizontal="right"/>
    </xf>
    <xf numFmtId="167" fontId="124" fillId="18" borderId="145" xfId="0" applyNumberFormat="1" applyFont="1" applyFill="1" applyBorder="1" applyAlignment="1">
      <alignment horizontal="left" vertical="top" indent="1"/>
    </xf>
    <xf numFmtId="167" fontId="124" fillId="18" borderId="146" xfId="0" applyNumberFormat="1" applyFont="1" applyFill="1" applyBorder="1" applyAlignment="1">
      <alignment horizontal="right" vertical="top"/>
    </xf>
    <xf numFmtId="167" fontId="124" fillId="18" borderId="147" xfId="0" applyNumberFormat="1" applyFont="1" applyFill="1" applyBorder="1" applyAlignment="1">
      <alignment horizontal="center" vertical="top"/>
    </xf>
    <xf numFmtId="166" fontId="12" fillId="10" borderId="19" xfId="0" applyNumberFormat="1" applyFont="1" applyFill="1" applyBorder="1" applyAlignment="1">
      <alignment horizontal="center" vertical="top"/>
    </xf>
    <xf numFmtId="0" fontId="47" fillId="2" borderId="148" xfId="0" applyFont="1" applyFill="1" applyBorder="1" applyAlignment="1">
      <alignment horizontal="center"/>
    </xf>
    <xf numFmtId="0" fontId="47" fillId="2" borderId="149" xfId="0" applyFont="1" applyFill="1" applyBorder="1" applyAlignment="1">
      <alignment horizontal="center"/>
    </xf>
    <xf numFmtId="0" fontId="125" fillId="0" borderId="0" xfId="0" applyFont="1" applyAlignment="1">
      <alignment vertical="center" wrapText="1"/>
    </xf>
    <xf numFmtId="0" fontId="126" fillId="0" borderId="0" xfId="0" applyFont="1" applyAlignment="1">
      <alignment wrapText="1"/>
    </xf>
    <xf numFmtId="0" fontId="127" fillId="0" borderId="0" xfId="0" applyFont="1" applyAlignment="1">
      <alignment wrapText="1"/>
    </xf>
    <xf numFmtId="0" fontId="127" fillId="0" borderId="0" xfId="0" applyFont="1" applyAlignment="1">
      <alignment vertical="center"/>
    </xf>
    <xf numFmtId="0" fontId="40" fillId="31" borderId="0" xfId="0" applyFont="1" applyFill="1" applyAlignment="1">
      <alignment horizontal="left" vertical="center" wrapText="1" indent="2"/>
    </xf>
    <xf numFmtId="164" fontId="12" fillId="2" borderId="150" xfId="0" applyNumberFormat="1" applyFont="1" applyFill="1" applyBorder="1" applyAlignment="1">
      <alignment horizontal="center" vertical="center"/>
    </xf>
    <xf numFmtId="164" fontId="12" fillId="0" borderId="151" xfId="0" applyNumberFormat="1" applyFont="1" applyBorder="1" applyAlignment="1">
      <alignment horizontal="center" vertical="center"/>
    </xf>
    <xf numFmtId="0" fontId="11" fillId="5" borderId="16" xfId="0" applyFont="1" applyFill="1" applyBorder="1" applyAlignment="1">
      <alignment vertical="center"/>
    </xf>
    <xf numFmtId="0" fontId="4" fillId="7" borderId="26" xfId="0" applyFont="1" applyFill="1" applyBorder="1" applyAlignment="1">
      <alignment horizontal="left" vertical="top" wrapText="1"/>
    </xf>
    <xf numFmtId="0" fontId="4" fillId="7" borderId="27" xfId="0" applyFont="1" applyFill="1" applyBorder="1" applyAlignment="1">
      <alignment horizontal="left" vertical="top" wrapText="1"/>
    </xf>
    <xf numFmtId="0" fontId="4" fillId="7" borderId="28" xfId="0" applyFont="1" applyFill="1" applyBorder="1" applyAlignment="1">
      <alignment horizontal="left" vertical="top" wrapText="1"/>
    </xf>
    <xf numFmtId="0" fontId="4" fillId="7" borderId="5" xfId="0" applyFont="1" applyFill="1" applyBorder="1" applyAlignment="1">
      <alignment horizontal="left" vertical="top" wrapText="1"/>
    </xf>
    <xf numFmtId="164" fontId="7" fillId="9" borderId="21" xfId="0" applyNumberFormat="1" applyFont="1" applyFill="1" applyBorder="1" applyAlignment="1">
      <alignment horizontal="center" vertical="top"/>
    </xf>
    <xf numFmtId="0" fontId="4" fillId="7" borderId="6" xfId="0" applyFont="1" applyFill="1" applyBorder="1" applyAlignment="1">
      <alignment horizontal="left" vertical="top" wrapText="1"/>
    </xf>
    <xf numFmtId="166" fontId="15" fillId="7" borderId="5" xfId="0" applyNumberFormat="1" applyFont="1" applyFill="1" applyBorder="1" applyAlignment="1">
      <alignment horizontal="left" vertical="top" wrapText="1"/>
    </xf>
    <xf numFmtId="166" fontId="15" fillId="7" borderId="4" xfId="0" applyNumberFormat="1" applyFont="1" applyFill="1" applyBorder="1" applyAlignment="1">
      <alignment horizontal="left" vertical="top" wrapText="1"/>
    </xf>
    <xf numFmtId="0" fontId="128" fillId="32" borderId="0" xfId="0" applyFont="1" applyFill="1" applyAlignment="1">
      <alignment horizontal="right" vertical="top" wrapText="1"/>
    </xf>
    <xf numFmtId="0" fontId="128" fillId="32" borderId="0" xfId="0" applyFont="1" applyFill="1" applyAlignment="1">
      <alignment horizontal="left" vertical="top" wrapText="1"/>
    </xf>
    <xf numFmtId="0" fontId="129" fillId="0" borderId="0" xfId="0" applyFont="1" applyAlignment="1">
      <alignment horizontal="left" vertical="top" wrapText="1"/>
    </xf>
    <xf numFmtId="0" fontId="129" fillId="0" borderId="0" xfId="0" quotePrefix="1" applyFont="1" applyAlignment="1">
      <alignment horizontal="left" vertical="top" wrapText="1"/>
    </xf>
    <xf numFmtId="0" fontId="1" fillId="0" borderId="0" xfId="0" applyFont="1"/>
    <xf numFmtId="0" fontId="130" fillId="0" borderId="106" xfId="0" applyFont="1" applyBorder="1" applyAlignment="1">
      <alignment horizontal="right" indent="1"/>
    </xf>
    <xf numFmtId="0" fontId="1" fillId="0" borderId="0" xfId="0" applyFont="1" applyAlignment="1">
      <alignment vertical="top"/>
    </xf>
    <xf numFmtId="0" fontId="1" fillId="0" borderId="0" xfId="0" applyFont="1" applyAlignment="1">
      <alignment wrapText="1"/>
    </xf>
    <xf numFmtId="0" fontId="1" fillId="2" borderId="0" xfId="0" applyFont="1" applyFill="1" applyAlignment="1">
      <alignment horizontal="left" wrapText="1"/>
    </xf>
    <xf numFmtId="0" fontId="55" fillId="2" borderId="0" xfId="0" applyFont="1" applyFill="1" applyAlignment="1">
      <alignment horizontal="left" vertical="top" wrapText="1"/>
    </xf>
    <xf numFmtId="0" fontId="5" fillId="10" borderId="0" xfId="1" applyFill="1" applyAlignment="1" applyProtection="1">
      <alignment vertical="top" wrapText="1"/>
    </xf>
    <xf numFmtId="0" fontId="98" fillId="8" borderId="0" xfId="0" applyFont="1" applyFill="1" applyAlignment="1">
      <alignment horizontal="left" vertical="top" wrapText="1" indent="4"/>
    </xf>
    <xf numFmtId="0" fontId="121" fillId="8" borderId="0" xfId="0" applyFont="1" applyFill="1" applyAlignment="1">
      <alignment horizontal="left" vertical="top" wrapText="1" indent="4"/>
    </xf>
    <xf numFmtId="0" fontId="104" fillId="0" borderId="0" xfId="0" applyFont="1" applyAlignment="1">
      <alignment horizontal="left" vertical="top" wrapText="1"/>
    </xf>
    <xf numFmtId="0" fontId="0" fillId="0" borderId="0" xfId="0" applyAlignment="1">
      <alignment vertical="top" wrapText="1"/>
    </xf>
    <xf numFmtId="0" fontId="0" fillId="0" borderId="152" xfId="0" applyBorder="1" applyAlignment="1">
      <alignment vertical="top" wrapText="1"/>
    </xf>
    <xf numFmtId="0" fontId="33" fillId="0" borderId="0" xfId="0" applyFont="1" applyAlignment="1">
      <alignment vertical="center" wrapText="1"/>
    </xf>
    <xf numFmtId="0" fontId="1" fillId="0" borderId="0" xfId="0" applyFont="1"/>
    <xf numFmtId="0" fontId="8" fillId="2" borderId="153" xfId="0" applyFont="1" applyFill="1" applyBorder="1" applyAlignment="1">
      <alignment horizontal="center"/>
    </xf>
    <xf numFmtId="0" fontId="8" fillId="2" borderId="0" xfId="0" applyFont="1" applyFill="1" applyAlignment="1">
      <alignment horizontal="center"/>
    </xf>
    <xf numFmtId="0" fontId="122" fillId="5" borderId="0" xfId="0" applyFont="1" applyFill="1" applyAlignment="1">
      <alignment horizontal="left"/>
    </xf>
    <xf numFmtId="0" fontId="20" fillId="0" borderId="0" xfId="0" applyFont="1"/>
    <xf numFmtId="0" fontId="20" fillId="0" borderId="14" xfId="0" applyFont="1" applyBorder="1"/>
    <xf numFmtId="0" fontId="77" fillId="22" borderId="0" xfId="0" applyFont="1" applyFill="1" applyAlignment="1">
      <alignment horizontal="center" wrapText="1"/>
    </xf>
    <xf numFmtId="0" fontId="77" fillId="22" borderId="41" xfId="0" applyFont="1" applyFill="1" applyBorder="1" applyAlignment="1">
      <alignment horizontal="center" wrapText="1"/>
    </xf>
    <xf numFmtId="0" fontId="75" fillId="3" borderId="0" xfId="0" applyFont="1" applyFill="1" applyAlignment="1">
      <alignment horizontal="center" textRotation="90" wrapText="1"/>
    </xf>
    <xf numFmtId="0" fontId="42" fillId="0" borderId="21" xfId="0" applyFont="1" applyBorder="1" applyAlignment="1">
      <alignment horizontal="center" vertical="top" wrapText="1"/>
    </xf>
    <xf numFmtId="0" fontId="0" fillId="0" borderId="21" xfId="0" applyBorder="1" applyAlignment="1">
      <alignment horizontal="center" vertical="top" wrapText="1"/>
    </xf>
    <xf numFmtId="0" fontId="48" fillId="8" borderId="113" xfId="0" applyFont="1" applyFill="1" applyBorder="1" applyAlignment="1">
      <alignment horizontal="center" vertical="center" wrapText="1"/>
    </xf>
    <xf numFmtId="0" fontId="49" fillId="8" borderId="113" xfId="0" applyFont="1" applyFill="1" applyBorder="1" applyAlignment="1">
      <alignment horizontal="center" vertical="center" wrapText="1"/>
    </xf>
    <xf numFmtId="0" fontId="75" fillId="0" borderId="56" xfId="0" applyFont="1" applyBorder="1" applyAlignment="1">
      <alignment horizontal="center" wrapText="1"/>
    </xf>
    <xf numFmtId="0" fontId="39" fillId="0" borderId="24" xfId="0" applyFont="1" applyBorder="1" applyAlignment="1">
      <alignment horizontal="center" vertical="top" wrapText="1"/>
    </xf>
    <xf numFmtId="0" fontId="0" fillId="0" borderId="25" xfId="0" applyBorder="1" applyAlignment="1">
      <alignment vertical="top" wrapText="1"/>
    </xf>
    <xf numFmtId="0" fontId="39" fillId="0" borderId="0" xfId="0" applyFont="1" applyAlignment="1">
      <alignment horizontal="center" wrapText="1"/>
    </xf>
    <xf numFmtId="0" fontId="0" fillId="0" borderId="0" xfId="0" applyAlignment="1">
      <alignment wrapText="1"/>
    </xf>
    <xf numFmtId="0" fontId="0" fillId="0" borderId="41" xfId="0" applyBorder="1" applyAlignment="1">
      <alignment wrapText="1"/>
    </xf>
    <xf numFmtId="0" fontId="38" fillId="0" borderId="0" xfId="0" applyFont="1" applyAlignment="1">
      <alignment horizontal="center"/>
    </xf>
    <xf numFmtId="0" fontId="20" fillId="0" borderId="0" xfId="0" applyFont="1" applyAlignment="1">
      <alignment horizontal="center"/>
    </xf>
    <xf numFmtId="0" fontId="20" fillId="0" borderId="25" xfId="0" applyFont="1" applyBorder="1" applyAlignment="1">
      <alignment horizontal="center"/>
    </xf>
    <xf numFmtId="0" fontId="105" fillId="5" borderId="113" xfId="0" applyFont="1" applyFill="1" applyBorder="1" applyAlignment="1">
      <alignment horizontal="center" wrapText="1"/>
    </xf>
    <xf numFmtId="0" fontId="105" fillId="5" borderId="0" xfId="0" applyFont="1" applyFill="1" applyAlignment="1">
      <alignment horizontal="center" wrapText="1"/>
    </xf>
    <xf numFmtId="0" fontId="9" fillId="5" borderId="154" xfId="0" applyFont="1" applyFill="1" applyBorder="1" applyAlignment="1">
      <alignment horizontal="center" wrapText="1"/>
    </xf>
    <xf numFmtId="0" fontId="0" fillId="0" borderId="107" xfId="0" applyBorder="1" applyAlignment="1">
      <alignment horizontal="center" wrapText="1"/>
    </xf>
    <xf numFmtId="0" fontId="0" fillId="0" borderId="155" xfId="0" applyBorder="1" applyAlignment="1">
      <alignment horizontal="center" wrapText="1"/>
    </xf>
    <xf numFmtId="0" fontId="41" fillId="10" borderId="129" xfId="0" applyFont="1" applyFill="1" applyBorder="1" applyAlignment="1">
      <alignment horizontal="left" vertical="top" wrapText="1"/>
    </xf>
    <xf numFmtId="0" fontId="41" fillId="10" borderId="156" xfId="0" applyFont="1" applyFill="1" applyBorder="1" applyAlignment="1">
      <alignment horizontal="left" wrapText="1"/>
    </xf>
    <xf numFmtId="0" fontId="0" fillId="0" borderId="156" xfId="0" applyBorder="1" applyAlignment="1">
      <alignment wrapText="1"/>
    </xf>
    <xf numFmtId="0" fontId="0" fillId="0" borderId="157" xfId="0" applyBorder="1" applyAlignment="1">
      <alignment wrapText="1"/>
    </xf>
    <xf numFmtId="0" fontId="41" fillId="10" borderId="9" xfId="0" applyFont="1" applyFill="1" applyBorder="1" applyAlignment="1">
      <alignment horizontal="left" wrapText="1"/>
    </xf>
    <xf numFmtId="0" fontId="41" fillId="10" borderId="0" xfId="0" applyFont="1" applyFill="1" applyAlignment="1">
      <alignment horizontal="left" wrapText="1"/>
    </xf>
    <xf numFmtId="0" fontId="0" fillId="0" borderId="10" xfId="0" applyBorder="1" applyAlignment="1">
      <alignment wrapText="1"/>
    </xf>
    <xf numFmtId="0" fontId="6" fillId="23" borderId="158" xfId="0" applyFont="1" applyFill="1" applyBorder="1" applyAlignment="1">
      <alignment horizontal="center"/>
    </xf>
    <xf numFmtId="0" fontId="0" fillId="23" borderId="159" xfId="0" applyFill="1" applyBorder="1" applyAlignment="1">
      <alignment horizontal="center"/>
    </xf>
    <xf numFmtId="0" fontId="18" fillId="4" borderId="0" xfId="0" applyFont="1" applyFill="1" applyAlignment="1">
      <alignment wrapText="1"/>
    </xf>
    <xf numFmtId="0" fontId="18" fillId="4" borderId="14" xfId="0" applyFont="1" applyFill="1" applyBorder="1" applyAlignment="1">
      <alignment wrapText="1"/>
    </xf>
    <xf numFmtId="0" fontId="9" fillId="5" borderId="160" xfId="0" applyFont="1" applyFill="1" applyBorder="1" applyAlignment="1">
      <alignment horizontal="center" wrapText="1"/>
    </xf>
    <xf numFmtId="0" fontId="9" fillId="5" borderId="161" xfId="0" applyFont="1" applyFill="1" applyBorder="1" applyAlignment="1">
      <alignment horizontal="center" wrapText="1"/>
    </xf>
    <xf numFmtId="0" fontId="10" fillId="5" borderId="162" xfId="0" applyFont="1" applyFill="1" applyBorder="1" applyAlignment="1">
      <alignment wrapText="1"/>
    </xf>
    <xf numFmtId="0" fontId="10" fillId="5" borderId="163" xfId="0" applyFont="1" applyFill="1" applyBorder="1" applyAlignment="1">
      <alignment wrapText="1"/>
    </xf>
    <xf numFmtId="0" fontId="12" fillId="2" borderId="16" xfId="0" applyFont="1" applyFill="1" applyBorder="1" applyAlignment="1">
      <alignment horizontal="center" vertical="top"/>
    </xf>
    <xf numFmtId="0" fontId="12" fillId="2" borderId="0" xfId="0" applyFont="1" applyFill="1" applyAlignment="1">
      <alignment horizontal="center" vertical="top"/>
    </xf>
    <xf numFmtId="0" fontId="12" fillId="2" borderId="10" xfId="0" applyFont="1" applyFill="1" applyBorder="1" applyAlignment="1">
      <alignment horizontal="center" vertical="top"/>
    </xf>
    <xf numFmtId="0" fontId="76" fillId="0" borderId="0" xfId="0" applyFont="1" applyAlignment="1">
      <alignment horizontal="center" textRotation="90"/>
    </xf>
    <xf numFmtId="0" fontId="65" fillId="0" borderId="0" xfId="0" applyFont="1" applyAlignment="1">
      <alignment horizontal="center"/>
    </xf>
    <xf numFmtId="0" fontId="9" fillId="5" borderId="164" xfId="0" applyFont="1" applyFill="1" applyBorder="1" applyAlignment="1">
      <alignment horizontal="center" wrapText="1"/>
    </xf>
    <xf numFmtId="0" fontId="9" fillId="5" borderId="136" xfId="0" applyFont="1" applyFill="1" applyBorder="1" applyAlignment="1">
      <alignment horizontal="center" wrapText="1"/>
    </xf>
    <xf numFmtId="0" fontId="9" fillId="5" borderId="165" xfId="0" applyFont="1" applyFill="1" applyBorder="1" applyAlignment="1">
      <alignment horizontal="center" wrapText="1"/>
    </xf>
    <xf numFmtId="0" fontId="9" fillId="5" borderId="166" xfId="0" applyFont="1" applyFill="1" applyBorder="1" applyAlignment="1">
      <alignment horizontal="center" wrapText="1"/>
    </xf>
    <xf numFmtId="164" fontId="9" fillId="0" borderId="0" xfId="0" applyNumberFormat="1" applyFont="1" applyAlignment="1">
      <alignment horizontal="center" wrapText="1"/>
    </xf>
    <xf numFmtId="0" fontId="0" fillId="0" borderId="0" xfId="0" applyAlignment="1">
      <alignment horizontal="center" wrapText="1"/>
    </xf>
    <xf numFmtId="0" fontId="76" fillId="0" borderId="0" xfId="0" applyFont="1" applyAlignment="1">
      <alignment horizontal="center"/>
    </xf>
    <xf numFmtId="0" fontId="9" fillId="5" borderId="167" xfId="0" applyFont="1" applyFill="1" applyBorder="1" applyAlignment="1">
      <alignment horizontal="center" vertical="center" wrapText="1"/>
    </xf>
    <xf numFmtId="0" fontId="0" fillId="0" borderId="110" xfId="0" applyBorder="1" applyAlignment="1">
      <alignment horizontal="center" vertical="center" wrapText="1"/>
    </xf>
    <xf numFmtId="0" fontId="0" fillId="0" borderId="154" xfId="0" applyBorder="1" applyAlignment="1">
      <alignment horizontal="center" vertical="center" wrapText="1"/>
    </xf>
    <xf numFmtId="0" fontId="64" fillId="15" borderId="0" xfId="0" applyFont="1" applyFill="1" applyAlignment="1">
      <alignment horizontal="center" wrapText="1"/>
    </xf>
    <xf numFmtId="0" fontId="65" fillId="0" borderId="0" xfId="0" applyFont="1"/>
    <xf numFmtId="0" fontId="64" fillId="15" borderId="0" xfId="0" applyFont="1" applyFill="1" applyAlignment="1">
      <alignment horizontal="center" vertical="center" wrapText="1"/>
    </xf>
    <xf numFmtId="0" fontId="65" fillId="0" borderId="0" xfId="0" applyFont="1" applyAlignment="1">
      <alignment vertical="center"/>
    </xf>
    <xf numFmtId="0" fontId="9" fillId="5" borderId="168" xfId="0" applyFont="1" applyFill="1" applyBorder="1" applyAlignment="1">
      <alignment horizontal="center"/>
    </xf>
    <xf numFmtId="0" fontId="20" fillId="5" borderId="41" xfId="0" applyFont="1" applyFill="1" applyBorder="1"/>
    <xf numFmtId="0" fontId="20" fillId="5" borderId="2" xfId="0" applyFont="1" applyFill="1" applyBorder="1"/>
    <xf numFmtId="0" fontId="43" fillId="0" borderId="106" xfId="1" applyFont="1" applyFill="1" applyBorder="1" applyAlignment="1" applyProtection="1">
      <alignment horizontal="right" wrapText="1" indent="1"/>
    </xf>
    <xf numFmtId="0" fontId="0" fillId="0" borderId="106" xfId="0" applyBorder="1" applyAlignment="1">
      <alignment horizontal="right" indent="1"/>
    </xf>
    <xf numFmtId="0" fontId="9" fillId="5" borderId="1" xfId="0" applyFont="1" applyFill="1" applyBorder="1" applyAlignment="1">
      <alignment horizontal="center"/>
    </xf>
    <xf numFmtId="0" fontId="0" fillId="0" borderId="41" xfId="0" applyBorder="1" applyAlignment="1">
      <alignment horizontal="center"/>
    </xf>
    <xf numFmtId="0" fontId="27" fillId="5" borderId="129" xfId="0" applyFont="1" applyFill="1" applyBorder="1" applyAlignment="1">
      <alignment horizontal="center"/>
    </xf>
    <xf numFmtId="0" fontId="0" fillId="0" borderId="156" xfId="0" applyBorder="1" applyAlignment="1">
      <alignment horizontal="center"/>
    </xf>
    <xf numFmtId="0" fontId="17" fillId="0" borderId="0" xfId="0" applyFont="1" applyAlignment="1">
      <alignment horizontal="right" vertical="center" wrapText="1" indent="9"/>
    </xf>
    <xf numFmtId="0" fontId="0" fillId="0" borderId="0" xfId="0" applyAlignment="1">
      <alignment horizontal="right" vertical="center" indent="9"/>
    </xf>
    <xf numFmtId="0" fontId="3" fillId="0" borderId="0" xfId="0" applyFont="1" applyAlignment="1">
      <alignment vertical="center"/>
    </xf>
    <xf numFmtId="0" fontId="0" fillId="0" borderId="0" xfId="0" applyAlignment="1">
      <alignment vertical="center"/>
    </xf>
    <xf numFmtId="0" fontId="18" fillId="4" borderId="0" xfId="0" applyFont="1" applyFill="1" applyAlignment="1">
      <alignment horizontal="left" vertical="top" wrapText="1" indent="1"/>
    </xf>
    <xf numFmtId="0" fontId="0" fillId="0" borderId="0" xfId="0" applyAlignment="1">
      <alignment horizontal="left" vertical="top" wrapText="1" indent="1"/>
    </xf>
    <xf numFmtId="0" fontId="0" fillId="0" borderId="10" xfId="0" applyBorder="1" applyAlignment="1">
      <alignment horizontal="left" vertical="top" wrapText="1" indent="1"/>
    </xf>
    <xf numFmtId="0" fontId="5" fillId="0" borderId="106" xfId="1" applyFill="1" applyBorder="1" applyAlignment="1" applyProtection="1">
      <alignment horizontal="right" vertical="top" wrapText="1" indent="1"/>
    </xf>
    <xf numFmtId="0" fontId="108" fillId="2" borderId="169" xfId="0" applyFont="1" applyFill="1" applyBorder="1" applyAlignment="1">
      <alignment horizontal="center" wrapText="1"/>
    </xf>
    <xf numFmtId="0" fontId="109" fillId="2" borderId="113" xfId="0" applyFont="1" applyFill="1" applyBorder="1" applyAlignment="1">
      <alignment wrapText="1"/>
    </xf>
    <xf numFmtId="0" fontId="109" fillId="2" borderId="22" xfId="0" applyFont="1" applyFill="1" applyBorder="1" applyAlignment="1">
      <alignment wrapText="1"/>
    </xf>
    <xf numFmtId="0" fontId="109" fillId="2" borderId="0" xfId="0" applyFont="1" applyFill="1" applyAlignment="1">
      <alignment wrapText="1"/>
    </xf>
    <xf numFmtId="0" fontId="109" fillId="2" borderId="138" xfId="0" applyFont="1" applyFill="1" applyBorder="1" applyAlignment="1">
      <alignment wrapText="1"/>
    </xf>
    <xf numFmtId="0" fontId="109" fillId="2" borderId="41" xfId="0" applyFont="1" applyFill="1" applyBorder="1" applyAlignment="1">
      <alignment wrapText="1"/>
    </xf>
    <xf numFmtId="0" fontId="39" fillId="0" borderId="7" xfId="0" applyFont="1" applyBorder="1" applyAlignment="1">
      <alignment horizontal="center" vertical="top" wrapText="1"/>
    </xf>
    <xf numFmtId="0" fontId="33" fillId="0" borderId="0" xfId="0" applyFont="1" applyAlignment="1">
      <alignment horizontal="left" vertical="top" wrapText="1"/>
    </xf>
    <xf numFmtId="0" fontId="33" fillId="0" borderId="0" xfId="0" applyFont="1" applyAlignment="1">
      <alignment vertical="top" wrapText="1"/>
    </xf>
    <xf numFmtId="0" fontId="17" fillId="0" borderId="0" xfId="0" applyFont="1" applyAlignment="1">
      <alignment wrapText="1"/>
    </xf>
    <xf numFmtId="0" fontId="26" fillId="0" borderId="0" xfId="0" applyFont="1" applyAlignment="1">
      <alignment horizontal="right" wrapText="1" indent="1"/>
    </xf>
    <xf numFmtId="0" fontId="15" fillId="0" borderId="0" xfId="0" applyFont="1" applyAlignment="1">
      <alignment horizontal="right" wrapText="1" indent="1"/>
    </xf>
    <xf numFmtId="0" fontId="15" fillId="0" borderId="41" xfId="0" applyFont="1" applyBorder="1" applyAlignment="1">
      <alignment horizontal="right" wrapText="1" indent="1"/>
    </xf>
    <xf numFmtId="0" fontId="26" fillId="0" borderId="0" xfId="0" applyFont="1" applyAlignment="1">
      <alignment horizontal="left" wrapText="1"/>
    </xf>
    <xf numFmtId="0" fontId="15" fillId="0" borderId="0" xfId="0" applyFont="1" applyAlignment="1">
      <alignment horizontal="left" wrapText="1"/>
    </xf>
    <xf numFmtId="0" fontId="15" fillId="0" borderId="41" xfId="0" applyFont="1" applyBorder="1" applyAlignment="1">
      <alignment horizontal="left" wrapText="1"/>
    </xf>
    <xf numFmtId="0" fontId="15" fillId="0" borderId="21" xfId="0" applyFont="1" applyBorder="1" applyAlignment="1">
      <alignment horizontal="center" vertical="top" wrapText="1"/>
    </xf>
    <xf numFmtId="0" fontId="15" fillId="0" borderId="1" xfId="0" applyFont="1" applyBorder="1" applyAlignment="1">
      <alignment horizontal="center" vertical="top" wrapText="1"/>
    </xf>
    <xf numFmtId="0" fontId="26" fillId="0" borderId="25" xfId="0" applyFont="1" applyBorder="1" applyAlignment="1">
      <alignment horizontal="left" wrapText="1"/>
    </xf>
    <xf numFmtId="0" fontId="15" fillId="0" borderId="2" xfId="0" applyFont="1" applyBorder="1" applyAlignment="1">
      <alignment horizontal="left" wrapText="1"/>
    </xf>
    <xf numFmtId="0" fontId="8" fillId="0" borderId="41" xfId="0" applyFont="1" applyBorder="1" applyAlignment="1">
      <alignment horizontal="center" vertical="top"/>
    </xf>
    <xf numFmtId="0" fontId="8" fillId="0" borderId="2" xfId="0" applyFont="1" applyBorder="1" applyAlignment="1">
      <alignment horizontal="center" vertical="top"/>
    </xf>
    <xf numFmtId="166" fontId="9" fillId="5" borderId="37" xfId="0" applyNumberFormat="1" applyFont="1" applyFill="1" applyBorder="1" applyAlignment="1">
      <alignment horizontal="right" vertical="center"/>
    </xf>
    <xf numFmtId="166" fontId="19" fillId="5" borderId="24" xfId="0" applyNumberFormat="1" applyFont="1" applyFill="1" applyBorder="1" applyAlignment="1">
      <alignment horizontal="right" vertical="center"/>
    </xf>
    <xf numFmtId="0" fontId="99" fillId="0" borderId="170" xfId="0" applyFont="1" applyBorder="1" applyAlignment="1">
      <alignment horizontal="center" textRotation="90"/>
    </xf>
    <xf numFmtId="0" fontId="99" fillId="0" borderId="0" xfId="0" applyFont="1" applyAlignment="1">
      <alignment horizontal="center" textRotation="90"/>
    </xf>
    <xf numFmtId="166" fontId="19" fillId="5" borderId="164" xfId="0" applyNumberFormat="1" applyFont="1" applyFill="1" applyBorder="1" applyAlignment="1">
      <alignment horizontal="center" vertical="center" wrapText="1"/>
    </xf>
    <xf numFmtId="0" fontId="20" fillId="5" borderId="164" xfId="0" applyFont="1" applyFill="1" applyBorder="1" applyAlignment="1">
      <alignment horizontal="center" vertical="center" wrapText="1"/>
    </xf>
    <xf numFmtId="0" fontId="20" fillId="5" borderId="23" xfId="0" applyFont="1" applyFill="1" applyBorder="1" applyAlignment="1">
      <alignment horizontal="center" vertical="center" wrapText="1"/>
    </xf>
    <xf numFmtId="0" fontId="9" fillId="5" borderId="25" xfId="0" applyFont="1" applyFill="1" applyBorder="1" applyAlignment="1">
      <alignment horizontal="center" wrapText="1"/>
    </xf>
    <xf numFmtId="0" fontId="9" fillId="5" borderId="2" xfId="0" applyFont="1" applyFill="1" applyBorder="1" applyAlignment="1">
      <alignment horizontal="center" wrapText="1"/>
    </xf>
    <xf numFmtId="166" fontId="12" fillId="10" borderId="18" xfId="0" applyNumberFormat="1" applyFont="1" applyFill="1" applyBorder="1" applyAlignment="1">
      <alignment horizontal="center" vertical="top"/>
    </xf>
    <xf numFmtId="0" fontId="4" fillId="8" borderId="0" xfId="0" applyFont="1" applyFill="1" applyAlignment="1">
      <alignment vertical="top" wrapText="1"/>
    </xf>
    <xf numFmtId="0" fontId="0" fillId="0" borderId="0" xfId="0"/>
    <xf numFmtId="0" fontId="29" fillId="8" borderId="0" xfId="1" applyFont="1" applyFill="1" applyBorder="1" applyAlignment="1" applyProtection="1">
      <alignment horizontal="right" wrapText="1" indent="15"/>
    </xf>
    <xf numFmtId="0" fontId="17" fillId="8" borderId="0" xfId="0" applyFont="1" applyFill="1" applyAlignment="1">
      <alignment horizontal="right" wrapText="1" indent="15"/>
    </xf>
    <xf numFmtId="0" fontId="7" fillId="0" borderId="0" xfId="0" applyFont="1" applyAlignment="1">
      <alignment horizontal="right" wrapText="1"/>
    </xf>
    <xf numFmtId="0" fontId="120" fillId="0" borderId="0" xfId="0" applyFont="1" applyAlignment="1">
      <alignment horizontal="right" wrapText="1"/>
    </xf>
    <xf numFmtId="0" fontId="0" fillId="2" borderId="178" xfId="0" applyFill="1" applyBorder="1" applyAlignment="1">
      <alignment horizontal="center" vertical="top" wrapText="1"/>
    </xf>
    <xf numFmtId="0" fontId="0" fillId="2" borderId="7" xfId="0" applyFill="1" applyBorder="1" applyAlignment="1">
      <alignment horizontal="center" vertical="top" wrapText="1"/>
    </xf>
    <xf numFmtId="0" fontId="0" fillId="2" borderId="179" xfId="0" applyFill="1" applyBorder="1" applyAlignment="1">
      <alignment horizontal="center" vertical="top" wrapText="1"/>
    </xf>
    <xf numFmtId="0" fontId="0" fillId="2" borderId="127" xfId="0" applyFill="1" applyBorder="1" applyAlignment="1">
      <alignment horizontal="center" vertical="top" wrapText="1"/>
    </xf>
    <xf numFmtId="0" fontId="0" fillId="2" borderId="106" xfId="0" applyFill="1" applyBorder="1" applyAlignment="1">
      <alignment horizontal="center" vertical="top" wrapText="1"/>
    </xf>
    <xf numFmtId="0" fontId="0" fillId="2" borderId="126" xfId="0" applyFill="1" applyBorder="1" applyAlignment="1">
      <alignment horizontal="center" vertical="top" wrapText="1"/>
    </xf>
    <xf numFmtId="0" fontId="15" fillId="10" borderId="156" xfId="0" applyFont="1" applyFill="1" applyBorder="1" applyAlignment="1">
      <alignment horizontal="left" vertical="top" wrapText="1"/>
    </xf>
    <xf numFmtId="0" fontId="0" fillId="0" borderId="156" xfId="0" applyBorder="1"/>
    <xf numFmtId="0" fontId="0" fillId="0" borderId="181" xfId="0" applyBorder="1"/>
    <xf numFmtId="0" fontId="0" fillId="0" borderId="25" xfId="0" applyBorder="1"/>
    <xf numFmtId="166" fontId="9" fillId="5" borderId="20" xfId="0" applyNumberFormat="1" applyFont="1" applyFill="1" applyBorder="1" applyAlignment="1">
      <alignment horizontal="center" vertical="center" wrapText="1"/>
    </xf>
    <xf numFmtId="166" fontId="19" fillId="5" borderId="173" xfId="0" applyNumberFormat="1" applyFont="1" applyFill="1" applyBorder="1" applyAlignment="1">
      <alignment horizontal="center" vertical="center" wrapText="1"/>
    </xf>
    <xf numFmtId="0" fontId="13" fillId="11" borderId="41" xfId="0" applyFont="1" applyFill="1" applyBorder="1" applyAlignment="1">
      <alignment horizontal="left" vertical="center" wrapText="1"/>
    </xf>
    <xf numFmtId="0" fontId="13" fillId="11" borderId="41" xfId="0" applyFont="1" applyFill="1" applyBorder="1" applyAlignment="1">
      <alignment vertical="center" wrapText="1"/>
    </xf>
    <xf numFmtId="0" fontId="13" fillId="0" borderId="41" xfId="0" applyFont="1" applyBorder="1" applyAlignment="1">
      <alignment vertical="center"/>
    </xf>
    <xf numFmtId="0" fontId="13" fillId="0" borderId="2" xfId="0" applyFont="1" applyBorder="1" applyAlignment="1">
      <alignment vertical="center"/>
    </xf>
    <xf numFmtId="0" fontId="25" fillId="11" borderId="0" xfId="0" applyFont="1" applyFill="1" applyAlignment="1">
      <alignment horizontal="left"/>
    </xf>
    <xf numFmtId="0" fontId="40" fillId="11" borderId="0" xfId="0" applyFont="1" applyFill="1"/>
    <xf numFmtId="0" fontId="106" fillId="4" borderId="0" xfId="0" applyFont="1" applyFill="1" applyAlignment="1">
      <alignment horizontal="center" vertical="center" wrapText="1"/>
    </xf>
    <xf numFmtId="0" fontId="107" fillId="4" borderId="0" xfId="0" applyFont="1" applyFill="1" applyAlignment="1">
      <alignment horizontal="center" vertical="center" wrapText="1"/>
    </xf>
    <xf numFmtId="0" fontId="107" fillId="4" borderId="10" xfId="0" applyFont="1" applyFill="1" applyBorder="1" applyAlignment="1">
      <alignment wrapText="1"/>
    </xf>
    <xf numFmtId="0" fontId="27" fillId="5" borderId="9" xfId="0" applyFont="1" applyFill="1" applyBorder="1" applyAlignment="1">
      <alignment horizontal="center"/>
    </xf>
    <xf numFmtId="0" fontId="20" fillId="5" borderId="0" xfId="0" applyFont="1" applyFill="1" applyAlignment="1">
      <alignment horizontal="center"/>
    </xf>
    <xf numFmtId="0" fontId="20" fillId="5" borderId="25" xfId="0" applyFont="1" applyFill="1" applyBorder="1" applyAlignment="1">
      <alignment horizontal="center"/>
    </xf>
    <xf numFmtId="0" fontId="9" fillId="5" borderId="168" xfId="0" applyFont="1" applyFill="1" applyBorder="1" applyAlignment="1">
      <alignment horizontal="center" vertical="center"/>
    </xf>
    <xf numFmtId="0" fontId="9" fillId="5" borderId="1" xfId="0" applyFont="1" applyFill="1" applyBorder="1" applyAlignment="1">
      <alignment horizontal="center" vertical="center"/>
    </xf>
    <xf numFmtId="0" fontId="20" fillId="5" borderId="41" xfId="0" applyFont="1" applyFill="1" applyBorder="1" applyAlignment="1">
      <alignment horizontal="center"/>
    </xf>
    <xf numFmtId="0" fontId="20" fillId="5" borderId="2" xfId="0" applyFont="1" applyFill="1" applyBorder="1" applyAlignment="1">
      <alignment horizontal="center"/>
    </xf>
    <xf numFmtId="0" fontId="116" fillId="2" borderId="0" xfId="0" applyFont="1" applyFill="1" applyAlignment="1">
      <alignment horizontal="left" indent="1"/>
    </xf>
    <xf numFmtId="0" fontId="117" fillId="2" borderId="0" xfId="0" applyFont="1" applyFill="1" applyAlignment="1">
      <alignment horizontal="left" indent="1"/>
    </xf>
    <xf numFmtId="0" fontId="117" fillId="0" borderId="0" xfId="0" applyFont="1" applyAlignment="1">
      <alignment horizontal="left" indent="1"/>
    </xf>
    <xf numFmtId="166" fontId="12" fillId="10" borderId="171" xfId="0" applyNumberFormat="1" applyFont="1" applyFill="1" applyBorder="1" applyAlignment="1">
      <alignment horizontal="center" vertical="top"/>
    </xf>
    <xf numFmtId="0" fontId="51" fillId="11" borderId="0" xfId="0" applyFont="1" applyFill="1" applyAlignment="1">
      <alignment horizontal="center" vertical="center" wrapText="1"/>
    </xf>
    <xf numFmtId="0" fontId="50" fillId="11" borderId="0" xfId="0" applyFont="1" applyFill="1" applyAlignment="1">
      <alignment horizontal="center" vertical="center" wrapText="1"/>
    </xf>
    <xf numFmtId="0" fontId="8" fillId="8" borderId="172" xfId="0" applyFont="1" applyFill="1" applyBorder="1" applyAlignment="1">
      <alignment horizontal="center"/>
    </xf>
    <xf numFmtId="0" fontId="8" fillId="8" borderId="148" xfId="0" applyFont="1" applyFill="1" applyBorder="1" applyAlignment="1">
      <alignment horizontal="center"/>
    </xf>
    <xf numFmtId="0" fontId="47" fillId="2" borderId="148" xfId="0" applyFont="1" applyFill="1" applyBorder="1" applyAlignment="1">
      <alignment horizontal="center"/>
    </xf>
    <xf numFmtId="0" fontId="9" fillId="5" borderId="174" xfId="0" applyFont="1" applyFill="1" applyBorder="1" applyAlignment="1">
      <alignment horizontal="right" vertical="top" wrapText="1" indent="1"/>
    </xf>
    <xf numFmtId="0" fontId="9" fillId="5" borderId="153" xfId="0" applyFont="1" applyFill="1" applyBorder="1" applyAlignment="1">
      <alignment horizontal="right" vertical="top" wrapText="1" indent="1"/>
    </xf>
    <xf numFmtId="0" fontId="20" fillId="5" borderId="175" xfId="0" applyFont="1" applyFill="1" applyBorder="1" applyAlignment="1">
      <alignment horizontal="right" wrapText="1" indent="1"/>
    </xf>
    <xf numFmtId="166" fontId="21" fillId="5" borderId="37" xfId="0" applyNumberFormat="1" applyFont="1" applyFill="1" applyBorder="1" applyAlignment="1">
      <alignment horizontal="left" wrapText="1" indent="1"/>
    </xf>
    <xf numFmtId="0" fontId="17" fillId="5" borderId="7" xfId="0" applyFont="1" applyFill="1" applyBorder="1" applyAlignment="1">
      <alignment horizontal="left" wrapText="1" indent="1"/>
    </xf>
    <xf numFmtId="0" fontId="17" fillId="5" borderId="24" xfId="0" applyFont="1" applyFill="1" applyBorder="1" applyAlignment="1">
      <alignment horizontal="left" wrapText="1" indent="1"/>
    </xf>
    <xf numFmtId="166" fontId="21" fillId="5" borderId="21" xfId="0" applyNumberFormat="1" applyFont="1" applyFill="1" applyBorder="1" applyAlignment="1">
      <alignment horizontal="left" wrapText="1" indent="1"/>
    </xf>
    <xf numFmtId="0" fontId="17" fillId="5" borderId="0" xfId="0" applyFont="1" applyFill="1" applyAlignment="1">
      <alignment horizontal="left" wrapText="1" indent="1"/>
    </xf>
    <xf numFmtId="0" fontId="17" fillId="5" borderId="25" xfId="0" applyFont="1" applyFill="1" applyBorder="1" applyAlignment="1">
      <alignment horizontal="left" wrapText="1" indent="1"/>
    </xf>
    <xf numFmtId="166" fontId="9" fillId="5" borderId="29" xfId="0" applyNumberFormat="1" applyFont="1" applyFill="1" applyBorder="1" applyAlignment="1">
      <alignment horizontal="center" vertical="top" wrapText="1"/>
    </xf>
    <xf numFmtId="0" fontId="20" fillId="5" borderId="164" xfId="0" applyFont="1" applyFill="1" applyBorder="1" applyAlignment="1">
      <alignment vertical="top" wrapText="1"/>
    </xf>
    <xf numFmtId="0" fontId="0" fillId="5" borderId="164" xfId="0" applyFill="1" applyBorder="1" applyAlignment="1">
      <alignment vertical="top" wrapText="1"/>
    </xf>
    <xf numFmtId="0" fontId="12" fillId="0" borderId="156" xfId="0" applyFont="1" applyBorder="1" applyAlignment="1">
      <alignment vertical="top" wrapText="1"/>
    </xf>
    <xf numFmtId="0" fontId="0" fillId="0" borderId="176" xfId="0" applyBorder="1" applyAlignment="1">
      <alignment wrapText="1"/>
    </xf>
    <xf numFmtId="0" fontId="0" fillId="0" borderId="107" xfId="0" applyBorder="1" applyAlignment="1">
      <alignment wrapText="1"/>
    </xf>
    <xf numFmtId="0" fontId="0" fillId="0" borderId="155" xfId="0" applyBorder="1" applyAlignment="1">
      <alignment wrapText="1"/>
    </xf>
    <xf numFmtId="0" fontId="93" fillId="25" borderId="0" xfId="0" applyFont="1" applyFill="1" applyAlignment="1">
      <alignment horizontal="center" wrapText="1"/>
    </xf>
    <xf numFmtId="0" fontId="77" fillId="25" borderId="0" xfId="0" applyFont="1" applyFill="1" applyAlignment="1">
      <alignment horizontal="center" wrapText="1"/>
    </xf>
    <xf numFmtId="0" fontId="90" fillId="22" borderId="0" xfId="0" applyFont="1" applyFill="1" applyAlignment="1">
      <alignment horizontal="center" wrapText="1"/>
    </xf>
    <xf numFmtId="0" fontId="90" fillId="22" borderId="106" xfId="0" applyFont="1" applyFill="1" applyBorder="1" applyAlignment="1">
      <alignment horizontal="center" wrapText="1"/>
    </xf>
    <xf numFmtId="0" fontId="90" fillId="22" borderId="70" xfId="0" applyFont="1" applyFill="1" applyBorder="1" applyAlignment="1">
      <alignment horizontal="center" wrapText="1"/>
    </xf>
    <xf numFmtId="0" fontId="90" fillId="22" borderId="92" xfId="0" applyFont="1" applyFill="1" applyBorder="1" applyAlignment="1">
      <alignment horizontal="center" wrapText="1"/>
    </xf>
    <xf numFmtId="0" fontId="90" fillId="22" borderId="177" xfId="0" applyFont="1" applyFill="1" applyBorder="1" applyAlignment="1">
      <alignment horizontal="center" wrapText="1"/>
    </xf>
    <xf numFmtId="0" fontId="0" fillId="0" borderId="127" xfId="0" applyBorder="1" applyAlignment="1">
      <alignment horizontal="center" vertical="top" wrapText="1"/>
    </xf>
    <xf numFmtId="0" fontId="0" fillId="0" borderId="106" xfId="0" applyBorder="1" applyAlignment="1">
      <alignment horizontal="center" vertical="top" wrapText="1"/>
    </xf>
    <xf numFmtId="0" fontId="0" fillId="0" borderId="126" xfId="0" applyBorder="1" applyAlignment="1">
      <alignment horizontal="center" vertical="top" wrapText="1"/>
    </xf>
    <xf numFmtId="166" fontId="20" fillId="5" borderId="21" xfId="0" applyNumberFormat="1" applyFont="1" applyFill="1" applyBorder="1" applyAlignment="1">
      <alignment horizontal="center" vertical="center" wrapText="1"/>
    </xf>
    <xf numFmtId="0" fontId="20" fillId="5" borderId="0" xfId="0" applyFont="1" applyFill="1" applyAlignment="1">
      <alignment horizontal="center" vertical="center" wrapText="1"/>
    </xf>
    <xf numFmtId="0" fontId="20" fillId="5" borderId="180" xfId="0" applyFont="1" applyFill="1" applyBorder="1" applyAlignment="1">
      <alignment horizontal="center" vertical="center" wrapText="1"/>
    </xf>
    <xf numFmtId="0" fontId="50" fillId="11" borderId="0" xfId="0" applyFont="1" applyFill="1" applyAlignment="1">
      <alignment horizontal="left" vertical="top" wrapText="1"/>
    </xf>
    <xf numFmtId="0" fontId="50" fillId="0" borderId="0" xfId="0" applyFont="1" applyAlignment="1">
      <alignment vertical="top" wrapText="1"/>
    </xf>
    <xf numFmtId="0" fontId="50" fillId="0" borderId="25" xfId="0" applyFont="1" applyBorder="1" applyAlignment="1">
      <alignment vertical="top" wrapText="1"/>
    </xf>
    <xf numFmtId="0" fontId="33" fillId="0" borderId="0" xfId="0" applyFont="1" applyAlignment="1">
      <alignment wrapText="1"/>
    </xf>
    <xf numFmtId="164" fontId="9" fillId="5" borderId="164" xfId="0" applyNumberFormat="1" applyFont="1" applyFill="1" applyBorder="1" applyAlignment="1">
      <alignment horizontal="center" wrapText="1"/>
    </xf>
    <xf numFmtId="0" fontId="0" fillId="5" borderId="164" xfId="0" applyFill="1" applyBorder="1" applyAlignment="1">
      <alignment horizontal="center" wrapText="1"/>
    </xf>
    <xf numFmtId="0" fontId="0" fillId="5" borderId="136" xfId="0" applyFill="1" applyBorder="1" applyAlignment="1">
      <alignment horizontal="center" wrapText="1"/>
    </xf>
    <xf numFmtId="0" fontId="57" fillId="0" borderId="0" xfId="0" applyFont="1" applyAlignment="1">
      <alignment vertical="center" wrapText="1"/>
    </xf>
    <xf numFmtId="0" fontId="101" fillId="0" borderId="0" xfId="0" applyFont="1" applyAlignment="1">
      <alignment wrapText="1"/>
    </xf>
    <xf numFmtId="0" fontId="26" fillId="0" borderId="0" xfId="0" applyFont="1" applyAlignment="1">
      <alignment horizontal="left" vertical="center" wrapText="1" indent="1"/>
    </xf>
    <xf numFmtId="0" fontId="0" fillId="0" borderId="0" xfId="0" applyAlignment="1">
      <alignment horizontal="left" indent="1"/>
    </xf>
    <xf numFmtId="0" fontId="17" fillId="0" borderId="0" xfId="0" quotePrefix="1" applyFont="1" applyAlignment="1">
      <alignment vertical="top" wrapText="1"/>
    </xf>
    <xf numFmtId="0" fontId="17" fillId="0" borderId="0" xfId="0" applyFont="1" applyAlignment="1">
      <alignment vertical="top" wrapText="1"/>
    </xf>
  </cellXfs>
  <cellStyles count="2">
    <cellStyle name="Hyperlink" xfId="1" builtinId="8"/>
    <cellStyle name="Normal" xfId="0" builtinId="0"/>
  </cellStyles>
  <dxfs count="897">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5"/>
        </patternFill>
      </fill>
    </dxf>
    <dxf>
      <fill>
        <patternFill>
          <bgColor indexed="46"/>
        </patternFill>
      </fill>
    </dxf>
    <dxf>
      <fill>
        <patternFill>
          <bgColor indexed="41"/>
        </patternFill>
      </fill>
    </dxf>
    <dxf>
      <font>
        <condense val="0"/>
        <extend val="0"/>
        <color indexed="55"/>
      </font>
    </dxf>
    <dxf>
      <font>
        <strike/>
        <condense val="0"/>
        <extend val="0"/>
        <color indexed="10"/>
      </font>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ont>
        <strike/>
        <condense val="0"/>
        <extend val="0"/>
        <color indexed="10"/>
      </font>
      <border>
        <top/>
      </border>
    </dxf>
    <dxf>
      <font>
        <b val="0"/>
        <i val="0"/>
        <condense val="0"/>
        <extend val="0"/>
        <color indexed="63"/>
      </font>
    </dxf>
    <dxf>
      <font>
        <strike/>
        <condense val="0"/>
        <extend val="0"/>
      </font>
      <fill>
        <patternFill>
          <bgColor indexed="10"/>
        </patternFill>
      </fill>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ont>
        <strike/>
        <condense val="0"/>
        <extend val="0"/>
        <color indexed="10"/>
      </font>
      <border>
        <top/>
      </border>
    </dxf>
    <dxf>
      <font>
        <b val="0"/>
        <i val="0"/>
        <condense val="0"/>
        <extend val="0"/>
        <color indexed="63"/>
      </font>
    </dxf>
    <dxf>
      <font>
        <strike/>
        <condense val="0"/>
        <extend val="0"/>
      </font>
      <fill>
        <patternFill>
          <bgColor indexed="10"/>
        </patternFill>
      </fill>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ont>
        <strike/>
        <condense val="0"/>
        <extend val="0"/>
        <color indexed="10"/>
      </font>
      <border>
        <top/>
      </border>
    </dxf>
    <dxf>
      <font>
        <b val="0"/>
        <i val="0"/>
        <condense val="0"/>
        <extend val="0"/>
        <color indexed="63"/>
      </font>
    </dxf>
    <dxf>
      <font>
        <strike/>
        <condense val="0"/>
        <extend val="0"/>
      </font>
      <fill>
        <patternFill>
          <bgColor indexed="10"/>
        </patternFill>
      </fill>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ont>
        <strike/>
        <condense val="0"/>
        <extend val="0"/>
        <color indexed="10"/>
      </font>
      <border>
        <top/>
      </border>
    </dxf>
    <dxf>
      <font>
        <b val="0"/>
        <i val="0"/>
        <condense val="0"/>
        <extend val="0"/>
        <color indexed="63"/>
      </font>
    </dxf>
    <dxf>
      <font>
        <strike/>
        <condense val="0"/>
        <extend val="0"/>
      </font>
      <fill>
        <patternFill>
          <bgColor indexed="10"/>
        </patternFill>
      </fill>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ont>
        <strike/>
        <condense val="0"/>
        <extend val="0"/>
        <color indexed="10"/>
      </font>
      <border>
        <top/>
      </border>
    </dxf>
    <dxf>
      <font>
        <b val="0"/>
        <i val="0"/>
        <condense val="0"/>
        <extend val="0"/>
        <color indexed="63"/>
      </font>
    </dxf>
    <dxf>
      <font>
        <strike/>
        <condense val="0"/>
        <extend val="0"/>
      </font>
      <fill>
        <patternFill>
          <bgColor indexed="10"/>
        </patternFill>
      </fill>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ont>
        <strike/>
        <condense val="0"/>
        <extend val="0"/>
        <color indexed="10"/>
      </font>
      <border>
        <top/>
      </border>
    </dxf>
    <dxf>
      <font>
        <b val="0"/>
        <i val="0"/>
        <condense val="0"/>
        <extend val="0"/>
        <color indexed="63"/>
      </font>
    </dxf>
    <dxf>
      <font>
        <strike/>
        <condense val="0"/>
        <extend val="0"/>
      </font>
      <fill>
        <patternFill>
          <bgColor indexed="10"/>
        </patternFill>
      </fill>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ont>
        <strike/>
        <condense val="0"/>
        <extend val="0"/>
        <color indexed="10"/>
      </font>
      <border>
        <top/>
      </border>
    </dxf>
    <dxf>
      <font>
        <b val="0"/>
        <i val="0"/>
        <condense val="0"/>
        <extend val="0"/>
        <color indexed="63"/>
      </font>
    </dxf>
    <dxf>
      <font>
        <strike/>
        <condense val="0"/>
        <extend val="0"/>
      </font>
      <fill>
        <patternFill>
          <bgColor indexed="10"/>
        </patternFill>
      </fill>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ont>
        <strike/>
        <condense val="0"/>
        <extend val="0"/>
        <color indexed="10"/>
      </font>
      <border>
        <top/>
      </border>
    </dxf>
    <dxf>
      <font>
        <b val="0"/>
        <i val="0"/>
        <condense val="0"/>
        <extend val="0"/>
        <color indexed="63"/>
      </font>
    </dxf>
    <dxf>
      <font>
        <strike/>
        <condense val="0"/>
        <extend val="0"/>
      </font>
      <fill>
        <patternFill>
          <bgColor indexed="10"/>
        </patternFill>
      </fill>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ont>
        <strike/>
        <condense val="0"/>
        <extend val="0"/>
        <color indexed="10"/>
      </font>
      <border>
        <top/>
      </border>
    </dxf>
    <dxf>
      <font>
        <b val="0"/>
        <i val="0"/>
        <condense val="0"/>
        <extend val="0"/>
        <color indexed="63"/>
      </font>
    </dxf>
    <dxf>
      <font>
        <strike/>
        <condense val="0"/>
        <extend val="0"/>
      </font>
      <fill>
        <patternFill>
          <bgColor indexed="10"/>
        </patternFill>
      </fill>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ont>
        <strike/>
        <condense val="0"/>
        <extend val="0"/>
        <color indexed="10"/>
      </font>
      <border>
        <top/>
      </border>
    </dxf>
    <dxf>
      <font>
        <b val="0"/>
        <i val="0"/>
        <condense val="0"/>
        <extend val="0"/>
        <color indexed="63"/>
      </font>
    </dxf>
    <dxf>
      <font>
        <strike/>
        <condense val="0"/>
        <extend val="0"/>
      </font>
      <fill>
        <patternFill>
          <bgColor indexed="10"/>
        </patternFill>
      </fill>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ont>
        <strike/>
        <condense val="0"/>
        <extend val="0"/>
        <color indexed="10"/>
      </font>
      <border>
        <top/>
      </border>
    </dxf>
    <dxf>
      <font>
        <b val="0"/>
        <i val="0"/>
        <condense val="0"/>
        <extend val="0"/>
        <color indexed="63"/>
      </font>
    </dxf>
    <dxf>
      <font>
        <strike/>
        <condense val="0"/>
        <extend val="0"/>
      </font>
      <fill>
        <patternFill>
          <bgColor indexed="10"/>
        </patternFill>
      </fill>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condense val="0"/>
        <extend val="0"/>
        <color indexed="13"/>
      </font>
      <fill>
        <patternFill>
          <bgColor indexed="63"/>
        </patternFill>
      </fill>
    </dxf>
    <dxf>
      <font>
        <condense val="0"/>
        <extend val="0"/>
        <color indexed="9"/>
      </font>
      <fill>
        <patternFill>
          <bgColor indexed="55"/>
        </patternFill>
      </fill>
    </dxf>
    <dxf>
      <font>
        <b val="0"/>
        <i val="0"/>
        <condense val="0"/>
        <extend val="0"/>
        <color indexed="22"/>
      </font>
      <border>
        <top/>
      </border>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8"/>
        </patternFill>
      </fill>
    </dxf>
    <dxf>
      <fill>
        <patternFill>
          <bgColor indexed="10"/>
        </patternFill>
      </fill>
    </dxf>
    <dxf>
      <fill>
        <patternFill>
          <bgColor indexed="47"/>
        </patternFill>
      </fill>
    </dxf>
    <dxf>
      <fill>
        <patternFill>
          <bgColor indexed="14"/>
        </patternFill>
      </fill>
    </dxf>
    <dxf>
      <font>
        <condense val="0"/>
        <extend val="0"/>
        <color indexed="22"/>
      </font>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46"/>
        </patternFill>
      </fill>
    </dxf>
    <dxf>
      <fill>
        <patternFill>
          <bgColor indexed="11"/>
        </patternFill>
      </fill>
    </dxf>
    <dxf>
      <fill>
        <patternFill>
          <bgColor indexed="47"/>
        </patternFill>
      </fill>
    </dxf>
    <dxf>
      <font>
        <condense val="0"/>
        <extend val="0"/>
        <color indexed="33"/>
      </font>
      <fill>
        <patternFill>
          <bgColor indexed="63"/>
        </patternFill>
      </fill>
    </dxf>
    <dxf>
      <font>
        <b/>
        <i val="0"/>
        <condense val="0"/>
        <extend val="0"/>
        <color indexed="9"/>
      </font>
      <fill>
        <patternFill>
          <bgColor indexed="55"/>
        </patternFill>
      </fill>
      <border>
        <left style="thin">
          <color indexed="55"/>
        </left>
        <right style="thin">
          <color indexed="55"/>
        </right>
        <top style="thin">
          <color indexed="22"/>
        </top>
        <bottom style="thin">
          <color indexed="22"/>
        </bottom>
      </border>
    </dxf>
    <dxf>
      <font>
        <b val="0"/>
        <i val="0"/>
        <condense val="0"/>
        <extend val="0"/>
        <color indexed="55"/>
      </font>
      <fill>
        <patternFill patternType="none">
          <bgColor indexed="65"/>
        </patternFill>
      </fill>
    </dxf>
    <dxf>
      <font>
        <b val="0"/>
        <i val="0"/>
        <condense val="0"/>
        <extend val="0"/>
        <color indexed="23"/>
      </font>
    </dxf>
    <dxf>
      <font>
        <b/>
        <i val="0"/>
        <condense val="0"/>
        <extend val="0"/>
        <color indexed="9"/>
      </font>
      <fill>
        <patternFill>
          <bgColor indexed="63"/>
        </patternFill>
      </fill>
      <border>
        <left style="thin">
          <color indexed="55"/>
        </left>
        <right style="thin">
          <color indexed="55"/>
        </right>
        <top style="thin">
          <color indexed="22"/>
        </top>
        <bottom style="thin">
          <color indexed="22"/>
        </bottom>
      </border>
    </dxf>
    <dxf>
      <font>
        <b val="0"/>
        <i val="0"/>
        <condense val="0"/>
        <extend val="0"/>
        <color indexed="55"/>
      </font>
      <fill>
        <patternFill patternType="none">
          <bgColor indexed="65"/>
        </patternFill>
      </fill>
    </dxf>
    <dxf>
      <font>
        <b/>
        <i val="0"/>
        <condense val="0"/>
        <extend val="0"/>
        <color indexed="9"/>
      </font>
      <fill>
        <patternFill>
          <bgColor indexed="55"/>
        </patternFill>
      </fill>
      <border>
        <left style="thin">
          <color indexed="9"/>
        </left>
        <right style="thin">
          <color indexed="55"/>
        </right>
        <top style="thin">
          <color indexed="22"/>
        </top>
        <bottom style="thin">
          <color indexed="22"/>
        </bottom>
      </border>
    </dxf>
    <dxf>
      <font>
        <b/>
        <i val="0"/>
        <condense val="0"/>
        <extend val="0"/>
        <color indexed="9"/>
      </font>
      <fill>
        <patternFill>
          <bgColor indexed="55"/>
        </patternFill>
      </fill>
      <border>
        <left style="thin">
          <color indexed="9"/>
        </left>
        <right style="thin">
          <color indexed="55"/>
        </right>
        <top style="thin">
          <color indexed="9"/>
        </top>
        <bottom style="thin">
          <color indexed="9"/>
        </bottom>
      </border>
    </dxf>
    <dxf>
      <font>
        <condense val="0"/>
        <extend val="0"/>
        <color indexed="22"/>
      </font>
    </dxf>
    <dxf>
      <font>
        <b val="0"/>
        <i val="0"/>
        <condense val="0"/>
        <extend val="0"/>
        <color indexed="63"/>
      </font>
    </dxf>
    <dxf>
      <font>
        <condense val="0"/>
        <extend val="0"/>
        <color indexed="55"/>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ont>
        <condense val="0"/>
        <extend val="0"/>
        <color indexed="22"/>
      </font>
    </dxf>
    <dxf>
      <font>
        <condense val="0"/>
        <extend val="0"/>
        <color indexed="63"/>
      </font>
    </dxf>
    <dxf>
      <font>
        <b val="0"/>
        <i val="0"/>
        <condense val="0"/>
        <extend val="0"/>
        <color indexed="55"/>
      </font>
      <fill>
        <patternFill patternType="none">
          <bgColor indexed="65"/>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55"/>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indexed="22"/>
      </font>
    </dxf>
    <dxf>
      <font>
        <condense val="0"/>
        <extend val="0"/>
        <color indexed="22"/>
      </font>
    </dxf>
    <dxf>
      <font>
        <b/>
        <i val="0"/>
        <condense val="0"/>
        <extend val="0"/>
        <color auto="1"/>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auto="1"/>
      </font>
      <fill>
        <patternFill>
          <bgColor indexed="22"/>
        </patternFill>
      </fill>
    </dxf>
    <dxf>
      <font>
        <condense val="0"/>
        <extend val="0"/>
        <color auto="1"/>
      </font>
    </dxf>
    <dxf>
      <font>
        <condense val="0"/>
        <extend val="0"/>
        <color indexed="13"/>
      </font>
      <fill>
        <patternFill>
          <bgColor indexed="63"/>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auto="1"/>
      </font>
      <fill>
        <patternFill>
          <bgColor indexed="22"/>
        </patternFill>
      </fill>
    </dxf>
    <dxf>
      <font>
        <condense val="0"/>
        <extend val="0"/>
        <color auto="1"/>
      </font>
    </dxf>
    <dxf>
      <font>
        <condense val="0"/>
        <extend val="0"/>
        <color indexed="9"/>
      </font>
      <fill>
        <patternFill>
          <bgColor indexed="55"/>
        </patternFill>
      </fill>
      <border>
        <right style="thin">
          <color indexed="22"/>
        </right>
        <top style="thin">
          <color indexed="22"/>
        </top>
        <bottom style="thin">
          <color indexed="22"/>
        </bottom>
      </border>
    </dxf>
    <dxf>
      <font>
        <condense val="0"/>
        <extend val="0"/>
        <color indexed="9"/>
      </font>
      <fill>
        <patternFill>
          <bgColor indexed="63"/>
        </patternFill>
      </fill>
      <border>
        <right style="thin">
          <color indexed="22"/>
        </right>
        <top style="thin">
          <color indexed="22"/>
        </top>
        <bottom style="thin">
          <color indexed="22"/>
        </bottom>
      </border>
    </dxf>
    <dxf>
      <fill>
        <patternFill>
          <bgColor indexed="22"/>
        </patternFill>
      </fill>
    </dxf>
    <dxf>
      <font>
        <condense val="0"/>
        <extend val="0"/>
        <color indexed="55"/>
      </font>
    </dxf>
    <dxf>
      <font>
        <condense val="0"/>
        <extend val="0"/>
        <color indexed="22"/>
      </font>
      <fill>
        <patternFill>
          <bgColor indexed="22"/>
        </patternFill>
      </fill>
    </dxf>
    <dxf>
      <font>
        <condense val="0"/>
        <extend val="0"/>
        <color indexed="55"/>
      </font>
    </dxf>
    <dxf>
      <fill>
        <patternFill>
          <bgColor indexed="22"/>
        </patternFill>
      </fill>
    </dxf>
    <dxf>
      <font>
        <strike/>
        <condense val="0"/>
        <extend val="0"/>
        <color indexed="10"/>
      </font>
    </dxf>
    <dxf>
      <font>
        <b/>
        <i val="0"/>
        <condense val="0"/>
        <extend val="0"/>
        <color auto="1"/>
      </font>
    </dxf>
    <dxf>
      <font>
        <b/>
        <i val="0"/>
        <condense val="0"/>
        <extend val="0"/>
        <color indexed="9"/>
      </font>
      <fill>
        <patternFill>
          <bgColor indexed="55"/>
        </patternFill>
      </fill>
      <border>
        <top style="thin">
          <color indexed="22"/>
        </top>
        <bottom style="thin">
          <color indexed="22"/>
        </bottom>
      </border>
    </dxf>
    <dxf>
      <font>
        <b/>
        <i val="0"/>
        <condense val="0"/>
        <extend val="0"/>
        <color indexed="9"/>
      </font>
      <fill>
        <patternFill>
          <bgColor indexed="55"/>
        </patternFill>
      </fill>
      <border>
        <top style="thin">
          <color indexed="22"/>
        </top>
        <bottom style="thin">
          <color indexed="22"/>
        </bottom>
      </border>
    </dxf>
    <dxf>
      <font>
        <condense val="0"/>
        <extend val="0"/>
        <color indexed="22"/>
      </font>
    </dxf>
    <dxf>
      <font>
        <condense val="0"/>
        <extend val="0"/>
        <color indexed="9"/>
      </font>
      <fill>
        <patternFill>
          <bgColor indexed="10"/>
        </patternFill>
      </fill>
      <border>
        <top style="thin">
          <color indexed="22"/>
        </top>
        <bottom style="thin">
          <color indexed="22"/>
        </bottom>
      </border>
    </dxf>
    <dxf>
      <font>
        <b/>
        <i val="0"/>
        <strike val="0"/>
        <condense val="0"/>
        <extend val="0"/>
        <color indexed="22"/>
      </font>
      <fill>
        <patternFill patternType="solid">
          <bgColor indexed="22"/>
        </patternFill>
      </fill>
      <border>
        <left/>
        <right/>
        <top style="thin">
          <color indexed="22"/>
        </top>
        <bottom style="thin">
          <color indexed="22"/>
        </bottom>
      </border>
    </dxf>
    <dxf>
      <font>
        <condense val="0"/>
        <extend val="0"/>
        <color indexed="22"/>
      </font>
      <fill>
        <patternFill>
          <bgColor indexed="22"/>
        </patternFill>
      </fill>
    </dxf>
    <dxf>
      <fill>
        <patternFill>
          <bgColor indexed="13"/>
        </patternFill>
      </fill>
    </dxf>
    <dxf>
      <font>
        <strike/>
        <condense val="0"/>
        <extend val="0"/>
        <color indexed="10"/>
      </font>
      <fill>
        <patternFill>
          <bgColor indexed="32"/>
        </patternFill>
      </fill>
      <border>
        <left style="thin">
          <color indexed="64"/>
        </left>
        <right style="thin">
          <color indexed="64"/>
        </right>
        <top style="thin">
          <color indexed="64"/>
        </top>
        <bottom style="thin">
          <color indexed="64"/>
        </bottom>
      </border>
    </dxf>
    <dxf>
      <fill>
        <patternFill>
          <bgColor indexed="1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indexed="9"/>
      </font>
      <fill>
        <patternFill>
          <bgColor indexed="10"/>
        </patternFill>
      </fill>
      <border>
        <top style="thin">
          <color indexed="64"/>
        </top>
        <bottom style="thin">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A7"/>
      <rgbColor rgb="00FF00FF"/>
      <rgbColor rgb="0000FFFF"/>
      <rgbColor rgb="00800000"/>
      <rgbColor rgb="00008000"/>
      <rgbColor rgb="00000080"/>
      <rgbColor rgb="00808000"/>
      <rgbColor rgb="00800080"/>
      <rgbColor rgb="00008080"/>
      <rgbColor rgb="00E0E0E0"/>
      <rgbColor rgb="00808080"/>
      <rgbColor rgb="00B98F00"/>
      <rgbColor rgb="00993366"/>
      <rgbColor rgb="00FFFFCC"/>
      <rgbColor rgb="00CCFFFF"/>
      <rgbColor rgb="00660066"/>
      <rgbColor rgb="00FF8080"/>
      <rgbColor rgb="000066CC"/>
      <rgbColor rgb="00CCCCFF"/>
      <rgbColor rgb="00FFCF01"/>
      <rgbColor rgb="00FFEDA3"/>
      <rgbColor rgb="00FFF8D9"/>
      <rgbColor rgb="00633A11"/>
      <rgbColor rgb="00E7DAC4"/>
      <rgbColor rgb="00C3A26C"/>
      <rgbColor rgb="00008080"/>
      <rgbColor rgb="000000FF"/>
      <rgbColor rgb="0000CCFF"/>
      <rgbColor rgb="00CCFFFF"/>
      <rgbColor rgb="00CCFFCC"/>
      <rgbColor rgb="00FFFFD1"/>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74A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jpeg"/><Relationship Id="rId6" Type="http://schemas.openxmlformats.org/officeDocument/2006/relationships/image" Target="../media/image19.emf"/><Relationship Id="rId5" Type="http://schemas.openxmlformats.org/officeDocument/2006/relationships/image" Target="../media/image18.emf"/><Relationship Id="rId4" Type="http://schemas.openxmlformats.org/officeDocument/2006/relationships/image" Target="../media/image17.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9.emf"/><Relationship Id="rId1" Type="http://schemas.openxmlformats.org/officeDocument/2006/relationships/image" Target="../media/image14.jpeg"/><Relationship Id="rId6" Type="http://schemas.openxmlformats.org/officeDocument/2006/relationships/image" Target="../media/image15.emf"/><Relationship Id="rId5" Type="http://schemas.openxmlformats.org/officeDocument/2006/relationships/image" Target="../media/image18.emf"/><Relationship Id="rId4" Type="http://schemas.openxmlformats.org/officeDocument/2006/relationships/image" Target="../media/image17.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9.emf"/><Relationship Id="rId1" Type="http://schemas.openxmlformats.org/officeDocument/2006/relationships/image" Target="../media/image14.jpeg"/><Relationship Id="rId6" Type="http://schemas.openxmlformats.org/officeDocument/2006/relationships/image" Target="../media/image15.emf"/><Relationship Id="rId5" Type="http://schemas.openxmlformats.org/officeDocument/2006/relationships/image" Target="../media/image18.emf"/><Relationship Id="rId4"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9.emf"/><Relationship Id="rId1" Type="http://schemas.openxmlformats.org/officeDocument/2006/relationships/image" Target="../media/image14.jpeg"/><Relationship Id="rId5" Type="http://schemas.openxmlformats.org/officeDocument/2006/relationships/image" Target="../media/image18.emf"/><Relationship Id="rId4" Type="http://schemas.openxmlformats.org/officeDocument/2006/relationships/image" Target="../media/image17.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jpeg"/><Relationship Id="rId6" Type="http://schemas.openxmlformats.org/officeDocument/2006/relationships/image" Target="../media/image19.emf"/><Relationship Id="rId5" Type="http://schemas.openxmlformats.org/officeDocument/2006/relationships/image" Target="../media/image18.emf"/><Relationship Id="rId4" Type="http://schemas.openxmlformats.org/officeDocument/2006/relationships/image" Target="../media/image17.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9.emf"/><Relationship Id="rId1" Type="http://schemas.openxmlformats.org/officeDocument/2006/relationships/image" Target="../media/image14.jpeg"/><Relationship Id="rId6" Type="http://schemas.openxmlformats.org/officeDocument/2006/relationships/image" Target="../media/image15.emf"/><Relationship Id="rId5" Type="http://schemas.openxmlformats.org/officeDocument/2006/relationships/image" Target="../media/image18.emf"/><Relationship Id="rId4" Type="http://schemas.openxmlformats.org/officeDocument/2006/relationships/image" Target="../media/image17.emf"/></Relationships>
</file>

<file path=xl/drawings/_rels/drawing16.xml.rels><?xml version="1.0" encoding="UTF-8" standalone="yes"?>
<Relationships xmlns="http://schemas.openxmlformats.org/package/2006/relationships"><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emf"/><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hyperlink" Target="http://www.pwc.com/ca/carexpenses" TargetMode="External"/><Relationship Id="rId2" Type="http://schemas.openxmlformats.org/officeDocument/2006/relationships/hyperlink" Target="http://www.pwc.com/ca/automobile" TargetMode="External"/><Relationship Id="rId1" Type="http://schemas.openxmlformats.org/officeDocument/2006/relationships/image" Target="../media/image12.emf"/></Relationships>
</file>

<file path=xl/drawings/_rels/drawing4.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jpeg"/><Relationship Id="rId6" Type="http://schemas.openxmlformats.org/officeDocument/2006/relationships/image" Target="../media/image19.emf"/><Relationship Id="rId5" Type="http://schemas.openxmlformats.org/officeDocument/2006/relationships/image" Target="../media/image18.emf"/><Relationship Id="rId4" Type="http://schemas.openxmlformats.org/officeDocument/2006/relationships/image" Target="../media/image17.emf"/></Relationships>
</file>

<file path=xl/drawings/_rels/drawing5.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9.emf"/><Relationship Id="rId1" Type="http://schemas.openxmlformats.org/officeDocument/2006/relationships/image" Target="../media/image14.jpeg"/><Relationship Id="rId5" Type="http://schemas.openxmlformats.org/officeDocument/2006/relationships/image" Target="../media/image18.emf"/><Relationship Id="rId4" Type="http://schemas.openxmlformats.org/officeDocument/2006/relationships/image" Target="../media/image17.emf"/></Relationships>
</file>

<file path=xl/drawings/_rels/drawing6.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jpeg"/><Relationship Id="rId6" Type="http://schemas.openxmlformats.org/officeDocument/2006/relationships/image" Target="../media/image19.emf"/><Relationship Id="rId5" Type="http://schemas.openxmlformats.org/officeDocument/2006/relationships/image" Target="../media/image18.emf"/><Relationship Id="rId4" Type="http://schemas.openxmlformats.org/officeDocument/2006/relationships/image" Target="../media/image17.emf"/></Relationships>
</file>

<file path=xl/drawings/_rels/drawing7.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9.emf"/><Relationship Id="rId1" Type="http://schemas.openxmlformats.org/officeDocument/2006/relationships/image" Target="../media/image14.jpeg"/><Relationship Id="rId6" Type="http://schemas.openxmlformats.org/officeDocument/2006/relationships/image" Target="../media/image15.emf"/><Relationship Id="rId5" Type="http://schemas.openxmlformats.org/officeDocument/2006/relationships/image" Target="../media/image18.emf"/><Relationship Id="rId4" Type="http://schemas.openxmlformats.org/officeDocument/2006/relationships/image" Target="../media/image17.emf"/></Relationships>
</file>

<file path=xl/drawings/_rels/drawing8.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9.emf"/><Relationship Id="rId1" Type="http://schemas.openxmlformats.org/officeDocument/2006/relationships/image" Target="../media/image14.jpeg"/><Relationship Id="rId5" Type="http://schemas.openxmlformats.org/officeDocument/2006/relationships/image" Target="../media/image18.emf"/><Relationship Id="rId4" Type="http://schemas.openxmlformats.org/officeDocument/2006/relationships/image" Target="../media/image17.emf"/></Relationships>
</file>

<file path=xl/drawings/_rels/drawing9.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jpeg"/><Relationship Id="rId5" Type="http://schemas.openxmlformats.org/officeDocument/2006/relationships/image" Target="../media/image18.emf"/><Relationship Id="rId4" Type="http://schemas.openxmlformats.org/officeDocument/2006/relationships/image" Target="../media/image1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5" Type="http://schemas.openxmlformats.org/officeDocument/2006/relationships/image" Target="../media/image24.emf"/><Relationship Id="rId4" Type="http://schemas.openxmlformats.org/officeDocument/2006/relationships/image" Target="../media/image23.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4.emf"/><Relationship Id="rId5" Type="http://schemas.openxmlformats.org/officeDocument/2006/relationships/image" Target="../media/image20.emf"/><Relationship Id="rId4" Type="http://schemas.openxmlformats.org/officeDocument/2006/relationships/image" Target="../media/image23.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4.emf"/><Relationship Id="rId5" Type="http://schemas.openxmlformats.org/officeDocument/2006/relationships/image" Target="../media/image20.emf"/><Relationship Id="rId4" Type="http://schemas.openxmlformats.org/officeDocument/2006/relationships/image" Target="../media/image23.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4.emf"/><Relationship Id="rId4" Type="http://schemas.openxmlformats.org/officeDocument/2006/relationships/image" Target="../media/image23.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5" Type="http://schemas.openxmlformats.org/officeDocument/2006/relationships/image" Target="../media/image24.emf"/><Relationship Id="rId4" Type="http://schemas.openxmlformats.org/officeDocument/2006/relationships/image" Target="../media/image23.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4.emf"/><Relationship Id="rId5" Type="http://schemas.openxmlformats.org/officeDocument/2006/relationships/image" Target="../media/image20.emf"/><Relationship Id="rId4"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5" Type="http://schemas.openxmlformats.org/officeDocument/2006/relationships/image" Target="../media/image24.emf"/><Relationship Id="rId4"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4.emf"/><Relationship Id="rId4" Type="http://schemas.openxmlformats.org/officeDocument/2006/relationships/image" Target="../media/image23.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5" Type="http://schemas.openxmlformats.org/officeDocument/2006/relationships/image" Target="../media/image24.emf"/><Relationship Id="rId4" Type="http://schemas.openxmlformats.org/officeDocument/2006/relationships/image" Target="../media/image23.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4.emf"/><Relationship Id="rId5" Type="http://schemas.openxmlformats.org/officeDocument/2006/relationships/image" Target="../media/image20.emf"/><Relationship Id="rId4" Type="http://schemas.openxmlformats.org/officeDocument/2006/relationships/image" Target="../media/image23.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4.emf"/><Relationship Id="rId4" Type="http://schemas.openxmlformats.org/officeDocument/2006/relationships/image" Target="../media/image23.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186</xdr:row>
      <xdr:rowOff>152400</xdr:rowOff>
    </xdr:from>
    <xdr:to>
      <xdr:col>4</xdr:col>
      <xdr:colOff>1600200</xdr:colOff>
      <xdr:row>189</xdr:row>
      <xdr:rowOff>9525</xdr:rowOff>
    </xdr:to>
    <xdr:pic>
      <xdr:nvPicPr>
        <xdr:cNvPr id="6034" name="Picture 9">
          <a:extLst>
            <a:ext uri="{FF2B5EF4-FFF2-40B4-BE49-F238E27FC236}">
              <a16:creationId xmlns:a16="http://schemas.microsoft.com/office/drawing/2014/main" id="{00000000-0008-0000-0000-000092170000}"/>
            </a:ext>
          </a:extLst>
        </xdr:cNvPr>
        <xdr:cNvPicPr>
          <a:picLocks noChangeAspect="1" noChangeArrowheads="1"/>
        </xdr:cNvPicPr>
      </xdr:nvPicPr>
      <xdr:blipFill>
        <a:blip xmlns:r="http://schemas.openxmlformats.org/officeDocument/2006/relationships" r:embed="rId1" cstate="print"/>
        <a:srcRect l="4517" t="92578" r="20483" b="3906"/>
        <a:stretch>
          <a:fillRect/>
        </a:stretch>
      </xdr:blipFill>
      <xdr:spPr bwMode="auto">
        <a:xfrm>
          <a:off x="1171575" y="46672500"/>
          <a:ext cx="9172575" cy="342900"/>
        </a:xfrm>
        <a:prstGeom prst="rect">
          <a:avLst/>
        </a:prstGeom>
        <a:noFill/>
        <a:ln w="1">
          <a:noFill/>
          <a:miter lim="800000"/>
          <a:headEnd/>
          <a:tailEnd/>
        </a:ln>
      </xdr:spPr>
    </xdr:pic>
    <xdr:clientData/>
  </xdr:twoCellAnchor>
  <xdr:twoCellAnchor>
    <xdr:from>
      <xdr:col>2</xdr:col>
      <xdr:colOff>28575</xdr:colOff>
      <xdr:row>0</xdr:row>
      <xdr:rowOff>0</xdr:rowOff>
    </xdr:from>
    <xdr:to>
      <xdr:col>21</xdr:col>
      <xdr:colOff>66675</xdr:colOff>
      <xdr:row>3</xdr:row>
      <xdr:rowOff>396240</xdr:rowOff>
    </xdr:to>
    <xdr:sp macro="" textlink="">
      <xdr:nvSpPr>
        <xdr:cNvPr id="6035" name="Rectangle 14">
          <a:extLst>
            <a:ext uri="{FF2B5EF4-FFF2-40B4-BE49-F238E27FC236}">
              <a16:creationId xmlns:a16="http://schemas.microsoft.com/office/drawing/2014/main" id="{00000000-0008-0000-0000-000093170000}"/>
            </a:ext>
          </a:extLst>
        </xdr:cNvPr>
        <xdr:cNvSpPr>
          <a:spLocks noChangeArrowheads="1"/>
        </xdr:cNvSpPr>
      </xdr:nvSpPr>
      <xdr:spPr bwMode="auto">
        <a:xfrm>
          <a:off x="3758831" y="0"/>
          <a:ext cx="13700937" cy="1929100"/>
        </a:xfrm>
        <a:prstGeom prst="rect">
          <a:avLst/>
        </a:prstGeom>
        <a:solidFill>
          <a:srgbClr val="FFCC99"/>
        </a:solidFill>
        <a:ln w="9525">
          <a:noFill/>
          <a:miter lim="800000"/>
          <a:headEnd/>
          <a:tailEnd/>
        </a:ln>
      </xdr:spPr>
      <xdr:txBody>
        <a:bodyPr/>
        <a:lstStyle/>
        <a:p>
          <a:endParaRPr lang="en-US"/>
        </a:p>
      </xdr:txBody>
    </xdr:sp>
    <xdr:clientData/>
  </xdr:twoCellAnchor>
  <xdr:twoCellAnchor>
    <xdr:from>
      <xdr:col>0</xdr:col>
      <xdr:colOff>0</xdr:colOff>
      <xdr:row>0</xdr:row>
      <xdr:rowOff>28575</xdr:rowOff>
    </xdr:from>
    <xdr:to>
      <xdr:col>2</xdr:col>
      <xdr:colOff>38100</xdr:colOff>
      <xdr:row>2</xdr:row>
      <xdr:rowOff>209550</xdr:rowOff>
    </xdr:to>
    <xdr:sp macro="" textlink="">
      <xdr:nvSpPr>
        <xdr:cNvPr id="6036" name="Rectangle 17">
          <a:extLst>
            <a:ext uri="{FF2B5EF4-FFF2-40B4-BE49-F238E27FC236}">
              <a16:creationId xmlns:a16="http://schemas.microsoft.com/office/drawing/2014/main" id="{00000000-0008-0000-0000-000094170000}"/>
            </a:ext>
          </a:extLst>
        </xdr:cNvPr>
        <xdr:cNvSpPr>
          <a:spLocks noChangeArrowheads="1"/>
        </xdr:cNvSpPr>
      </xdr:nvSpPr>
      <xdr:spPr bwMode="auto">
        <a:xfrm>
          <a:off x="0" y="28575"/>
          <a:ext cx="3659397" cy="648239"/>
        </a:xfrm>
        <a:prstGeom prst="rect">
          <a:avLst/>
        </a:prstGeom>
        <a:solidFill>
          <a:srgbClr val="FFCC99"/>
        </a:solidFill>
        <a:ln w="9525">
          <a:noFill/>
          <a:miter lim="800000"/>
          <a:headEnd/>
          <a:tailEnd/>
        </a:ln>
      </xdr:spPr>
    </xdr:sp>
    <xdr:clientData/>
  </xdr:twoCellAnchor>
  <xdr:twoCellAnchor>
    <xdr:from>
      <xdr:col>0</xdr:col>
      <xdr:colOff>0</xdr:colOff>
      <xdr:row>2</xdr:row>
      <xdr:rowOff>1066800</xdr:rowOff>
    </xdr:from>
    <xdr:to>
      <xdr:col>2</xdr:col>
      <xdr:colOff>38100</xdr:colOff>
      <xdr:row>4</xdr:row>
      <xdr:rowOff>190500</xdr:rowOff>
    </xdr:to>
    <xdr:sp macro="" textlink="">
      <xdr:nvSpPr>
        <xdr:cNvPr id="6037" name="Rectangle 18">
          <a:extLst>
            <a:ext uri="{FF2B5EF4-FFF2-40B4-BE49-F238E27FC236}">
              <a16:creationId xmlns:a16="http://schemas.microsoft.com/office/drawing/2014/main" id="{00000000-0008-0000-0000-000095170000}"/>
            </a:ext>
          </a:extLst>
        </xdr:cNvPr>
        <xdr:cNvSpPr>
          <a:spLocks noChangeArrowheads="1"/>
        </xdr:cNvSpPr>
      </xdr:nvSpPr>
      <xdr:spPr bwMode="auto">
        <a:xfrm>
          <a:off x="0" y="1533525"/>
          <a:ext cx="3657600" cy="619125"/>
        </a:xfrm>
        <a:prstGeom prst="rect">
          <a:avLst/>
        </a:prstGeom>
        <a:solidFill>
          <a:srgbClr val="FFCC99"/>
        </a:solidFill>
        <a:ln w="9525">
          <a:noFill/>
          <a:miter lim="800000"/>
          <a:headEnd/>
          <a:tailEnd/>
        </a:ln>
      </xdr:spPr>
    </xdr:sp>
    <xdr:clientData/>
  </xdr:twoCellAnchor>
  <xdr:twoCellAnchor>
    <xdr:from>
      <xdr:col>25</xdr:col>
      <xdr:colOff>619125</xdr:colOff>
      <xdr:row>0</xdr:row>
      <xdr:rowOff>66675</xdr:rowOff>
    </xdr:from>
    <xdr:to>
      <xdr:col>31</xdr:col>
      <xdr:colOff>228600</xdr:colOff>
      <xdr:row>3</xdr:row>
      <xdr:rowOff>276225</xdr:rowOff>
    </xdr:to>
    <xdr:sp macro="" textlink="">
      <xdr:nvSpPr>
        <xdr:cNvPr id="6038" name="Rectangle 32">
          <a:extLst>
            <a:ext uri="{FF2B5EF4-FFF2-40B4-BE49-F238E27FC236}">
              <a16:creationId xmlns:a16="http://schemas.microsoft.com/office/drawing/2014/main" id="{00000000-0008-0000-0000-000096170000}"/>
            </a:ext>
          </a:extLst>
        </xdr:cNvPr>
        <xdr:cNvSpPr>
          <a:spLocks noChangeArrowheads="1"/>
        </xdr:cNvSpPr>
      </xdr:nvSpPr>
      <xdr:spPr bwMode="auto">
        <a:xfrm>
          <a:off x="20097750" y="66675"/>
          <a:ext cx="6438900" cy="1762125"/>
        </a:xfrm>
        <a:prstGeom prst="rect">
          <a:avLst/>
        </a:prstGeom>
        <a:solidFill>
          <a:srgbClr val="FFCC99"/>
        </a:solidFill>
        <a:ln w="9525">
          <a:noFill/>
          <a:miter lim="800000"/>
          <a:headEnd/>
          <a:tailEnd/>
        </a:ln>
      </xdr:spPr>
    </xdr:sp>
    <xdr:clientData/>
  </xdr:twoCellAnchor>
  <xdr:twoCellAnchor>
    <xdr:from>
      <xdr:col>42</xdr:col>
      <xdr:colOff>238125</xdr:colOff>
      <xdr:row>2</xdr:row>
      <xdr:rowOff>342900</xdr:rowOff>
    </xdr:from>
    <xdr:to>
      <xdr:col>59</xdr:col>
      <xdr:colOff>523875</xdr:colOff>
      <xdr:row>2</xdr:row>
      <xdr:rowOff>619125</xdr:rowOff>
    </xdr:to>
    <xdr:sp macro="" textlink="">
      <xdr:nvSpPr>
        <xdr:cNvPr id="6039" name="AutoShape 33">
          <a:extLst>
            <a:ext uri="{FF2B5EF4-FFF2-40B4-BE49-F238E27FC236}">
              <a16:creationId xmlns:a16="http://schemas.microsoft.com/office/drawing/2014/main" id="{00000000-0008-0000-0000-000097170000}"/>
            </a:ext>
          </a:extLst>
        </xdr:cNvPr>
        <xdr:cNvSpPr>
          <a:spLocks noChangeArrowheads="1"/>
        </xdr:cNvSpPr>
      </xdr:nvSpPr>
      <xdr:spPr bwMode="auto">
        <a:xfrm>
          <a:off x="34089975" y="809625"/>
          <a:ext cx="10801350" cy="276225"/>
        </a:xfrm>
        <a:prstGeom prst="homePlate">
          <a:avLst>
            <a:gd name="adj" fmla="val 124190"/>
          </a:avLst>
        </a:prstGeom>
        <a:solidFill>
          <a:srgbClr val="C3A26C"/>
        </a:solidFill>
        <a:ln w="9525">
          <a:no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85725</xdr:colOff>
          <xdr:row>2</xdr:row>
          <xdr:rowOff>28575</xdr:rowOff>
        </xdr:from>
        <xdr:to>
          <xdr:col>25</xdr:col>
          <xdr:colOff>466725</xdr:colOff>
          <xdr:row>3</xdr:row>
          <xdr:rowOff>38100</xdr:rowOff>
        </xdr:to>
        <xdr:pic>
          <xdr:nvPicPr>
            <xdr:cNvPr id="5128" name="Picture 8">
              <a:extLst>
                <a:ext uri="{FF2B5EF4-FFF2-40B4-BE49-F238E27FC236}">
                  <a16:creationId xmlns:a16="http://schemas.microsoft.com/office/drawing/2014/main" id="{00000000-0008-0000-0000-000008140000}"/>
                </a:ext>
              </a:extLst>
            </xdr:cNvPr>
            <xdr:cNvPicPr>
              <a:picLocks noChangeAspect="1" noChangeArrowheads="1"/>
              <a:extLst>
                <a:ext uri="{84589F7E-364E-4C9E-8A38-B11213B215E9}">
                  <a14:cameraTool cellRange="$W$3" spid="_x0000_s5186"/>
                </a:ext>
              </a:extLst>
            </xdr:cNvPicPr>
          </xdr:nvPicPr>
          <xdr:blipFill>
            <a:blip xmlns:r="http://schemas.openxmlformats.org/officeDocument/2006/relationships" r:embed="rId2"/>
            <a:srcRect/>
            <a:stretch>
              <a:fillRect/>
            </a:stretch>
          </xdr:blipFill>
          <xdr:spPr bwMode="auto">
            <a:xfrm>
              <a:off x="18554700" y="495300"/>
              <a:ext cx="139065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196</xdr:row>
      <xdr:rowOff>9525</xdr:rowOff>
    </xdr:from>
    <xdr:to>
      <xdr:col>3</xdr:col>
      <xdr:colOff>371475</xdr:colOff>
      <xdr:row>199</xdr:row>
      <xdr:rowOff>57150</xdr:rowOff>
    </xdr:to>
    <xdr:pic>
      <xdr:nvPicPr>
        <xdr:cNvPr id="16475" name="Picture 7" descr="PwC_fl_4cp.jpg">
          <a:extLst>
            <a:ext uri="{FF2B5EF4-FFF2-40B4-BE49-F238E27FC236}">
              <a16:creationId xmlns:a16="http://schemas.microsoft.com/office/drawing/2014/main" id="{00000000-0008-0000-0900-00005B40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76200" y="329850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85" name="Picture 1">
              <a:extLst>
                <a:ext uri="{FF2B5EF4-FFF2-40B4-BE49-F238E27FC236}">
                  <a16:creationId xmlns:a16="http://schemas.microsoft.com/office/drawing/2014/main" id="{00000000-0008-0000-0900-000001400000}"/>
                </a:ext>
              </a:extLst>
            </xdr:cNvPr>
            <xdr:cNvPicPr>
              <a:picLocks noChangeAspect="1" noChangeArrowheads="1"/>
              <a:extLst>
                <a:ext uri="{84589F7E-364E-4C9E-8A38-B11213B215E9}">
                  <a14:cameraTool cellRange="'NTS ONLY_set_year'!$AD$3" spid="_x0000_s1708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86" name="Picture 2">
              <a:extLst>
                <a:ext uri="{FF2B5EF4-FFF2-40B4-BE49-F238E27FC236}">
                  <a16:creationId xmlns:a16="http://schemas.microsoft.com/office/drawing/2014/main" id="{00000000-0008-0000-0900-000002400000}"/>
                </a:ext>
              </a:extLst>
            </xdr:cNvPr>
            <xdr:cNvPicPr>
              <a:picLocks noChangeAspect="1" noChangeArrowheads="1"/>
              <a:extLst>
                <a:ext uri="{84589F7E-364E-4C9E-8A38-B11213B215E9}">
                  <a14:cameraTool cellRange="$AG$3:$AO$3" spid="_x0000_s1708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88" name="Group 4">
              <a:extLst>
                <a:ext uri="{FF2B5EF4-FFF2-40B4-BE49-F238E27FC236}">
                  <a16:creationId xmlns:a16="http://schemas.microsoft.com/office/drawing/2014/main" id="{00000000-0008-0000-0900-000004400000}"/>
                </a:ext>
              </a:extLst>
            </xdr:cNvPr>
            <xdr:cNvGrpSpPr>
              <a:grpSpLocks/>
            </xdr:cNvGrpSpPr>
          </xdr:nvGrpSpPr>
          <xdr:grpSpPr bwMode="auto">
            <a:xfrm>
              <a:off x="0" y="0"/>
              <a:ext cx="9368790" cy="215265"/>
              <a:chOff x="0" y="2"/>
              <a:chExt cx="957" cy="23"/>
            </a:xfrm>
          </xdr:grpSpPr>
          <xdr:pic>
            <xdr:nvPicPr>
              <xdr:cNvPr id="16389" name="Picture 5">
                <a:extLst>
                  <a:ext uri="{FF2B5EF4-FFF2-40B4-BE49-F238E27FC236}">
                    <a16:creationId xmlns:a16="http://schemas.microsoft.com/office/drawing/2014/main" id="{00000000-0008-0000-0900-000005400000}"/>
                  </a:ext>
                </a:extLst>
              </xdr:cNvPr>
              <xdr:cNvPicPr>
                <a:picLocks noChangeAspect="1" noChangeArrowheads="1"/>
                <a:extLst>
                  <a:ext uri="{84589F7E-364E-4C9E-8A38-B11213B215E9}">
                    <a14:cameraTool cellRange="'NTS ONLY_set_year'!$AQ$3:$BH$3" spid="_x0000_s1708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0" name="Picture 6">
                <a:extLst>
                  <a:ext uri="{FF2B5EF4-FFF2-40B4-BE49-F238E27FC236}">
                    <a16:creationId xmlns:a16="http://schemas.microsoft.com/office/drawing/2014/main" id="{00000000-0008-0000-0900-000006400000}"/>
                  </a:ext>
                </a:extLst>
              </xdr:cNvPr>
              <xdr:cNvPicPr>
                <a:picLocks noChangeAspect="1" noChangeArrowheads="1"/>
                <a:extLst>
                  <a:ext uri="{84589F7E-364E-4C9E-8A38-B11213B215E9}">
                    <a14:cameraTool cellRange="'NTS ONLY_set_year'!$AG$3:$AQ$3" spid="_x0000_s1708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91" name="Picture 7">
              <a:extLst>
                <a:ext uri="{FF2B5EF4-FFF2-40B4-BE49-F238E27FC236}">
                  <a16:creationId xmlns:a16="http://schemas.microsoft.com/office/drawing/2014/main" id="{00000000-0008-0000-0900-000007400000}"/>
                </a:ext>
              </a:extLst>
            </xdr:cNvPr>
            <xdr:cNvPicPr>
              <a:picLocks noChangeAspect="1" noChangeArrowheads="1"/>
              <a:extLst>
                <a:ext uri="{84589F7E-364E-4C9E-8A38-B11213B215E9}">
                  <a14:cameraTool cellRange="'NTS ONLY_set_year'!$AD$3" spid="_x0000_s17089"/>
                </a:ext>
              </a:extLst>
            </xdr:cNvPicPr>
          </xdr:nvPicPr>
          <xdr:blipFill>
            <a:blip xmlns:r="http://schemas.openxmlformats.org/officeDocument/2006/relationships" r:embed="rId6"/>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2" name="Picture 8">
              <a:extLst>
                <a:ext uri="{FF2B5EF4-FFF2-40B4-BE49-F238E27FC236}">
                  <a16:creationId xmlns:a16="http://schemas.microsoft.com/office/drawing/2014/main" id="{00000000-0008-0000-0900-000008400000}"/>
                </a:ext>
              </a:extLst>
            </xdr:cNvPr>
            <xdr:cNvPicPr>
              <a:picLocks noChangeAspect="1" noChangeArrowheads="1"/>
              <a:extLst>
                <a:ext uri="{84589F7E-364E-4C9E-8A38-B11213B215E9}">
                  <a14:cameraTool cellRange="$AG$3:$AO$3" spid="_x0000_s170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3" name="Group 9">
              <a:extLst>
                <a:ext uri="{FF2B5EF4-FFF2-40B4-BE49-F238E27FC236}">
                  <a16:creationId xmlns:a16="http://schemas.microsoft.com/office/drawing/2014/main" id="{00000000-0008-0000-0900-000009400000}"/>
                </a:ext>
              </a:extLst>
            </xdr:cNvPr>
            <xdr:cNvGrpSpPr>
              <a:grpSpLocks/>
            </xdr:cNvGrpSpPr>
          </xdr:nvGrpSpPr>
          <xdr:grpSpPr bwMode="auto">
            <a:xfrm>
              <a:off x="0" y="0"/>
              <a:ext cx="9368790" cy="215265"/>
              <a:chOff x="0" y="2"/>
              <a:chExt cx="957" cy="23"/>
            </a:xfrm>
          </xdr:grpSpPr>
          <xdr:pic>
            <xdr:nvPicPr>
              <xdr:cNvPr id="16394" name="Picture 10">
                <a:extLst>
                  <a:ext uri="{FF2B5EF4-FFF2-40B4-BE49-F238E27FC236}">
                    <a16:creationId xmlns:a16="http://schemas.microsoft.com/office/drawing/2014/main" id="{00000000-0008-0000-0900-00000A400000}"/>
                  </a:ext>
                </a:extLst>
              </xdr:cNvPr>
              <xdr:cNvPicPr>
                <a:picLocks noChangeAspect="1" noChangeArrowheads="1"/>
                <a:extLst>
                  <a:ext uri="{84589F7E-364E-4C9E-8A38-B11213B215E9}">
                    <a14:cameraTool cellRange="'NTS ONLY_set_year'!$AQ$3:$BH$3" spid="_x0000_s170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5" name="Picture 11">
                <a:extLst>
                  <a:ext uri="{FF2B5EF4-FFF2-40B4-BE49-F238E27FC236}">
                    <a16:creationId xmlns:a16="http://schemas.microsoft.com/office/drawing/2014/main" id="{00000000-0008-0000-0900-00000B400000}"/>
                  </a:ext>
                </a:extLst>
              </xdr:cNvPr>
              <xdr:cNvPicPr>
                <a:picLocks noChangeAspect="1" noChangeArrowheads="1"/>
                <a:extLst>
                  <a:ext uri="{84589F7E-364E-4C9E-8A38-B11213B215E9}">
                    <a14:cameraTool cellRange="'NTS ONLY_set_year'!$AG$3:$AQ$3" spid="_x0000_s170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6396" name="Picture 12">
              <a:extLst>
                <a:ext uri="{FF2B5EF4-FFF2-40B4-BE49-F238E27FC236}">
                  <a16:creationId xmlns:a16="http://schemas.microsoft.com/office/drawing/2014/main" id="{00000000-0008-0000-0900-00000C400000}"/>
                </a:ext>
              </a:extLst>
            </xdr:cNvPr>
            <xdr:cNvPicPr>
              <a:picLocks noChangeAspect="1" noChangeArrowheads="1"/>
              <a:extLst>
                <a:ext uri="{84589F7E-364E-4C9E-8A38-B11213B215E9}">
                  <a14:cameraTool cellRange="'NTS ONLY_set_year'!$AD$3" spid="_x0000_s17093"/>
                </a:ext>
              </a:extLst>
            </xdr:cNvPicPr>
          </xdr:nvPicPr>
          <xdr:blipFill>
            <a:blip xmlns:r="http://schemas.openxmlformats.org/officeDocument/2006/relationships" r:embed="rId6"/>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7" name="Picture 13">
              <a:extLst>
                <a:ext uri="{FF2B5EF4-FFF2-40B4-BE49-F238E27FC236}">
                  <a16:creationId xmlns:a16="http://schemas.microsoft.com/office/drawing/2014/main" id="{00000000-0008-0000-0900-00000D400000}"/>
                </a:ext>
              </a:extLst>
            </xdr:cNvPr>
            <xdr:cNvPicPr>
              <a:picLocks noChangeAspect="1" noChangeArrowheads="1"/>
              <a:extLst>
                <a:ext uri="{84589F7E-364E-4C9E-8A38-B11213B215E9}">
                  <a14:cameraTool cellRange="$AG$3:$AO$3" spid="_x0000_s170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8" name="Group 14">
              <a:extLst>
                <a:ext uri="{FF2B5EF4-FFF2-40B4-BE49-F238E27FC236}">
                  <a16:creationId xmlns:a16="http://schemas.microsoft.com/office/drawing/2014/main" id="{00000000-0008-0000-0900-00000E400000}"/>
                </a:ext>
              </a:extLst>
            </xdr:cNvPr>
            <xdr:cNvGrpSpPr>
              <a:grpSpLocks/>
            </xdr:cNvGrpSpPr>
          </xdr:nvGrpSpPr>
          <xdr:grpSpPr bwMode="auto">
            <a:xfrm>
              <a:off x="0" y="0"/>
              <a:ext cx="9368790" cy="215265"/>
              <a:chOff x="0" y="2"/>
              <a:chExt cx="957" cy="23"/>
            </a:xfrm>
          </xdr:grpSpPr>
          <xdr:pic>
            <xdr:nvPicPr>
              <xdr:cNvPr id="16399" name="Picture 15">
                <a:extLst>
                  <a:ext uri="{FF2B5EF4-FFF2-40B4-BE49-F238E27FC236}">
                    <a16:creationId xmlns:a16="http://schemas.microsoft.com/office/drawing/2014/main" id="{00000000-0008-0000-0900-00000F400000}"/>
                  </a:ext>
                </a:extLst>
              </xdr:cNvPr>
              <xdr:cNvPicPr>
                <a:picLocks noChangeAspect="1" noChangeArrowheads="1"/>
                <a:extLst>
                  <a:ext uri="{84589F7E-364E-4C9E-8A38-B11213B215E9}">
                    <a14:cameraTool cellRange="'NTS ONLY_set_year'!$AQ$3:$BH$3" spid="_x0000_s170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400" name="Picture 16">
                <a:extLst>
                  <a:ext uri="{FF2B5EF4-FFF2-40B4-BE49-F238E27FC236}">
                    <a16:creationId xmlns:a16="http://schemas.microsoft.com/office/drawing/2014/main" id="{00000000-0008-0000-0900-000010400000}"/>
                  </a:ext>
                </a:extLst>
              </xdr:cNvPr>
              <xdr:cNvPicPr>
                <a:picLocks noChangeAspect="1" noChangeArrowheads="1"/>
                <a:extLst>
                  <a:ext uri="{84589F7E-364E-4C9E-8A38-B11213B215E9}">
                    <a14:cameraTool cellRange="'NTS ONLY_set_year'!$AG$3:$AQ$3" spid="_x0000_s170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5451" name="Picture 8" descr="PwC_fl_4cp.jpg">
          <a:extLst>
            <a:ext uri="{FF2B5EF4-FFF2-40B4-BE49-F238E27FC236}">
              <a16:creationId xmlns:a16="http://schemas.microsoft.com/office/drawing/2014/main" id="{00000000-0008-0000-0A00-00005B3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1" name="Picture 1">
              <a:extLst>
                <a:ext uri="{FF2B5EF4-FFF2-40B4-BE49-F238E27FC236}">
                  <a16:creationId xmlns:a16="http://schemas.microsoft.com/office/drawing/2014/main" id="{00000000-0008-0000-0A00-0000013C0000}"/>
                </a:ext>
              </a:extLst>
            </xdr:cNvPr>
            <xdr:cNvPicPr>
              <a:picLocks noChangeAspect="1" noChangeArrowheads="1"/>
              <a:extLst>
                <a:ext uri="{84589F7E-364E-4C9E-8A38-B11213B215E9}">
                  <a14:cameraTool cellRange="'NTS ONLY_set_year'!$AD$3" spid="_x0000_s1606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2" name="Picture 2">
              <a:extLst>
                <a:ext uri="{FF2B5EF4-FFF2-40B4-BE49-F238E27FC236}">
                  <a16:creationId xmlns:a16="http://schemas.microsoft.com/office/drawing/2014/main" id="{00000000-0008-0000-0A00-0000023C0000}"/>
                </a:ext>
              </a:extLst>
            </xdr:cNvPr>
            <xdr:cNvPicPr>
              <a:picLocks noChangeAspect="1" noChangeArrowheads="1"/>
              <a:extLst>
                <a:ext uri="{84589F7E-364E-4C9E-8A38-B11213B215E9}">
                  <a14:cameraTool cellRange="$AG$3:$AO$3" spid="_x0000_s160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4" name="Group 4">
              <a:extLst>
                <a:ext uri="{FF2B5EF4-FFF2-40B4-BE49-F238E27FC236}">
                  <a16:creationId xmlns:a16="http://schemas.microsoft.com/office/drawing/2014/main" id="{00000000-0008-0000-0A00-0000043C0000}"/>
                </a:ext>
              </a:extLst>
            </xdr:cNvPr>
            <xdr:cNvGrpSpPr>
              <a:grpSpLocks/>
            </xdr:cNvGrpSpPr>
          </xdr:nvGrpSpPr>
          <xdr:grpSpPr bwMode="auto">
            <a:xfrm>
              <a:off x="0" y="0"/>
              <a:ext cx="9368790" cy="215265"/>
              <a:chOff x="0" y="2"/>
              <a:chExt cx="957" cy="23"/>
            </a:xfrm>
          </xdr:grpSpPr>
          <xdr:pic>
            <xdr:nvPicPr>
              <xdr:cNvPr id="15365" name="Picture 5">
                <a:extLst>
                  <a:ext uri="{FF2B5EF4-FFF2-40B4-BE49-F238E27FC236}">
                    <a16:creationId xmlns:a16="http://schemas.microsoft.com/office/drawing/2014/main" id="{00000000-0008-0000-0A00-0000053C0000}"/>
                  </a:ext>
                </a:extLst>
              </xdr:cNvPr>
              <xdr:cNvPicPr>
                <a:picLocks noChangeAspect="1" noChangeArrowheads="1"/>
                <a:extLst>
                  <a:ext uri="{84589F7E-364E-4C9E-8A38-B11213B215E9}">
                    <a14:cameraTool cellRange="'NTS ONLY_set_year'!$AQ$3:$BH$3" spid="_x0000_s160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66" name="Picture 6">
                <a:extLst>
                  <a:ext uri="{FF2B5EF4-FFF2-40B4-BE49-F238E27FC236}">
                    <a16:creationId xmlns:a16="http://schemas.microsoft.com/office/drawing/2014/main" id="{00000000-0008-0000-0A00-0000063C0000}"/>
                  </a:ext>
                </a:extLst>
              </xdr:cNvPr>
              <xdr:cNvPicPr>
                <a:picLocks noChangeAspect="1" noChangeArrowheads="1"/>
                <a:extLst>
                  <a:ext uri="{84589F7E-364E-4C9E-8A38-B11213B215E9}">
                    <a14:cameraTool cellRange="'NTS ONLY_set_year'!$AG$3:$AQ$3" spid="_x0000_s160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7" name="Picture 7">
              <a:extLst>
                <a:ext uri="{FF2B5EF4-FFF2-40B4-BE49-F238E27FC236}">
                  <a16:creationId xmlns:a16="http://schemas.microsoft.com/office/drawing/2014/main" id="{00000000-0008-0000-0A00-0000073C0000}"/>
                </a:ext>
              </a:extLst>
            </xdr:cNvPr>
            <xdr:cNvPicPr>
              <a:picLocks noChangeAspect="1" noChangeArrowheads="1"/>
              <a:extLst>
                <a:ext uri="{84589F7E-364E-4C9E-8A38-B11213B215E9}">
                  <a14:cameraTool cellRange="'NTS ONLY_set_year'!$AD$3" spid="_x0000_s1606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8" name="Picture 8">
              <a:extLst>
                <a:ext uri="{FF2B5EF4-FFF2-40B4-BE49-F238E27FC236}">
                  <a16:creationId xmlns:a16="http://schemas.microsoft.com/office/drawing/2014/main" id="{00000000-0008-0000-0A00-0000083C0000}"/>
                </a:ext>
              </a:extLst>
            </xdr:cNvPr>
            <xdr:cNvPicPr>
              <a:picLocks noChangeAspect="1" noChangeArrowheads="1"/>
              <a:extLst>
                <a:ext uri="{84589F7E-364E-4C9E-8A38-B11213B215E9}">
                  <a14:cameraTool cellRange="$AG$3:$AO$3" spid="_x0000_s160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9" name="Group 9">
              <a:extLst>
                <a:ext uri="{FF2B5EF4-FFF2-40B4-BE49-F238E27FC236}">
                  <a16:creationId xmlns:a16="http://schemas.microsoft.com/office/drawing/2014/main" id="{00000000-0008-0000-0A00-0000093C0000}"/>
                </a:ext>
              </a:extLst>
            </xdr:cNvPr>
            <xdr:cNvGrpSpPr>
              <a:grpSpLocks/>
            </xdr:cNvGrpSpPr>
          </xdr:nvGrpSpPr>
          <xdr:grpSpPr bwMode="auto">
            <a:xfrm>
              <a:off x="0" y="0"/>
              <a:ext cx="9368790" cy="215265"/>
              <a:chOff x="0" y="2"/>
              <a:chExt cx="957" cy="23"/>
            </a:xfrm>
          </xdr:grpSpPr>
          <xdr:pic>
            <xdr:nvPicPr>
              <xdr:cNvPr id="15370" name="Picture 10">
                <a:extLst>
                  <a:ext uri="{FF2B5EF4-FFF2-40B4-BE49-F238E27FC236}">
                    <a16:creationId xmlns:a16="http://schemas.microsoft.com/office/drawing/2014/main" id="{00000000-0008-0000-0A00-00000A3C0000}"/>
                  </a:ext>
                </a:extLst>
              </xdr:cNvPr>
              <xdr:cNvPicPr>
                <a:picLocks noChangeAspect="1" noChangeArrowheads="1"/>
                <a:extLst>
                  <a:ext uri="{84589F7E-364E-4C9E-8A38-B11213B215E9}">
                    <a14:cameraTool cellRange="'NTS ONLY_set_year'!$AQ$3:$BH$3" spid="_x0000_s160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1" name="Picture 11">
                <a:extLst>
                  <a:ext uri="{FF2B5EF4-FFF2-40B4-BE49-F238E27FC236}">
                    <a16:creationId xmlns:a16="http://schemas.microsoft.com/office/drawing/2014/main" id="{00000000-0008-0000-0A00-00000B3C0000}"/>
                  </a:ext>
                </a:extLst>
              </xdr:cNvPr>
              <xdr:cNvPicPr>
                <a:picLocks noChangeAspect="1" noChangeArrowheads="1"/>
                <a:extLst>
                  <a:ext uri="{84589F7E-364E-4C9E-8A38-B11213B215E9}">
                    <a14:cameraTool cellRange="'NTS ONLY_set_year'!$AG$3:$AQ$3" spid="_x0000_s160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5372" name="Picture 12">
              <a:extLst>
                <a:ext uri="{FF2B5EF4-FFF2-40B4-BE49-F238E27FC236}">
                  <a16:creationId xmlns:a16="http://schemas.microsoft.com/office/drawing/2014/main" id="{00000000-0008-0000-0A00-00000C3C0000}"/>
                </a:ext>
              </a:extLst>
            </xdr:cNvPr>
            <xdr:cNvPicPr>
              <a:picLocks noChangeAspect="1" noChangeArrowheads="1"/>
              <a:extLst>
                <a:ext uri="{84589F7E-364E-4C9E-8A38-B11213B215E9}">
                  <a14:cameraTool cellRange="'NTS ONLY_set_year'!$AD$3" spid="_x0000_s16069"/>
                </a:ext>
              </a:extLst>
            </xdr:cNvPicPr>
          </xdr:nvPicPr>
          <xdr:blipFill>
            <a:blip xmlns:r="http://schemas.openxmlformats.org/officeDocument/2006/relationships" r:embed="rId6"/>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73" name="Picture 13">
              <a:extLst>
                <a:ext uri="{FF2B5EF4-FFF2-40B4-BE49-F238E27FC236}">
                  <a16:creationId xmlns:a16="http://schemas.microsoft.com/office/drawing/2014/main" id="{00000000-0008-0000-0A00-00000D3C0000}"/>
                </a:ext>
              </a:extLst>
            </xdr:cNvPr>
            <xdr:cNvPicPr>
              <a:picLocks noChangeAspect="1" noChangeArrowheads="1"/>
              <a:extLst>
                <a:ext uri="{84589F7E-364E-4C9E-8A38-B11213B215E9}">
                  <a14:cameraTool cellRange="$AG$3:$AO$3" spid="_x0000_s160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74" name="Group 14">
              <a:extLst>
                <a:ext uri="{FF2B5EF4-FFF2-40B4-BE49-F238E27FC236}">
                  <a16:creationId xmlns:a16="http://schemas.microsoft.com/office/drawing/2014/main" id="{00000000-0008-0000-0A00-00000E3C0000}"/>
                </a:ext>
              </a:extLst>
            </xdr:cNvPr>
            <xdr:cNvGrpSpPr>
              <a:grpSpLocks/>
            </xdr:cNvGrpSpPr>
          </xdr:nvGrpSpPr>
          <xdr:grpSpPr bwMode="auto">
            <a:xfrm>
              <a:off x="0" y="0"/>
              <a:ext cx="9368790" cy="215265"/>
              <a:chOff x="0" y="2"/>
              <a:chExt cx="957" cy="23"/>
            </a:xfrm>
          </xdr:grpSpPr>
          <xdr:pic>
            <xdr:nvPicPr>
              <xdr:cNvPr id="15375" name="Picture 15">
                <a:extLst>
                  <a:ext uri="{FF2B5EF4-FFF2-40B4-BE49-F238E27FC236}">
                    <a16:creationId xmlns:a16="http://schemas.microsoft.com/office/drawing/2014/main" id="{00000000-0008-0000-0A00-00000F3C0000}"/>
                  </a:ext>
                </a:extLst>
              </xdr:cNvPr>
              <xdr:cNvPicPr>
                <a:picLocks noChangeAspect="1" noChangeArrowheads="1"/>
                <a:extLst>
                  <a:ext uri="{84589F7E-364E-4C9E-8A38-B11213B215E9}">
                    <a14:cameraTool cellRange="'NTS ONLY_set_year'!$AQ$3:$BH$3" spid="_x0000_s160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6" name="Picture 16">
                <a:extLst>
                  <a:ext uri="{FF2B5EF4-FFF2-40B4-BE49-F238E27FC236}">
                    <a16:creationId xmlns:a16="http://schemas.microsoft.com/office/drawing/2014/main" id="{00000000-0008-0000-0A00-0000103C0000}"/>
                  </a:ext>
                </a:extLst>
              </xdr:cNvPr>
              <xdr:cNvPicPr>
                <a:picLocks noChangeAspect="1" noChangeArrowheads="1"/>
                <a:extLst>
                  <a:ext uri="{84589F7E-364E-4C9E-8A38-B11213B215E9}">
                    <a14:cameraTool cellRange="'NTS ONLY_set_year'!$AG$3:$AQ$3" spid="_x0000_s160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4428" name="Picture 9" descr="PwC_fl_4cp.jpg">
          <a:extLst>
            <a:ext uri="{FF2B5EF4-FFF2-40B4-BE49-F238E27FC236}">
              <a16:creationId xmlns:a16="http://schemas.microsoft.com/office/drawing/2014/main" id="{00000000-0008-0000-0B00-00005C3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37" name="Picture 1">
              <a:extLst>
                <a:ext uri="{FF2B5EF4-FFF2-40B4-BE49-F238E27FC236}">
                  <a16:creationId xmlns:a16="http://schemas.microsoft.com/office/drawing/2014/main" id="{00000000-0008-0000-0B00-000001380000}"/>
                </a:ext>
              </a:extLst>
            </xdr:cNvPr>
            <xdr:cNvPicPr>
              <a:picLocks noChangeAspect="1" noChangeArrowheads="1"/>
              <a:extLst>
                <a:ext uri="{84589F7E-364E-4C9E-8A38-B11213B215E9}">
                  <a14:cameraTool cellRange="'NTS ONLY_set_year'!$AD$3" spid="_x0000_s1503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38" name="Picture 2">
              <a:extLst>
                <a:ext uri="{FF2B5EF4-FFF2-40B4-BE49-F238E27FC236}">
                  <a16:creationId xmlns:a16="http://schemas.microsoft.com/office/drawing/2014/main" id="{00000000-0008-0000-0B00-000002380000}"/>
                </a:ext>
              </a:extLst>
            </xdr:cNvPr>
            <xdr:cNvPicPr>
              <a:picLocks noChangeAspect="1" noChangeArrowheads="1"/>
              <a:extLst>
                <a:ext uri="{84589F7E-364E-4C9E-8A38-B11213B215E9}">
                  <a14:cameraTool cellRange="$AG$3:$AO$3" spid="_x0000_s150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0" name="Group 4">
              <a:extLst>
                <a:ext uri="{FF2B5EF4-FFF2-40B4-BE49-F238E27FC236}">
                  <a16:creationId xmlns:a16="http://schemas.microsoft.com/office/drawing/2014/main" id="{00000000-0008-0000-0B00-000004380000}"/>
                </a:ext>
              </a:extLst>
            </xdr:cNvPr>
            <xdr:cNvGrpSpPr>
              <a:grpSpLocks/>
            </xdr:cNvGrpSpPr>
          </xdr:nvGrpSpPr>
          <xdr:grpSpPr bwMode="auto">
            <a:xfrm>
              <a:off x="0" y="0"/>
              <a:ext cx="9368790" cy="215265"/>
              <a:chOff x="0" y="2"/>
              <a:chExt cx="957" cy="23"/>
            </a:xfrm>
          </xdr:grpSpPr>
          <xdr:pic>
            <xdr:nvPicPr>
              <xdr:cNvPr id="14341" name="Picture 5">
                <a:extLst>
                  <a:ext uri="{FF2B5EF4-FFF2-40B4-BE49-F238E27FC236}">
                    <a16:creationId xmlns:a16="http://schemas.microsoft.com/office/drawing/2014/main" id="{00000000-0008-0000-0B00-000005380000}"/>
                  </a:ext>
                </a:extLst>
              </xdr:cNvPr>
              <xdr:cNvPicPr>
                <a:picLocks noChangeAspect="1" noChangeArrowheads="1"/>
                <a:extLst>
                  <a:ext uri="{84589F7E-364E-4C9E-8A38-B11213B215E9}">
                    <a14:cameraTool cellRange="'NTS ONLY_set_year'!$AQ$3:$BH$3" spid="_x0000_s150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2" name="Picture 6">
                <a:extLst>
                  <a:ext uri="{FF2B5EF4-FFF2-40B4-BE49-F238E27FC236}">
                    <a16:creationId xmlns:a16="http://schemas.microsoft.com/office/drawing/2014/main" id="{00000000-0008-0000-0B00-000006380000}"/>
                  </a:ext>
                </a:extLst>
              </xdr:cNvPr>
              <xdr:cNvPicPr>
                <a:picLocks noChangeAspect="1" noChangeArrowheads="1"/>
                <a:extLst>
                  <a:ext uri="{84589F7E-364E-4C9E-8A38-B11213B215E9}">
                    <a14:cameraTool cellRange="'NTS ONLY_set_year'!$AG$3:$AQ$3" spid="_x0000_s150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43" name="Picture 7">
              <a:extLst>
                <a:ext uri="{FF2B5EF4-FFF2-40B4-BE49-F238E27FC236}">
                  <a16:creationId xmlns:a16="http://schemas.microsoft.com/office/drawing/2014/main" id="{00000000-0008-0000-0B00-000007380000}"/>
                </a:ext>
              </a:extLst>
            </xdr:cNvPr>
            <xdr:cNvPicPr>
              <a:picLocks noChangeAspect="1" noChangeArrowheads="1"/>
              <a:extLst>
                <a:ext uri="{84589F7E-364E-4C9E-8A38-B11213B215E9}">
                  <a14:cameraTool cellRange="'NTS ONLY_set_year'!$AD$3" spid="_x0000_s15041"/>
                </a:ext>
              </a:extLst>
            </xdr:cNvPicPr>
          </xdr:nvPicPr>
          <xdr:blipFill>
            <a:blip xmlns:r="http://schemas.openxmlformats.org/officeDocument/2006/relationships" r:embed="rId6"/>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4" name="Picture 8">
              <a:extLst>
                <a:ext uri="{FF2B5EF4-FFF2-40B4-BE49-F238E27FC236}">
                  <a16:creationId xmlns:a16="http://schemas.microsoft.com/office/drawing/2014/main" id="{00000000-0008-0000-0B00-000008380000}"/>
                </a:ext>
              </a:extLst>
            </xdr:cNvPr>
            <xdr:cNvPicPr>
              <a:picLocks noChangeAspect="1" noChangeArrowheads="1"/>
              <a:extLst>
                <a:ext uri="{84589F7E-364E-4C9E-8A38-B11213B215E9}">
                  <a14:cameraTool cellRange="$AG$3:$AO$3" spid="_x0000_s150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5" name="Group 9">
              <a:extLst>
                <a:ext uri="{FF2B5EF4-FFF2-40B4-BE49-F238E27FC236}">
                  <a16:creationId xmlns:a16="http://schemas.microsoft.com/office/drawing/2014/main" id="{00000000-0008-0000-0B00-000009380000}"/>
                </a:ext>
              </a:extLst>
            </xdr:cNvPr>
            <xdr:cNvGrpSpPr>
              <a:grpSpLocks/>
            </xdr:cNvGrpSpPr>
          </xdr:nvGrpSpPr>
          <xdr:grpSpPr bwMode="auto">
            <a:xfrm>
              <a:off x="0" y="0"/>
              <a:ext cx="9368790" cy="215265"/>
              <a:chOff x="0" y="2"/>
              <a:chExt cx="957" cy="23"/>
            </a:xfrm>
          </xdr:grpSpPr>
          <xdr:pic>
            <xdr:nvPicPr>
              <xdr:cNvPr id="14346" name="Picture 10">
                <a:extLst>
                  <a:ext uri="{FF2B5EF4-FFF2-40B4-BE49-F238E27FC236}">
                    <a16:creationId xmlns:a16="http://schemas.microsoft.com/office/drawing/2014/main" id="{00000000-0008-0000-0B00-00000A380000}"/>
                  </a:ext>
                </a:extLst>
              </xdr:cNvPr>
              <xdr:cNvPicPr>
                <a:picLocks noChangeAspect="1" noChangeArrowheads="1"/>
                <a:extLst>
                  <a:ext uri="{84589F7E-364E-4C9E-8A38-B11213B215E9}">
                    <a14:cameraTool cellRange="'NTS ONLY_set_year'!$AQ$3:$BH$3" spid="_x0000_s150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7" name="Picture 11">
                <a:extLst>
                  <a:ext uri="{FF2B5EF4-FFF2-40B4-BE49-F238E27FC236}">
                    <a16:creationId xmlns:a16="http://schemas.microsoft.com/office/drawing/2014/main" id="{00000000-0008-0000-0B00-00000B380000}"/>
                  </a:ext>
                </a:extLst>
              </xdr:cNvPr>
              <xdr:cNvPicPr>
                <a:picLocks noChangeAspect="1" noChangeArrowheads="1"/>
                <a:extLst>
                  <a:ext uri="{84589F7E-364E-4C9E-8A38-B11213B215E9}">
                    <a14:cameraTool cellRange="'NTS ONLY_set_year'!$AG$3:$AQ$3" spid="_x0000_s150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4348" name="Picture 12">
              <a:extLst>
                <a:ext uri="{FF2B5EF4-FFF2-40B4-BE49-F238E27FC236}">
                  <a16:creationId xmlns:a16="http://schemas.microsoft.com/office/drawing/2014/main" id="{00000000-0008-0000-0B00-00000C380000}"/>
                </a:ext>
              </a:extLst>
            </xdr:cNvPr>
            <xdr:cNvPicPr>
              <a:picLocks noChangeAspect="1" noChangeArrowheads="1"/>
              <a:extLst>
                <a:ext uri="{84589F7E-364E-4C9E-8A38-B11213B215E9}">
                  <a14:cameraTool cellRange="'NTS ONLY_set_year'!$AD$3" spid="_x0000_s15045"/>
                </a:ext>
              </a:extLst>
            </xdr:cNvPicPr>
          </xdr:nvPicPr>
          <xdr:blipFill>
            <a:blip xmlns:r="http://schemas.openxmlformats.org/officeDocument/2006/relationships" r:embed="rId6"/>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9" name="Picture 13">
              <a:extLst>
                <a:ext uri="{FF2B5EF4-FFF2-40B4-BE49-F238E27FC236}">
                  <a16:creationId xmlns:a16="http://schemas.microsoft.com/office/drawing/2014/main" id="{00000000-0008-0000-0B00-00000D380000}"/>
                </a:ext>
              </a:extLst>
            </xdr:cNvPr>
            <xdr:cNvPicPr>
              <a:picLocks noChangeAspect="1" noChangeArrowheads="1"/>
              <a:extLst>
                <a:ext uri="{84589F7E-364E-4C9E-8A38-B11213B215E9}">
                  <a14:cameraTool cellRange="$AG$3:$AO$3" spid="_x0000_s150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50" name="Group 14">
              <a:extLst>
                <a:ext uri="{FF2B5EF4-FFF2-40B4-BE49-F238E27FC236}">
                  <a16:creationId xmlns:a16="http://schemas.microsoft.com/office/drawing/2014/main" id="{00000000-0008-0000-0B00-00000E380000}"/>
                </a:ext>
              </a:extLst>
            </xdr:cNvPr>
            <xdr:cNvGrpSpPr>
              <a:grpSpLocks/>
            </xdr:cNvGrpSpPr>
          </xdr:nvGrpSpPr>
          <xdr:grpSpPr bwMode="auto">
            <a:xfrm>
              <a:off x="0" y="0"/>
              <a:ext cx="9368790" cy="215265"/>
              <a:chOff x="0" y="2"/>
              <a:chExt cx="957" cy="23"/>
            </a:xfrm>
          </xdr:grpSpPr>
          <xdr:pic>
            <xdr:nvPicPr>
              <xdr:cNvPr id="14351" name="Picture 15">
                <a:extLst>
                  <a:ext uri="{FF2B5EF4-FFF2-40B4-BE49-F238E27FC236}">
                    <a16:creationId xmlns:a16="http://schemas.microsoft.com/office/drawing/2014/main" id="{00000000-0008-0000-0B00-00000F380000}"/>
                  </a:ext>
                </a:extLst>
              </xdr:cNvPr>
              <xdr:cNvPicPr>
                <a:picLocks noChangeAspect="1" noChangeArrowheads="1"/>
                <a:extLst>
                  <a:ext uri="{84589F7E-364E-4C9E-8A38-B11213B215E9}">
                    <a14:cameraTool cellRange="'NTS ONLY_set_year'!$AQ$3:$BH$3" spid="_x0000_s150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52" name="Picture 16">
                <a:extLst>
                  <a:ext uri="{FF2B5EF4-FFF2-40B4-BE49-F238E27FC236}">
                    <a16:creationId xmlns:a16="http://schemas.microsoft.com/office/drawing/2014/main" id="{00000000-0008-0000-0B00-000010380000}"/>
                  </a:ext>
                </a:extLst>
              </xdr:cNvPr>
              <xdr:cNvPicPr>
                <a:picLocks noChangeAspect="1" noChangeArrowheads="1"/>
                <a:extLst>
                  <a:ext uri="{84589F7E-364E-4C9E-8A38-B11213B215E9}">
                    <a14:cameraTool cellRange="'NTS ONLY_set_year'!$AG$3:$AQ$3" spid="_x0000_s150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3403" name="Picture 8" descr="PwC_fl_4cp.jpg">
          <a:extLst>
            <a:ext uri="{FF2B5EF4-FFF2-40B4-BE49-F238E27FC236}">
              <a16:creationId xmlns:a16="http://schemas.microsoft.com/office/drawing/2014/main" id="{00000000-0008-0000-0C00-00005B34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3" name="Picture 1">
              <a:extLst>
                <a:ext uri="{FF2B5EF4-FFF2-40B4-BE49-F238E27FC236}">
                  <a16:creationId xmlns:a16="http://schemas.microsoft.com/office/drawing/2014/main" id="{00000000-0008-0000-0C00-000001340000}"/>
                </a:ext>
              </a:extLst>
            </xdr:cNvPr>
            <xdr:cNvPicPr>
              <a:picLocks noChangeAspect="1" noChangeArrowheads="1"/>
              <a:extLst>
                <a:ext uri="{84589F7E-364E-4C9E-8A38-B11213B215E9}">
                  <a14:cameraTool cellRange="'NTS ONLY_set_year'!$AD$3" spid="_x0000_s1401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14" name="Picture 2">
              <a:extLst>
                <a:ext uri="{FF2B5EF4-FFF2-40B4-BE49-F238E27FC236}">
                  <a16:creationId xmlns:a16="http://schemas.microsoft.com/office/drawing/2014/main" id="{00000000-0008-0000-0C00-000002340000}"/>
                </a:ext>
              </a:extLst>
            </xdr:cNvPr>
            <xdr:cNvPicPr>
              <a:picLocks noChangeAspect="1" noChangeArrowheads="1"/>
              <a:extLst>
                <a:ext uri="{84589F7E-364E-4C9E-8A38-B11213B215E9}">
                  <a14:cameraTool cellRange="$AG$3:$AO$3" spid="_x0000_s140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16" name="Group 4">
              <a:extLst>
                <a:ext uri="{FF2B5EF4-FFF2-40B4-BE49-F238E27FC236}">
                  <a16:creationId xmlns:a16="http://schemas.microsoft.com/office/drawing/2014/main" id="{00000000-0008-0000-0C00-000004340000}"/>
                </a:ext>
              </a:extLst>
            </xdr:cNvPr>
            <xdr:cNvGrpSpPr>
              <a:grpSpLocks/>
            </xdr:cNvGrpSpPr>
          </xdr:nvGrpSpPr>
          <xdr:grpSpPr bwMode="auto">
            <a:xfrm>
              <a:off x="0" y="0"/>
              <a:ext cx="9368790" cy="215265"/>
              <a:chOff x="0" y="2"/>
              <a:chExt cx="957" cy="23"/>
            </a:xfrm>
          </xdr:grpSpPr>
          <xdr:pic>
            <xdr:nvPicPr>
              <xdr:cNvPr id="13317" name="Picture 5">
                <a:extLst>
                  <a:ext uri="{FF2B5EF4-FFF2-40B4-BE49-F238E27FC236}">
                    <a16:creationId xmlns:a16="http://schemas.microsoft.com/office/drawing/2014/main" id="{00000000-0008-0000-0C00-000005340000}"/>
                  </a:ext>
                </a:extLst>
              </xdr:cNvPr>
              <xdr:cNvPicPr>
                <a:picLocks noChangeAspect="1" noChangeArrowheads="1"/>
                <a:extLst>
                  <a:ext uri="{84589F7E-364E-4C9E-8A38-B11213B215E9}">
                    <a14:cameraTool cellRange="'NTS ONLY_set_year'!$AQ$3:$BH$3" spid="_x0000_s140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18" name="Picture 6">
                <a:extLst>
                  <a:ext uri="{FF2B5EF4-FFF2-40B4-BE49-F238E27FC236}">
                    <a16:creationId xmlns:a16="http://schemas.microsoft.com/office/drawing/2014/main" id="{00000000-0008-0000-0C00-000006340000}"/>
                  </a:ext>
                </a:extLst>
              </xdr:cNvPr>
              <xdr:cNvPicPr>
                <a:picLocks noChangeAspect="1" noChangeArrowheads="1"/>
                <a:extLst>
                  <a:ext uri="{84589F7E-364E-4C9E-8A38-B11213B215E9}">
                    <a14:cameraTool cellRange="'NTS ONLY_set_year'!$AG$3:$AQ$3" spid="_x0000_s140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9" name="Picture 7">
              <a:extLst>
                <a:ext uri="{FF2B5EF4-FFF2-40B4-BE49-F238E27FC236}">
                  <a16:creationId xmlns:a16="http://schemas.microsoft.com/office/drawing/2014/main" id="{00000000-0008-0000-0C00-000007340000}"/>
                </a:ext>
              </a:extLst>
            </xdr:cNvPr>
            <xdr:cNvPicPr>
              <a:picLocks noChangeAspect="1" noChangeArrowheads="1"/>
              <a:extLst>
                <a:ext uri="{84589F7E-364E-4C9E-8A38-B11213B215E9}">
                  <a14:cameraTool cellRange="'NTS ONLY_set_year'!$AD$3" spid="_x0000_s1401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0" name="Picture 8">
              <a:extLst>
                <a:ext uri="{FF2B5EF4-FFF2-40B4-BE49-F238E27FC236}">
                  <a16:creationId xmlns:a16="http://schemas.microsoft.com/office/drawing/2014/main" id="{00000000-0008-0000-0C00-000008340000}"/>
                </a:ext>
              </a:extLst>
            </xdr:cNvPr>
            <xdr:cNvPicPr>
              <a:picLocks noChangeAspect="1" noChangeArrowheads="1"/>
              <a:extLst>
                <a:ext uri="{84589F7E-364E-4C9E-8A38-B11213B215E9}">
                  <a14:cameraTool cellRange="$AG$3:$AO$3" spid="_x0000_s140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1" name="Group 9">
              <a:extLst>
                <a:ext uri="{FF2B5EF4-FFF2-40B4-BE49-F238E27FC236}">
                  <a16:creationId xmlns:a16="http://schemas.microsoft.com/office/drawing/2014/main" id="{00000000-0008-0000-0C00-000009340000}"/>
                </a:ext>
              </a:extLst>
            </xdr:cNvPr>
            <xdr:cNvGrpSpPr>
              <a:grpSpLocks/>
            </xdr:cNvGrpSpPr>
          </xdr:nvGrpSpPr>
          <xdr:grpSpPr bwMode="auto">
            <a:xfrm>
              <a:off x="0" y="0"/>
              <a:ext cx="9368790" cy="215265"/>
              <a:chOff x="0" y="2"/>
              <a:chExt cx="957" cy="23"/>
            </a:xfrm>
          </xdr:grpSpPr>
          <xdr:pic>
            <xdr:nvPicPr>
              <xdr:cNvPr id="13322" name="Picture 10">
                <a:extLst>
                  <a:ext uri="{FF2B5EF4-FFF2-40B4-BE49-F238E27FC236}">
                    <a16:creationId xmlns:a16="http://schemas.microsoft.com/office/drawing/2014/main" id="{00000000-0008-0000-0C00-00000A340000}"/>
                  </a:ext>
                </a:extLst>
              </xdr:cNvPr>
              <xdr:cNvPicPr>
                <a:picLocks noChangeAspect="1" noChangeArrowheads="1"/>
                <a:extLst>
                  <a:ext uri="{84589F7E-364E-4C9E-8A38-B11213B215E9}">
                    <a14:cameraTool cellRange="'NTS ONLY_set_year'!$AQ$3:$BH$3" spid="_x0000_s140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3" name="Picture 11">
                <a:extLst>
                  <a:ext uri="{FF2B5EF4-FFF2-40B4-BE49-F238E27FC236}">
                    <a16:creationId xmlns:a16="http://schemas.microsoft.com/office/drawing/2014/main" id="{00000000-0008-0000-0C00-00000B340000}"/>
                  </a:ext>
                </a:extLst>
              </xdr:cNvPr>
              <xdr:cNvPicPr>
                <a:picLocks noChangeAspect="1" noChangeArrowheads="1"/>
                <a:extLst>
                  <a:ext uri="{84589F7E-364E-4C9E-8A38-B11213B215E9}">
                    <a14:cameraTool cellRange="'NTS ONLY_set_year'!$AG$3:$AQ$3" spid="_x0000_s140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3324" name="Picture 12">
              <a:extLst>
                <a:ext uri="{FF2B5EF4-FFF2-40B4-BE49-F238E27FC236}">
                  <a16:creationId xmlns:a16="http://schemas.microsoft.com/office/drawing/2014/main" id="{00000000-0008-0000-0C00-00000C340000}"/>
                </a:ext>
              </a:extLst>
            </xdr:cNvPr>
            <xdr:cNvPicPr>
              <a:picLocks noChangeAspect="1" noChangeArrowheads="1"/>
              <a:extLst>
                <a:ext uri="{84589F7E-364E-4C9E-8A38-B11213B215E9}">
                  <a14:cameraTool cellRange="'NTS ONLY_set_year'!$AD$3" spid="_x0000_s1402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5" name="Picture 13">
              <a:extLst>
                <a:ext uri="{FF2B5EF4-FFF2-40B4-BE49-F238E27FC236}">
                  <a16:creationId xmlns:a16="http://schemas.microsoft.com/office/drawing/2014/main" id="{00000000-0008-0000-0C00-00000D340000}"/>
                </a:ext>
              </a:extLst>
            </xdr:cNvPr>
            <xdr:cNvPicPr>
              <a:picLocks noChangeAspect="1" noChangeArrowheads="1"/>
              <a:extLst>
                <a:ext uri="{84589F7E-364E-4C9E-8A38-B11213B215E9}">
                  <a14:cameraTool cellRange="$AG$3:$AO$3" spid="_x0000_s140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6" name="Group 14">
              <a:extLst>
                <a:ext uri="{FF2B5EF4-FFF2-40B4-BE49-F238E27FC236}">
                  <a16:creationId xmlns:a16="http://schemas.microsoft.com/office/drawing/2014/main" id="{00000000-0008-0000-0C00-00000E340000}"/>
                </a:ext>
              </a:extLst>
            </xdr:cNvPr>
            <xdr:cNvGrpSpPr>
              <a:grpSpLocks/>
            </xdr:cNvGrpSpPr>
          </xdr:nvGrpSpPr>
          <xdr:grpSpPr bwMode="auto">
            <a:xfrm>
              <a:off x="0" y="0"/>
              <a:ext cx="9368790" cy="215265"/>
              <a:chOff x="0" y="2"/>
              <a:chExt cx="957" cy="23"/>
            </a:xfrm>
          </xdr:grpSpPr>
          <xdr:pic>
            <xdr:nvPicPr>
              <xdr:cNvPr id="13327" name="Picture 15">
                <a:extLst>
                  <a:ext uri="{FF2B5EF4-FFF2-40B4-BE49-F238E27FC236}">
                    <a16:creationId xmlns:a16="http://schemas.microsoft.com/office/drawing/2014/main" id="{00000000-0008-0000-0C00-00000F340000}"/>
                  </a:ext>
                </a:extLst>
              </xdr:cNvPr>
              <xdr:cNvPicPr>
                <a:picLocks noChangeAspect="1" noChangeArrowheads="1"/>
                <a:extLst>
                  <a:ext uri="{84589F7E-364E-4C9E-8A38-B11213B215E9}">
                    <a14:cameraTool cellRange="'NTS ONLY_set_year'!$AQ$3:$BH$3" spid="_x0000_s140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8" name="Picture 16">
                <a:extLst>
                  <a:ext uri="{FF2B5EF4-FFF2-40B4-BE49-F238E27FC236}">
                    <a16:creationId xmlns:a16="http://schemas.microsoft.com/office/drawing/2014/main" id="{00000000-0008-0000-0C00-000010340000}"/>
                  </a:ext>
                </a:extLst>
              </xdr:cNvPr>
              <xdr:cNvPicPr>
                <a:picLocks noChangeAspect="1" noChangeArrowheads="1"/>
                <a:extLst>
                  <a:ext uri="{84589F7E-364E-4C9E-8A38-B11213B215E9}">
                    <a14:cameraTool cellRange="'NTS ONLY_set_year'!$AG$3:$AQ$3" spid="_x0000_s140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2379" name="Picture 8" descr="PwC_fl_4cp.jpg">
          <a:extLst>
            <a:ext uri="{FF2B5EF4-FFF2-40B4-BE49-F238E27FC236}">
              <a16:creationId xmlns:a16="http://schemas.microsoft.com/office/drawing/2014/main" id="{00000000-0008-0000-0D00-00005B30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89" name="Picture 1">
              <a:extLst>
                <a:ext uri="{FF2B5EF4-FFF2-40B4-BE49-F238E27FC236}">
                  <a16:creationId xmlns:a16="http://schemas.microsoft.com/office/drawing/2014/main" id="{00000000-0008-0000-0D00-000001300000}"/>
                </a:ext>
              </a:extLst>
            </xdr:cNvPr>
            <xdr:cNvPicPr>
              <a:picLocks noChangeAspect="1" noChangeArrowheads="1"/>
              <a:extLst>
                <a:ext uri="{84589F7E-364E-4C9E-8A38-B11213B215E9}">
                  <a14:cameraTool cellRange="'NTS ONLY_set_year'!$AD$3" spid="_x0000_s1298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0" name="Picture 2">
              <a:extLst>
                <a:ext uri="{FF2B5EF4-FFF2-40B4-BE49-F238E27FC236}">
                  <a16:creationId xmlns:a16="http://schemas.microsoft.com/office/drawing/2014/main" id="{00000000-0008-0000-0D00-000002300000}"/>
                </a:ext>
              </a:extLst>
            </xdr:cNvPr>
            <xdr:cNvPicPr>
              <a:picLocks noChangeAspect="1" noChangeArrowheads="1"/>
              <a:extLst>
                <a:ext uri="{84589F7E-364E-4C9E-8A38-B11213B215E9}">
                  <a14:cameraTool cellRange="$AG$3:$AO$3" spid="_x0000_s129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2" name="Group 4">
              <a:extLst>
                <a:ext uri="{FF2B5EF4-FFF2-40B4-BE49-F238E27FC236}">
                  <a16:creationId xmlns:a16="http://schemas.microsoft.com/office/drawing/2014/main" id="{00000000-0008-0000-0D00-000004300000}"/>
                </a:ext>
              </a:extLst>
            </xdr:cNvPr>
            <xdr:cNvGrpSpPr>
              <a:grpSpLocks/>
            </xdr:cNvGrpSpPr>
          </xdr:nvGrpSpPr>
          <xdr:grpSpPr bwMode="auto">
            <a:xfrm>
              <a:off x="0" y="0"/>
              <a:ext cx="9368790" cy="215265"/>
              <a:chOff x="0" y="2"/>
              <a:chExt cx="957" cy="23"/>
            </a:xfrm>
          </xdr:grpSpPr>
          <xdr:pic>
            <xdr:nvPicPr>
              <xdr:cNvPr id="12293" name="Picture 5">
                <a:extLst>
                  <a:ext uri="{FF2B5EF4-FFF2-40B4-BE49-F238E27FC236}">
                    <a16:creationId xmlns:a16="http://schemas.microsoft.com/office/drawing/2014/main" id="{00000000-0008-0000-0D00-000005300000}"/>
                  </a:ext>
                </a:extLst>
              </xdr:cNvPr>
              <xdr:cNvPicPr>
                <a:picLocks noChangeAspect="1" noChangeArrowheads="1"/>
                <a:extLst>
                  <a:ext uri="{84589F7E-364E-4C9E-8A38-B11213B215E9}">
                    <a14:cameraTool cellRange="'NTS ONLY_set_year'!$AQ$3:$BH$3" spid="_x0000_s129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4" name="Picture 6">
                <a:extLst>
                  <a:ext uri="{FF2B5EF4-FFF2-40B4-BE49-F238E27FC236}">
                    <a16:creationId xmlns:a16="http://schemas.microsoft.com/office/drawing/2014/main" id="{00000000-0008-0000-0D00-000006300000}"/>
                  </a:ext>
                </a:extLst>
              </xdr:cNvPr>
              <xdr:cNvPicPr>
                <a:picLocks noChangeAspect="1" noChangeArrowheads="1"/>
                <a:extLst>
                  <a:ext uri="{84589F7E-364E-4C9E-8A38-B11213B215E9}">
                    <a14:cameraTool cellRange="'NTS ONLY_set_year'!$AG$3:$AQ$3" spid="_x0000_s129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95" name="Picture 7">
              <a:extLst>
                <a:ext uri="{FF2B5EF4-FFF2-40B4-BE49-F238E27FC236}">
                  <a16:creationId xmlns:a16="http://schemas.microsoft.com/office/drawing/2014/main" id="{00000000-0008-0000-0D00-000007300000}"/>
                </a:ext>
              </a:extLst>
            </xdr:cNvPr>
            <xdr:cNvPicPr>
              <a:picLocks noChangeAspect="1" noChangeArrowheads="1"/>
              <a:extLst>
                <a:ext uri="{84589F7E-364E-4C9E-8A38-B11213B215E9}">
                  <a14:cameraTool cellRange="'NTS ONLY_set_year'!$AD$3" spid="_x0000_s12993"/>
                </a:ext>
              </a:extLst>
            </xdr:cNvPicPr>
          </xdr:nvPicPr>
          <xdr:blipFill>
            <a:blip xmlns:r="http://schemas.openxmlformats.org/officeDocument/2006/relationships" r:embed="rId6"/>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6" name="Picture 8">
              <a:extLst>
                <a:ext uri="{FF2B5EF4-FFF2-40B4-BE49-F238E27FC236}">
                  <a16:creationId xmlns:a16="http://schemas.microsoft.com/office/drawing/2014/main" id="{00000000-0008-0000-0D00-000008300000}"/>
                </a:ext>
              </a:extLst>
            </xdr:cNvPr>
            <xdr:cNvPicPr>
              <a:picLocks noChangeAspect="1" noChangeArrowheads="1"/>
              <a:extLst>
                <a:ext uri="{84589F7E-364E-4C9E-8A38-B11213B215E9}">
                  <a14:cameraTool cellRange="$AG$3:$AO$3" spid="_x0000_s129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7" name="Group 9">
              <a:extLst>
                <a:ext uri="{FF2B5EF4-FFF2-40B4-BE49-F238E27FC236}">
                  <a16:creationId xmlns:a16="http://schemas.microsoft.com/office/drawing/2014/main" id="{00000000-0008-0000-0D00-000009300000}"/>
                </a:ext>
              </a:extLst>
            </xdr:cNvPr>
            <xdr:cNvGrpSpPr>
              <a:grpSpLocks/>
            </xdr:cNvGrpSpPr>
          </xdr:nvGrpSpPr>
          <xdr:grpSpPr bwMode="auto">
            <a:xfrm>
              <a:off x="0" y="0"/>
              <a:ext cx="9368790" cy="215265"/>
              <a:chOff x="0" y="2"/>
              <a:chExt cx="957" cy="23"/>
            </a:xfrm>
          </xdr:grpSpPr>
          <xdr:pic>
            <xdr:nvPicPr>
              <xdr:cNvPr id="12298" name="Picture 10">
                <a:extLst>
                  <a:ext uri="{FF2B5EF4-FFF2-40B4-BE49-F238E27FC236}">
                    <a16:creationId xmlns:a16="http://schemas.microsoft.com/office/drawing/2014/main" id="{00000000-0008-0000-0D00-00000A300000}"/>
                  </a:ext>
                </a:extLst>
              </xdr:cNvPr>
              <xdr:cNvPicPr>
                <a:picLocks noChangeAspect="1" noChangeArrowheads="1"/>
                <a:extLst>
                  <a:ext uri="{84589F7E-364E-4C9E-8A38-B11213B215E9}">
                    <a14:cameraTool cellRange="'NTS ONLY_set_year'!$AQ$3:$BH$3" spid="_x0000_s129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9" name="Picture 11">
                <a:extLst>
                  <a:ext uri="{FF2B5EF4-FFF2-40B4-BE49-F238E27FC236}">
                    <a16:creationId xmlns:a16="http://schemas.microsoft.com/office/drawing/2014/main" id="{00000000-0008-0000-0D00-00000B300000}"/>
                  </a:ext>
                </a:extLst>
              </xdr:cNvPr>
              <xdr:cNvPicPr>
                <a:picLocks noChangeAspect="1" noChangeArrowheads="1"/>
                <a:extLst>
                  <a:ext uri="{84589F7E-364E-4C9E-8A38-B11213B215E9}">
                    <a14:cameraTool cellRange="'NTS ONLY_set_year'!$AG$3:$AQ$3" spid="_x0000_s129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2300" name="Picture 12">
              <a:extLst>
                <a:ext uri="{FF2B5EF4-FFF2-40B4-BE49-F238E27FC236}">
                  <a16:creationId xmlns:a16="http://schemas.microsoft.com/office/drawing/2014/main" id="{00000000-0008-0000-0D00-00000C300000}"/>
                </a:ext>
              </a:extLst>
            </xdr:cNvPr>
            <xdr:cNvPicPr>
              <a:picLocks noChangeAspect="1" noChangeArrowheads="1"/>
              <a:extLst>
                <a:ext uri="{84589F7E-364E-4C9E-8A38-B11213B215E9}">
                  <a14:cameraTool cellRange="'NTS ONLY_set_year'!$AD$3" spid="_x0000_s12997"/>
                </a:ext>
              </a:extLst>
            </xdr:cNvPicPr>
          </xdr:nvPicPr>
          <xdr:blipFill>
            <a:blip xmlns:r="http://schemas.openxmlformats.org/officeDocument/2006/relationships" r:embed="rId6"/>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301" name="Picture 13">
              <a:extLst>
                <a:ext uri="{FF2B5EF4-FFF2-40B4-BE49-F238E27FC236}">
                  <a16:creationId xmlns:a16="http://schemas.microsoft.com/office/drawing/2014/main" id="{00000000-0008-0000-0D00-00000D300000}"/>
                </a:ext>
              </a:extLst>
            </xdr:cNvPr>
            <xdr:cNvPicPr>
              <a:picLocks noChangeAspect="1" noChangeArrowheads="1"/>
              <a:extLst>
                <a:ext uri="{84589F7E-364E-4C9E-8A38-B11213B215E9}">
                  <a14:cameraTool cellRange="$AG$3:$AO$3" spid="_x0000_s129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302" name="Group 14">
              <a:extLst>
                <a:ext uri="{FF2B5EF4-FFF2-40B4-BE49-F238E27FC236}">
                  <a16:creationId xmlns:a16="http://schemas.microsoft.com/office/drawing/2014/main" id="{00000000-0008-0000-0D00-00000E300000}"/>
                </a:ext>
              </a:extLst>
            </xdr:cNvPr>
            <xdr:cNvGrpSpPr>
              <a:grpSpLocks/>
            </xdr:cNvGrpSpPr>
          </xdr:nvGrpSpPr>
          <xdr:grpSpPr bwMode="auto">
            <a:xfrm>
              <a:off x="0" y="0"/>
              <a:ext cx="9368790" cy="215265"/>
              <a:chOff x="0" y="2"/>
              <a:chExt cx="957" cy="23"/>
            </a:xfrm>
          </xdr:grpSpPr>
          <xdr:pic>
            <xdr:nvPicPr>
              <xdr:cNvPr id="12303" name="Picture 15">
                <a:extLst>
                  <a:ext uri="{FF2B5EF4-FFF2-40B4-BE49-F238E27FC236}">
                    <a16:creationId xmlns:a16="http://schemas.microsoft.com/office/drawing/2014/main" id="{00000000-0008-0000-0D00-00000F300000}"/>
                  </a:ext>
                </a:extLst>
              </xdr:cNvPr>
              <xdr:cNvPicPr>
                <a:picLocks noChangeAspect="1" noChangeArrowheads="1"/>
                <a:extLst>
                  <a:ext uri="{84589F7E-364E-4C9E-8A38-B11213B215E9}">
                    <a14:cameraTool cellRange="'NTS ONLY_set_year'!$AQ$3:$BH$3" spid="_x0000_s129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304" name="Picture 16">
                <a:extLst>
                  <a:ext uri="{FF2B5EF4-FFF2-40B4-BE49-F238E27FC236}">
                    <a16:creationId xmlns:a16="http://schemas.microsoft.com/office/drawing/2014/main" id="{00000000-0008-0000-0D00-000010300000}"/>
                  </a:ext>
                </a:extLst>
              </xdr:cNvPr>
              <xdr:cNvPicPr>
                <a:picLocks noChangeAspect="1" noChangeArrowheads="1"/>
                <a:extLst>
                  <a:ext uri="{84589F7E-364E-4C9E-8A38-B11213B215E9}">
                    <a14:cameraTool cellRange="'NTS ONLY_set_year'!$AG$3:$AQ$3" spid="_x0000_s130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0331" name="Picture 8" descr="PwC_fl_4cp.jpg">
          <a:extLst>
            <a:ext uri="{FF2B5EF4-FFF2-40B4-BE49-F238E27FC236}">
              <a16:creationId xmlns:a16="http://schemas.microsoft.com/office/drawing/2014/main" id="{00000000-0008-0000-0E00-00005B2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1" name="Picture 1">
              <a:extLst>
                <a:ext uri="{FF2B5EF4-FFF2-40B4-BE49-F238E27FC236}">
                  <a16:creationId xmlns:a16="http://schemas.microsoft.com/office/drawing/2014/main" id="{00000000-0008-0000-0E00-000001280000}"/>
                </a:ext>
              </a:extLst>
            </xdr:cNvPr>
            <xdr:cNvPicPr>
              <a:picLocks noChangeAspect="1" noChangeArrowheads="1"/>
              <a:extLst>
                <a:ext uri="{84589F7E-364E-4C9E-8A38-B11213B215E9}">
                  <a14:cameraTool cellRange="'NTS ONLY_set_year'!$AD$3" spid="_x0000_s1094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2" name="Picture 2">
              <a:extLst>
                <a:ext uri="{FF2B5EF4-FFF2-40B4-BE49-F238E27FC236}">
                  <a16:creationId xmlns:a16="http://schemas.microsoft.com/office/drawing/2014/main" id="{00000000-0008-0000-0E00-000002280000}"/>
                </a:ext>
              </a:extLst>
            </xdr:cNvPr>
            <xdr:cNvPicPr>
              <a:picLocks noChangeAspect="1" noChangeArrowheads="1"/>
              <a:extLst>
                <a:ext uri="{84589F7E-364E-4C9E-8A38-B11213B215E9}">
                  <a14:cameraTool cellRange="$AG$3:$AO$3" spid="_x0000_s109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4" name="Group 4">
              <a:extLst>
                <a:ext uri="{FF2B5EF4-FFF2-40B4-BE49-F238E27FC236}">
                  <a16:creationId xmlns:a16="http://schemas.microsoft.com/office/drawing/2014/main" id="{00000000-0008-0000-0E00-000004280000}"/>
                </a:ext>
              </a:extLst>
            </xdr:cNvPr>
            <xdr:cNvGrpSpPr>
              <a:grpSpLocks/>
            </xdr:cNvGrpSpPr>
          </xdr:nvGrpSpPr>
          <xdr:grpSpPr bwMode="auto">
            <a:xfrm>
              <a:off x="0" y="0"/>
              <a:ext cx="9368790" cy="215265"/>
              <a:chOff x="0" y="2"/>
              <a:chExt cx="957" cy="23"/>
            </a:xfrm>
          </xdr:grpSpPr>
          <xdr:pic>
            <xdr:nvPicPr>
              <xdr:cNvPr id="10245" name="Picture 5">
                <a:extLst>
                  <a:ext uri="{FF2B5EF4-FFF2-40B4-BE49-F238E27FC236}">
                    <a16:creationId xmlns:a16="http://schemas.microsoft.com/office/drawing/2014/main" id="{00000000-0008-0000-0E00-000005280000}"/>
                  </a:ext>
                </a:extLst>
              </xdr:cNvPr>
              <xdr:cNvPicPr>
                <a:picLocks noChangeAspect="1" noChangeArrowheads="1"/>
                <a:extLst>
                  <a:ext uri="{84589F7E-364E-4C9E-8A38-B11213B215E9}">
                    <a14:cameraTool cellRange="'NTS ONLY_set_year'!$AQ$3:$BH$3" spid="_x0000_s109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46" name="Picture 6">
                <a:extLst>
                  <a:ext uri="{FF2B5EF4-FFF2-40B4-BE49-F238E27FC236}">
                    <a16:creationId xmlns:a16="http://schemas.microsoft.com/office/drawing/2014/main" id="{00000000-0008-0000-0E00-000006280000}"/>
                  </a:ext>
                </a:extLst>
              </xdr:cNvPr>
              <xdr:cNvPicPr>
                <a:picLocks noChangeAspect="1" noChangeArrowheads="1"/>
                <a:extLst>
                  <a:ext uri="{84589F7E-364E-4C9E-8A38-B11213B215E9}">
                    <a14:cameraTool cellRange="'NTS ONLY_set_year'!$AG$3:$AQ$3" spid="_x0000_s109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7" name="Picture 7">
              <a:extLst>
                <a:ext uri="{FF2B5EF4-FFF2-40B4-BE49-F238E27FC236}">
                  <a16:creationId xmlns:a16="http://schemas.microsoft.com/office/drawing/2014/main" id="{00000000-0008-0000-0E00-000007280000}"/>
                </a:ext>
              </a:extLst>
            </xdr:cNvPr>
            <xdr:cNvPicPr>
              <a:picLocks noChangeAspect="1" noChangeArrowheads="1"/>
              <a:extLst>
                <a:ext uri="{84589F7E-364E-4C9E-8A38-B11213B215E9}">
                  <a14:cameraTool cellRange="'NTS ONLY_set_year'!$AD$3" spid="_x0000_s10945"/>
                </a:ext>
              </a:extLst>
            </xdr:cNvPicPr>
          </xdr:nvPicPr>
          <xdr:blipFill>
            <a:blip xmlns:r="http://schemas.openxmlformats.org/officeDocument/2006/relationships" r:embed="rId6"/>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8" name="Picture 8">
              <a:extLst>
                <a:ext uri="{FF2B5EF4-FFF2-40B4-BE49-F238E27FC236}">
                  <a16:creationId xmlns:a16="http://schemas.microsoft.com/office/drawing/2014/main" id="{00000000-0008-0000-0E00-000008280000}"/>
                </a:ext>
              </a:extLst>
            </xdr:cNvPr>
            <xdr:cNvPicPr>
              <a:picLocks noChangeAspect="1" noChangeArrowheads="1"/>
              <a:extLst>
                <a:ext uri="{84589F7E-364E-4C9E-8A38-B11213B215E9}">
                  <a14:cameraTool cellRange="$AG$3:$AO$3" spid="_x0000_s109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9" name="Group 9">
              <a:extLst>
                <a:ext uri="{FF2B5EF4-FFF2-40B4-BE49-F238E27FC236}">
                  <a16:creationId xmlns:a16="http://schemas.microsoft.com/office/drawing/2014/main" id="{00000000-0008-0000-0E00-000009280000}"/>
                </a:ext>
              </a:extLst>
            </xdr:cNvPr>
            <xdr:cNvGrpSpPr>
              <a:grpSpLocks/>
            </xdr:cNvGrpSpPr>
          </xdr:nvGrpSpPr>
          <xdr:grpSpPr bwMode="auto">
            <a:xfrm>
              <a:off x="0" y="0"/>
              <a:ext cx="9368790" cy="215265"/>
              <a:chOff x="0" y="2"/>
              <a:chExt cx="957" cy="23"/>
            </a:xfrm>
          </xdr:grpSpPr>
          <xdr:pic>
            <xdr:nvPicPr>
              <xdr:cNvPr id="10250" name="Picture 10">
                <a:extLst>
                  <a:ext uri="{FF2B5EF4-FFF2-40B4-BE49-F238E27FC236}">
                    <a16:creationId xmlns:a16="http://schemas.microsoft.com/office/drawing/2014/main" id="{00000000-0008-0000-0E00-00000A280000}"/>
                  </a:ext>
                </a:extLst>
              </xdr:cNvPr>
              <xdr:cNvPicPr>
                <a:picLocks noChangeAspect="1" noChangeArrowheads="1"/>
                <a:extLst>
                  <a:ext uri="{84589F7E-364E-4C9E-8A38-B11213B215E9}">
                    <a14:cameraTool cellRange="'NTS ONLY_set_year'!$AQ$3:$BH$3" spid="_x0000_s109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1" name="Picture 11">
                <a:extLst>
                  <a:ext uri="{FF2B5EF4-FFF2-40B4-BE49-F238E27FC236}">
                    <a16:creationId xmlns:a16="http://schemas.microsoft.com/office/drawing/2014/main" id="{00000000-0008-0000-0E00-00000B280000}"/>
                  </a:ext>
                </a:extLst>
              </xdr:cNvPr>
              <xdr:cNvPicPr>
                <a:picLocks noChangeAspect="1" noChangeArrowheads="1"/>
                <a:extLst>
                  <a:ext uri="{84589F7E-364E-4C9E-8A38-B11213B215E9}">
                    <a14:cameraTool cellRange="'NTS ONLY_set_year'!$AG$3:$AQ$3" spid="_x0000_s109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0252" name="Picture 12">
              <a:extLst>
                <a:ext uri="{FF2B5EF4-FFF2-40B4-BE49-F238E27FC236}">
                  <a16:creationId xmlns:a16="http://schemas.microsoft.com/office/drawing/2014/main" id="{00000000-0008-0000-0E00-00000C280000}"/>
                </a:ext>
              </a:extLst>
            </xdr:cNvPr>
            <xdr:cNvPicPr>
              <a:picLocks noChangeAspect="1" noChangeArrowheads="1"/>
              <a:extLst>
                <a:ext uri="{84589F7E-364E-4C9E-8A38-B11213B215E9}">
                  <a14:cameraTool cellRange="'NTS ONLY_set_year'!$AD$3" spid="_x0000_s10949"/>
                </a:ext>
              </a:extLst>
            </xdr:cNvPicPr>
          </xdr:nvPicPr>
          <xdr:blipFill>
            <a:blip xmlns:r="http://schemas.openxmlformats.org/officeDocument/2006/relationships" r:embed="rId6"/>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53" name="Picture 13">
              <a:extLst>
                <a:ext uri="{FF2B5EF4-FFF2-40B4-BE49-F238E27FC236}">
                  <a16:creationId xmlns:a16="http://schemas.microsoft.com/office/drawing/2014/main" id="{00000000-0008-0000-0E00-00000D280000}"/>
                </a:ext>
              </a:extLst>
            </xdr:cNvPr>
            <xdr:cNvPicPr>
              <a:picLocks noChangeAspect="1" noChangeArrowheads="1"/>
              <a:extLst>
                <a:ext uri="{84589F7E-364E-4C9E-8A38-B11213B215E9}">
                  <a14:cameraTool cellRange="$AG$3:$AO$3" spid="_x0000_s1095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54" name="Group 14">
              <a:extLst>
                <a:ext uri="{FF2B5EF4-FFF2-40B4-BE49-F238E27FC236}">
                  <a16:creationId xmlns:a16="http://schemas.microsoft.com/office/drawing/2014/main" id="{00000000-0008-0000-0E00-00000E280000}"/>
                </a:ext>
              </a:extLst>
            </xdr:cNvPr>
            <xdr:cNvGrpSpPr>
              <a:grpSpLocks/>
            </xdr:cNvGrpSpPr>
          </xdr:nvGrpSpPr>
          <xdr:grpSpPr bwMode="auto">
            <a:xfrm>
              <a:off x="0" y="0"/>
              <a:ext cx="9368790" cy="215265"/>
              <a:chOff x="0" y="2"/>
              <a:chExt cx="957" cy="23"/>
            </a:xfrm>
          </xdr:grpSpPr>
          <xdr:pic>
            <xdr:nvPicPr>
              <xdr:cNvPr id="10255" name="Picture 15">
                <a:extLst>
                  <a:ext uri="{FF2B5EF4-FFF2-40B4-BE49-F238E27FC236}">
                    <a16:creationId xmlns:a16="http://schemas.microsoft.com/office/drawing/2014/main" id="{00000000-0008-0000-0E00-00000F280000}"/>
                  </a:ext>
                </a:extLst>
              </xdr:cNvPr>
              <xdr:cNvPicPr>
                <a:picLocks noChangeAspect="1" noChangeArrowheads="1"/>
                <a:extLst>
                  <a:ext uri="{84589F7E-364E-4C9E-8A38-B11213B215E9}">
                    <a14:cameraTool cellRange="'NTS ONLY_set_year'!$AQ$3:$BH$3" spid="_x0000_s1095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6" name="Picture 16">
                <a:extLst>
                  <a:ext uri="{FF2B5EF4-FFF2-40B4-BE49-F238E27FC236}">
                    <a16:creationId xmlns:a16="http://schemas.microsoft.com/office/drawing/2014/main" id="{00000000-0008-0000-0E00-000010280000}"/>
                  </a:ext>
                </a:extLst>
              </xdr:cNvPr>
              <xdr:cNvPicPr>
                <a:picLocks noChangeAspect="1" noChangeArrowheads="1"/>
                <a:extLst>
                  <a:ext uri="{84589F7E-364E-4C9E-8A38-B11213B215E9}">
                    <a14:cameraTool cellRange="'NTS ONLY_set_year'!$AG$3:$AQ$3" spid="_x0000_s1095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255</xdr:col>
      <xdr:colOff>0</xdr:colOff>
      <xdr:row>58</xdr:row>
      <xdr:rowOff>47625</xdr:rowOff>
    </xdr:from>
    <xdr:to>
      <xdr:col>255</xdr:col>
      <xdr:colOff>0</xdr:colOff>
      <xdr:row>59</xdr:row>
      <xdr:rowOff>47625</xdr:rowOff>
    </xdr:to>
    <xdr:sp macro="" textlink="">
      <xdr:nvSpPr>
        <xdr:cNvPr id="6150" name="Rectangle 6">
          <a:hlinkClick xmlns:r="http://schemas.openxmlformats.org/officeDocument/2006/relationships" r:id="rId1"/>
          <a:extLst>
            <a:ext uri="{FF2B5EF4-FFF2-40B4-BE49-F238E27FC236}">
              <a16:creationId xmlns:a16="http://schemas.microsoft.com/office/drawing/2014/main" id="{00000000-0008-0000-0F00-000006180000}"/>
            </a:ext>
          </a:extLst>
        </xdr:cNvPr>
        <xdr:cNvSpPr>
          <a:spLocks noChangeArrowheads="1"/>
        </xdr:cNvSpPr>
      </xdr:nvSpPr>
      <xdr:spPr bwMode="auto">
        <a:xfrm>
          <a:off x="8439150" y="98012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1209675</xdr:colOff>
      <xdr:row>65535</xdr:row>
      <xdr:rowOff>0</xdr:rowOff>
    </xdr:from>
    <xdr:to>
      <xdr:col>6</xdr:col>
      <xdr:colOff>1885950</xdr:colOff>
      <xdr:row>65535</xdr:row>
      <xdr:rowOff>0</xdr:rowOff>
    </xdr:to>
    <xdr:sp macro="" textlink="">
      <xdr:nvSpPr>
        <xdr:cNvPr id="6151" name="Rectangle 7">
          <a:hlinkClick xmlns:r="http://schemas.openxmlformats.org/officeDocument/2006/relationships" r:id="rId2"/>
          <a:extLst>
            <a:ext uri="{FF2B5EF4-FFF2-40B4-BE49-F238E27FC236}">
              <a16:creationId xmlns:a16="http://schemas.microsoft.com/office/drawing/2014/main" id="{00000000-0008-0000-0F00-000007180000}"/>
            </a:ext>
          </a:extLst>
        </xdr:cNvPr>
        <xdr:cNvSpPr>
          <a:spLocks noChangeArrowheads="1"/>
        </xdr:cNvSpPr>
      </xdr:nvSpPr>
      <xdr:spPr bwMode="auto">
        <a:xfrm>
          <a:off x="5438775" y="10077450"/>
          <a:ext cx="676275" cy="0"/>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Français</a:t>
          </a:r>
        </a:p>
      </xdr:txBody>
    </xdr:sp>
    <xdr:clientData/>
  </xdr:twoCellAnchor>
  <xdr:twoCellAnchor>
    <xdr:from>
      <xdr:col>255</xdr:col>
      <xdr:colOff>0</xdr:colOff>
      <xdr:row>3</xdr:row>
      <xdr:rowOff>76200</xdr:rowOff>
    </xdr:from>
    <xdr:to>
      <xdr:col>255</xdr:col>
      <xdr:colOff>0</xdr:colOff>
      <xdr:row>5</xdr:row>
      <xdr:rowOff>19050</xdr:rowOff>
    </xdr:to>
    <xdr:sp macro="" textlink="">
      <xdr:nvSpPr>
        <xdr:cNvPr id="6156" name="Rectangle 12">
          <a:hlinkClick xmlns:r="http://schemas.openxmlformats.org/officeDocument/2006/relationships" r:id="rId1"/>
          <a:extLst>
            <a:ext uri="{FF2B5EF4-FFF2-40B4-BE49-F238E27FC236}">
              <a16:creationId xmlns:a16="http://schemas.microsoft.com/office/drawing/2014/main" id="{00000000-0008-0000-0F00-00000C180000}"/>
            </a:ext>
          </a:extLst>
        </xdr:cNvPr>
        <xdr:cNvSpPr>
          <a:spLocks noChangeArrowheads="1"/>
        </xdr:cNvSpPr>
      </xdr:nvSpPr>
      <xdr:spPr bwMode="auto">
        <a:xfrm>
          <a:off x="8439150" y="5429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255</xdr:col>
      <xdr:colOff>0</xdr:colOff>
      <xdr:row>5</xdr:row>
      <xdr:rowOff>38100</xdr:rowOff>
    </xdr:from>
    <xdr:to>
      <xdr:col>255</xdr:col>
      <xdr:colOff>0</xdr:colOff>
      <xdr:row>5</xdr:row>
      <xdr:rowOff>200025</xdr:rowOff>
    </xdr:to>
    <xdr:sp macro="" textlink="">
      <xdr:nvSpPr>
        <xdr:cNvPr id="6157" name="Rectangle 13">
          <a:hlinkClick xmlns:r="http://schemas.openxmlformats.org/officeDocument/2006/relationships" r:id="rId2"/>
          <a:extLst>
            <a:ext uri="{FF2B5EF4-FFF2-40B4-BE49-F238E27FC236}">
              <a16:creationId xmlns:a16="http://schemas.microsoft.com/office/drawing/2014/main" id="{00000000-0008-0000-0F00-00000D180000}"/>
            </a:ext>
          </a:extLst>
        </xdr:cNvPr>
        <xdr:cNvSpPr>
          <a:spLocks noChangeArrowheads="1"/>
        </xdr:cNvSpPr>
      </xdr:nvSpPr>
      <xdr:spPr bwMode="auto">
        <a:xfrm>
          <a:off x="8439150" y="723900"/>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6</xdr:col>
      <xdr:colOff>2752725</xdr:colOff>
      <xdr:row>2</xdr:row>
      <xdr:rowOff>295275</xdr:rowOff>
    </xdr:from>
    <xdr:to>
      <xdr:col>6</xdr:col>
      <xdr:colOff>3429000</xdr:colOff>
      <xdr:row>2</xdr:row>
      <xdr:rowOff>457200</xdr:rowOff>
    </xdr:to>
    <xdr:sp macro="" textlink="">
      <xdr:nvSpPr>
        <xdr:cNvPr id="6158" name="Rectangle 14">
          <a:hlinkClick xmlns:r="http://schemas.openxmlformats.org/officeDocument/2006/relationships" r:id="rId1"/>
          <a:extLst>
            <a:ext uri="{FF2B5EF4-FFF2-40B4-BE49-F238E27FC236}">
              <a16:creationId xmlns:a16="http://schemas.microsoft.com/office/drawing/2014/main" id="{00000000-0008-0000-0F00-00000E180000}"/>
            </a:ext>
          </a:extLst>
        </xdr:cNvPr>
        <xdr:cNvSpPr>
          <a:spLocks noChangeArrowheads="1"/>
        </xdr:cNvSpPr>
      </xdr:nvSpPr>
      <xdr:spPr bwMode="auto">
        <a:xfrm>
          <a:off x="6981825" y="295275"/>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2752725</xdr:colOff>
      <xdr:row>3</xdr:row>
      <xdr:rowOff>9525</xdr:rowOff>
    </xdr:from>
    <xdr:to>
      <xdr:col>6</xdr:col>
      <xdr:colOff>3429000</xdr:colOff>
      <xdr:row>4</xdr:row>
      <xdr:rowOff>9525</xdr:rowOff>
    </xdr:to>
    <xdr:sp macro="" textlink="">
      <xdr:nvSpPr>
        <xdr:cNvPr id="6159" name="Rectangle 15">
          <a:hlinkClick xmlns:r="http://schemas.openxmlformats.org/officeDocument/2006/relationships" r:id="rId2"/>
          <a:extLst>
            <a:ext uri="{FF2B5EF4-FFF2-40B4-BE49-F238E27FC236}">
              <a16:creationId xmlns:a16="http://schemas.microsoft.com/office/drawing/2014/main" id="{00000000-0008-0000-0F00-00000F180000}"/>
            </a:ext>
          </a:extLst>
        </xdr:cNvPr>
        <xdr:cNvSpPr>
          <a:spLocks noChangeArrowheads="1"/>
        </xdr:cNvSpPr>
      </xdr:nvSpPr>
      <xdr:spPr bwMode="auto">
        <a:xfrm>
          <a:off x="6981825" y="476250"/>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2</xdr:col>
      <xdr:colOff>200025</xdr:colOff>
      <xdr:row>2</xdr:row>
      <xdr:rowOff>180975</xdr:rowOff>
    </xdr:from>
    <xdr:to>
      <xdr:col>7</xdr:col>
      <xdr:colOff>28575</xdr:colOff>
      <xdr:row>10</xdr:row>
      <xdr:rowOff>66675</xdr:rowOff>
    </xdr:to>
    <xdr:sp macro="" textlink="">
      <xdr:nvSpPr>
        <xdr:cNvPr id="6161" name="Text Box 17">
          <a:extLst>
            <a:ext uri="{FF2B5EF4-FFF2-40B4-BE49-F238E27FC236}">
              <a16:creationId xmlns:a16="http://schemas.microsoft.com/office/drawing/2014/main" id="{00000000-0008-0000-0F00-000011180000}"/>
            </a:ext>
          </a:extLst>
        </xdr:cNvPr>
        <xdr:cNvSpPr txBox="1">
          <a:spLocks noChangeArrowheads="1"/>
        </xdr:cNvSpPr>
      </xdr:nvSpPr>
      <xdr:spPr bwMode="auto">
        <a:xfrm>
          <a:off x="1038225" y="180975"/>
          <a:ext cx="7086600" cy="1743075"/>
        </a:xfrm>
        <a:prstGeom prst="rect">
          <a:avLst/>
        </a:prstGeom>
        <a:solidFill>
          <a:srgbClr val="CCFFFF"/>
        </a:solidFill>
        <a:ln w="9525">
          <a:solidFill>
            <a:srgbClr val="000000"/>
          </a:solidFill>
          <a:miter lim="800000"/>
          <a:headEnd/>
          <a:tailEnd/>
        </a:ln>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Text be replaced with:</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FF00FF"/>
              </a:solidFill>
              <a:latin typeface="Arial"/>
              <a:cs typeface="Arial"/>
            </a:rPr>
            <a:t>Payments you made to your employer in the year or within 45 days after year end should be recorded here.     </a:t>
          </a: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(Payments made from January 1, 2011, to February 14, 2011, can reduce your operating cost benefit for EITHER 2010 or 2011. Payments made within 2010 can reduce your standby charge benefit.) </a:t>
          </a:r>
        </a:p>
        <a:p>
          <a:pPr algn="l" rtl="0">
            <a:defRPr sz="1000"/>
          </a:pP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Translation will be required.</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Will add column that differentiates standby chanrge and operating cost amounts, and provides separate totals. Delete overall total.</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161925</xdr:colOff>
      <xdr:row>2</xdr:row>
      <xdr:rowOff>161925</xdr:rowOff>
    </xdr:from>
    <xdr:to>
      <xdr:col>6</xdr:col>
      <xdr:colOff>3790950</xdr:colOff>
      <xdr:row>56</xdr:row>
      <xdr:rowOff>57150</xdr:rowOff>
    </xdr:to>
    <xdr:sp macro="" textlink="">
      <xdr:nvSpPr>
        <xdr:cNvPr id="6162" name="Rectangle 18">
          <a:extLst>
            <a:ext uri="{FF2B5EF4-FFF2-40B4-BE49-F238E27FC236}">
              <a16:creationId xmlns:a16="http://schemas.microsoft.com/office/drawing/2014/main" id="{00000000-0008-0000-0F00-000012180000}"/>
            </a:ext>
          </a:extLst>
        </xdr:cNvPr>
        <xdr:cNvSpPr>
          <a:spLocks noChangeArrowheads="1"/>
        </xdr:cNvSpPr>
      </xdr:nvSpPr>
      <xdr:spPr bwMode="auto">
        <a:xfrm>
          <a:off x="161925" y="161925"/>
          <a:ext cx="7858125" cy="9324975"/>
        </a:xfrm>
        <a:prstGeom prst="rect">
          <a:avLst/>
        </a:prstGeom>
        <a:solidFill>
          <a:srgbClr val="FFFFA7"/>
        </a:solidFill>
        <a:ln w="9525">
          <a:solidFill>
            <a:srgbClr val="000000"/>
          </a:solid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FF0000"/>
              </a:solidFill>
              <a:latin typeface="Arial"/>
              <a:cs typeface="Arial"/>
            </a:rPr>
            <a:t>Under construction.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2609850</xdr:colOff>
      <xdr:row>4</xdr:row>
      <xdr:rowOff>123825</xdr:rowOff>
    </xdr:from>
    <xdr:to>
      <xdr:col>1</xdr:col>
      <xdr:colOff>3171825</xdr:colOff>
      <xdr:row>5</xdr:row>
      <xdr:rowOff>95250</xdr:rowOff>
    </xdr:to>
    <xdr:sp macro="" textlink="">
      <xdr:nvSpPr>
        <xdr:cNvPr id="8238" name="Rectangle 46">
          <a:hlinkClick xmlns:r="http://schemas.openxmlformats.org/officeDocument/2006/relationships" r:id="rId1"/>
          <a:extLst>
            <a:ext uri="{FF2B5EF4-FFF2-40B4-BE49-F238E27FC236}">
              <a16:creationId xmlns:a16="http://schemas.microsoft.com/office/drawing/2014/main" id="{00000000-0008-0000-0100-00002E200000}"/>
            </a:ext>
          </a:extLst>
        </xdr:cNvPr>
        <xdr:cNvSpPr>
          <a:spLocks noChangeArrowheads="1"/>
        </xdr:cNvSpPr>
      </xdr:nvSpPr>
      <xdr:spPr bwMode="auto">
        <a:xfrm>
          <a:off x="2933700"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English</a:t>
          </a:r>
        </a:p>
      </xdr:txBody>
    </xdr:sp>
    <xdr:clientData/>
  </xdr:twoCellAnchor>
  <xdr:twoCellAnchor>
    <xdr:from>
      <xdr:col>1</xdr:col>
      <xdr:colOff>3267075</xdr:colOff>
      <xdr:row>4</xdr:row>
      <xdr:rowOff>123825</xdr:rowOff>
    </xdr:from>
    <xdr:to>
      <xdr:col>1</xdr:col>
      <xdr:colOff>3829050</xdr:colOff>
      <xdr:row>5</xdr:row>
      <xdr:rowOff>95250</xdr:rowOff>
    </xdr:to>
    <xdr:sp macro="" textlink="">
      <xdr:nvSpPr>
        <xdr:cNvPr id="8239" name="Rectangle 47">
          <a:hlinkClick xmlns:r="http://schemas.openxmlformats.org/officeDocument/2006/relationships" r:id="rId2"/>
          <a:extLst>
            <a:ext uri="{FF2B5EF4-FFF2-40B4-BE49-F238E27FC236}">
              <a16:creationId xmlns:a16="http://schemas.microsoft.com/office/drawing/2014/main" id="{00000000-0008-0000-0100-00002F200000}"/>
            </a:ext>
          </a:extLst>
        </xdr:cNvPr>
        <xdr:cNvSpPr>
          <a:spLocks noChangeArrowheads="1"/>
        </xdr:cNvSpPr>
      </xdr:nvSpPr>
      <xdr:spPr bwMode="auto">
        <a:xfrm>
          <a:off x="3590925"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Français</a:t>
          </a:r>
        </a:p>
      </xdr:txBody>
    </xdr:sp>
    <xdr:clientData/>
  </xdr:twoCellAnchor>
  <xdr:twoCellAnchor>
    <xdr:from>
      <xdr:col>1</xdr:col>
      <xdr:colOff>4019550</xdr:colOff>
      <xdr:row>3</xdr:row>
      <xdr:rowOff>114300</xdr:rowOff>
    </xdr:from>
    <xdr:to>
      <xdr:col>2</xdr:col>
      <xdr:colOff>47625</xdr:colOff>
      <xdr:row>6</xdr:row>
      <xdr:rowOff>9525</xdr:rowOff>
    </xdr:to>
    <xdr:sp macro="" textlink="">
      <xdr:nvSpPr>
        <xdr:cNvPr id="22704" name="Rectangle 89">
          <a:extLst>
            <a:ext uri="{FF2B5EF4-FFF2-40B4-BE49-F238E27FC236}">
              <a16:creationId xmlns:a16="http://schemas.microsoft.com/office/drawing/2014/main" id="{00000000-0008-0000-0100-0000B0580000}"/>
            </a:ext>
          </a:extLst>
        </xdr:cNvPr>
        <xdr:cNvSpPr>
          <a:spLocks noChangeArrowheads="1"/>
        </xdr:cNvSpPr>
      </xdr:nvSpPr>
      <xdr:spPr bwMode="auto">
        <a:xfrm>
          <a:off x="4343400" y="742950"/>
          <a:ext cx="2571750" cy="409575"/>
        </a:xfrm>
        <a:prstGeom prst="rect">
          <a:avLst/>
        </a:prstGeom>
        <a:solidFill>
          <a:srgbClr val="FFFFFF"/>
        </a:solidFill>
        <a:ln w="9525">
          <a:noFill/>
          <a:miter lim="800000"/>
          <a:headEnd/>
          <a:tailEnd/>
        </a:ln>
      </xdr:spPr>
    </xdr:sp>
    <xdr:clientData/>
  </xdr:twoCellAnchor>
  <xdr:twoCellAnchor>
    <xdr:from>
      <xdr:col>1</xdr:col>
      <xdr:colOff>4724400</xdr:colOff>
      <xdr:row>19</xdr:row>
      <xdr:rowOff>47625</xdr:rowOff>
    </xdr:from>
    <xdr:to>
      <xdr:col>1</xdr:col>
      <xdr:colOff>6496050</xdr:colOff>
      <xdr:row>24</xdr:row>
      <xdr:rowOff>152400</xdr:rowOff>
    </xdr:to>
    <xdr:grpSp>
      <xdr:nvGrpSpPr>
        <xdr:cNvPr id="22705" name="Group 106">
          <a:extLst>
            <a:ext uri="{FF2B5EF4-FFF2-40B4-BE49-F238E27FC236}">
              <a16:creationId xmlns:a16="http://schemas.microsoft.com/office/drawing/2014/main" id="{00000000-0008-0000-0100-0000B1580000}"/>
            </a:ext>
          </a:extLst>
        </xdr:cNvPr>
        <xdr:cNvGrpSpPr>
          <a:grpSpLocks/>
        </xdr:cNvGrpSpPr>
      </xdr:nvGrpSpPr>
      <xdr:grpSpPr bwMode="auto">
        <a:xfrm>
          <a:off x="5059062" y="3116220"/>
          <a:ext cx="1771650" cy="949153"/>
          <a:chOff x="530" y="327"/>
          <a:chExt cx="186" cy="99"/>
        </a:xfrm>
      </xdr:grpSpPr>
      <xdr:sp macro="" textlink="">
        <xdr:nvSpPr>
          <xdr:cNvPr id="22716" name="Line 29">
            <a:extLst>
              <a:ext uri="{FF2B5EF4-FFF2-40B4-BE49-F238E27FC236}">
                <a16:creationId xmlns:a16="http://schemas.microsoft.com/office/drawing/2014/main" id="{00000000-0008-0000-0100-0000BC580000}"/>
              </a:ext>
            </a:extLst>
          </xdr:cNvPr>
          <xdr:cNvSpPr>
            <a:spLocks noChangeShapeType="1"/>
          </xdr:cNvSpPr>
        </xdr:nvSpPr>
        <xdr:spPr bwMode="auto">
          <a:xfrm>
            <a:off x="553" y="363"/>
            <a:ext cx="18" cy="17"/>
          </a:xfrm>
          <a:prstGeom prst="line">
            <a:avLst/>
          </a:prstGeom>
          <a:noFill/>
          <a:ln w="9525">
            <a:solidFill>
              <a:srgbClr val="000000"/>
            </a:solidFill>
            <a:round/>
            <a:headEnd type="triangle" w="med" len="med"/>
            <a:tailEnd/>
          </a:ln>
        </xdr:spPr>
      </xdr:sp>
    </xdr:grpSp>
    <xdr:clientData/>
  </xdr:twoCellAnchor>
  <xdr:twoCellAnchor>
    <xdr:from>
      <xdr:col>1</xdr:col>
      <xdr:colOff>285750</xdr:colOff>
      <xdr:row>16</xdr:row>
      <xdr:rowOff>152400</xdr:rowOff>
    </xdr:from>
    <xdr:to>
      <xdr:col>1</xdr:col>
      <xdr:colOff>4886325</xdr:colOff>
      <xdr:row>18</xdr:row>
      <xdr:rowOff>114300</xdr:rowOff>
    </xdr:to>
    <xdr:grpSp>
      <xdr:nvGrpSpPr>
        <xdr:cNvPr id="22706" name="Group 100">
          <a:extLst>
            <a:ext uri="{FF2B5EF4-FFF2-40B4-BE49-F238E27FC236}">
              <a16:creationId xmlns:a16="http://schemas.microsoft.com/office/drawing/2014/main" id="{00000000-0008-0000-0100-0000B2580000}"/>
            </a:ext>
          </a:extLst>
        </xdr:cNvPr>
        <xdr:cNvGrpSpPr>
          <a:grpSpLocks/>
        </xdr:cNvGrpSpPr>
      </xdr:nvGrpSpPr>
      <xdr:grpSpPr bwMode="auto">
        <a:xfrm>
          <a:off x="620412" y="2711278"/>
          <a:ext cx="4600575" cy="301711"/>
          <a:chOff x="64" y="287"/>
          <a:chExt cx="483" cy="30"/>
        </a:xfrm>
      </xdr:grpSpPr>
      <xdr:pic>
        <xdr:nvPicPr>
          <xdr:cNvPr id="22714" name="Picture 93">
            <a:extLst>
              <a:ext uri="{FF2B5EF4-FFF2-40B4-BE49-F238E27FC236}">
                <a16:creationId xmlns:a16="http://schemas.microsoft.com/office/drawing/2014/main" id="{00000000-0008-0000-0100-0000BA580000}"/>
              </a:ext>
            </a:extLst>
          </xdr:cNvPr>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293"/>
            <a:ext cx="483" cy="16"/>
          </a:xfrm>
          <a:prstGeom prst="rect">
            <a:avLst/>
          </a:prstGeom>
          <a:noFill/>
          <a:ln w="1">
            <a:noFill/>
            <a:miter lim="800000"/>
            <a:headEnd/>
            <a:tailEnd/>
          </a:ln>
        </xdr:spPr>
      </xdr:pic>
      <xdr:sp macro="" textlink="">
        <xdr:nvSpPr>
          <xdr:cNvPr id="22715" name="Oval 39">
            <a:extLst>
              <a:ext uri="{FF2B5EF4-FFF2-40B4-BE49-F238E27FC236}">
                <a16:creationId xmlns:a16="http://schemas.microsoft.com/office/drawing/2014/main" id="{00000000-0008-0000-0100-0000BB580000}"/>
              </a:ext>
            </a:extLst>
          </xdr:cNvPr>
          <xdr:cNvSpPr>
            <a:spLocks noChangeArrowheads="1"/>
          </xdr:cNvSpPr>
        </xdr:nvSpPr>
        <xdr:spPr bwMode="auto">
          <a:xfrm>
            <a:off x="123" y="287"/>
            <a:ext cx="195" cy="30"/>
          </a:xfrm>
          <a:prstGeom prst="ellipse">
            <a:avLst/>
          </a:prstGeom>
          <a:noFill/>
          <a:ln w="9525">
            <a:solidFill>
              <a:srgbClr val="000000"/>
            </a:solidFill>
            <a:round/>
            <a:headEnd/>
            <a:tailEnd/>
          </a:ln>
        </xdr:spPr>
      </xdr:sp>
    </xdr:grpSp>
    <xdr:clientData/>
  </xdr:twoCellAnchor>
  <xdr:twoCellAnchor>
    <xdr:from>
      <xdr:col>1</xdr:col>
      <xdr:colOff>285750</xdr:colOff>
      <xdr:row>27</xdr:row>
      <xdr:rowOff>0</xdr:rowOff>
    </xdr:from>
    <xdr:to>
      <xdr:col>1</xdr:col>
      <xdr:colOff>5010150</xdr:colOff>
      <xdr:row>28</xdr:row>
      <xdr:rowOff>123825</xdr:rowOff>
    </xdr:to>
    <xdr:grpSp>
      <xdr:nvGrpSpPr>
        <xdr:cNvPr id="22707" name="Group 99">
          <a:extLst>
            <a:ext uri="{FF2B5EF4-FFF2-40B4-BE49-F238E27FC236}">
              <a16:creationId xmlns:a16="http://schemas.microsoft.com/office/drawing/2014/main" id="{00000000-0008-0000-0100-0000B3580000}"/>
            </a:ext>
          </a:extLst>
        </xdr:cNvPr>
        <xdr:cNvGrpSpPr>
          <a:grpSpLocks/>
        </xdr:cNvGrpSpPr>
      </xdr:nvGrpSpPr>
      <xdr:grpSpPr bwMode="auto">
        <a:xfrm>
          <a:off x="620412" y="4484473"/>
          <a:ext cx="4724400" cy="293730"/>
          <a:chOff x="64" y="471"/>
          <a:chExt cx="496" cy="30"/>
        </a:xfrm>
      </xdr:grpSpPr>
      <xdr:pic>
        <xdr:nvPicPr>
          <xdr:cNvPr id="22712" name="Picture 94">
            <a:extLst>
              <a:ext uri="{FF2B5EF4-FFF2-40B4-BE49-F238E27FC236}">
                <a16:creationId xmlns:a16="http://schemas.microsoft.com/office/drawing/2014/main" id="{00000000-0008-0000-0100-0000B8580000}"/>
              </a:ext>
            </a:extLst>
          </xdr:cNvPr>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477"/>
            <a:ext cx="483" cy="16"/>
          </a:xfrm>
          <a:prstGeom prst="rect">
            <a:avLst/>
          </a:prstGeom>
          <a:noFill/>
          <a:ln w="1">
            <a:noFill/>
            <a:miter lim="800000"/>
            <a:headEnd/>
            <a:tailEnd/>
          </a:ln>
        </xdr:spPr>
      </xdr:pic>
      <xdr:sp macro="" textlink="">
        <xdr:nvSpPr>
          <xdr:cNvPr id="22713" name="Oval 40">
            <a:extLst>
              <a:ext uri="{FF2B5EF4-FFF2-40B4-BE49-F238E27FC236}">
                <a16:creationId xmlns:a16="http://schemas.microsoft.com/office/drawing/2014/main" id="{00000000-0008-0000-0100-0000B9580000}"/>
              </a:ext>
            </a:extLst>
          </xdr:cNvPr>
          <xdr:cNvSpPr>
            <a:spLocks noChangeArrowheads="1"/>
          </xdr:cNvSpPr>
        </xdr:nvSpPr>
        <xdr:spPr bwMode="auto">
          <a:xfrm>
            <a:off x="290" y="471"/>
            <a:ext cx="270" cy="30"/>
          </a:xfrm>
          <a:prstGeom prst="ellipse">
            <a:avLst/>
          </a:prstGeom>
          <a:noFill/>
          <a:ln w="9525">
            <a:solidFill>
              <a:srgbClr val="000000"/>
            </a:solidFill>
            <a:round/>
            <a:headEnd/>
            <a:tailEnd/>
          </a:ln>
        </xdr:spPr>
      </xdr:sp>
    </xdr:grpSp>
    <xdr:clientData/>
  </xdr:twoCellAnchor>
  <xdr:twoCellAnchor>
    <xdr:from>
      <xdr:col>1</xdr:col>
      <xdr:colOff>285750</xdr:colOff>
      <xdr:row>34</xdr:row>
      <xdr:rowOff>0</xdr:rowOff>
    </xdr:from>
    <xdr:to>
      <xdr:col>1</xdr:col>
      <xdr:colOff>6429375</xdr:colOff>
      <xdr:row>35</xdr:row>
      <xdr:rowOff>123825</xdr:rowOff>
    </xdr:to>
    <xdr:grpSp>
      <xdr:nvGrpSpPr>
        <xdr:cNvPr id="22708" name="Group 98">
          <a:extLst>
            <a:ext uri="{FF2B5EF4-FFF2-40B4-BE49-F238E27FC236}">
              <a16:creationId xmlns:a16="http://schemas.microsoft.com/office/drawing/2014/main" id="{00000000-0008-0000-0100-0000B4580000}"/>
            </a:ext>
          </a:extLst>
        </xdr:cNvPr>
        <xdr:cNvGrpSpPr>
          <a:grpSpLocks/>
        </xdr:cNvGrpSpPr>
      </xdr:nvGrpSpPr>
      <xdr:grpSpPr bwMode="auto">
        <a:xfrm>
          <a:off x="620412" y="5565689"/>
          <a:ext cx="6143625" cy="0"/>
          <a:chOff x="47" y="1080"/>
          <a:chExt cx="645" cy="30"/>
        </a:xfrm>
      </xdr:grpSpPr>
      <xdr:pic>
        <xdr:nvPicPr>
          <xdr:cNvPr id="22710" name="Picture 95">
            <a:extLst>
              <a:ext uri="{FF2B5EF4-FFF2-40B4-BE49-F238E27FC236}">
                <a16:creationId xmlns:a16="http://schemas.microsoft.com/office/drawing/2014/main" id="{00000000-0008-0000-0100-0000B6580000}"/>
              </a:ext>
            </a:extLst>
          </xdr:cNvPr>
          <xdr:cNvPicPr>
            <a:picLocks noChangeAspect="1" noChangeArrowheads="1"/>
          </xdr:cNvPicPr>
        </xdr:nvPicPr>
        <xdr:blipFill>
          <a:blip xmlns:r="http://schemas.openxmlformats.org/officeDocument/2006/relationships" r:embed="rId3"/>
          <a:srcRect l="5530" t="93359" r="27025" b="4492"/>
          <a:stretch>
            <a:fillRect/>
          </a:stretch>
        </xdr:blipFill>
        <xdr:spPr bwMode="auto">
          <a:xfrm>
            <a:off x="47" y="1086"/>
            <a:ext cx="638" cy="16"/>
          </a:xfrm>
          <a:prstGeom prst="rect">
            <a:avLst/>
          </a:prstGeom>
          <a:noFill/>
          <a:ln w="1">
            <a:noFill/>
            <a:miter lim="800000"/>
            <a:headEnd/>
            <a:tailEnd/>
          </a:ln>
        </xdr:spPr>
      </xdr:pic>
      <xdr:sp macro="" textlink="">
        <xdr:nvSpPr>
          <xdr:cNvPr id="22711" name="Oval 41">
            <a:extLst>
              <a:ext uri="{FF2B5EF4-FFF2-40B4-BE49-F238E27FC236}">
                <a16:creationId xmlns:a16="http://schemas.microsoft.com/office/drawing/2014/main" id="{00000000-0008-0000-0100-0000B7580000}"/>
              </a:ext>
            </a:extLst>
          </xdr:cNvPr>
          <xdr:cNvSpPr>
            <a:spLocks noChangeArrowheads="1"/>
          </xdr:cNvSpPr>
        </xdr:nvSpPr>
        <xdr:spPr bwMode="auto">
          <a:xfrm>
            <a:off x="509" y="1080"/>
            <a:ext cx="183" cy="30"/>
          </a:xfrm>
          <a:prstGeom prst="ellipse">
            <a:avLst/>
          </a:prstGeom>
          <a:noFill/>
          <a:ln w="9525">
            <a:solidFill>
              <a:srgbClr val="000000"/>
            </a:solidFill>
            <a:round/>
            <a:headEnd/>
            <a:tailEnd/>
          </a:ln>
        </xdr:spPr>
      </xdr:sp>
    </xdr:grpSp>
    <xdr:clientData/>
  </xdr:twoCellAnchor>
  <xdr:twoCellAnchor editAs="oneCell">
    <xdr:from>
      <xdr:col>1</xdr:col>
      <xdr:colOff>104775</xdr:colOff>
      <xdr:row>43</xdr:row>
      <xdr:rowOff>114300</xdr:rowOff>
    </xdr:from>
    <xdr:to>
      <xdr:col>1</xdr:col>
      <xdr:colOff>781050</xdr:colOff>
      <xdr:row>44</xdr:row>
      <xdr:rowOff>476250</xdr:rowOff>
    </xdr:to>
    <xdr:pic>
      <xdr:nvPicPr>
        <xdr:cNvPr id="22709" name="Picture 16" descr="PwC_fl_4cp.jpg">
          <a:extLst>
            <a:ext uri="{FF2B5EF4-FFF2-40B4-BE49-F238E27FC236}">
              <a16:creationId xmlns:a16="http://schemas.microsoft.com/office/drawing/2014/main" id="{00000000-0008-0000-0100-0000B55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8625" y="6619875"/>
          <a:ext cx="676275" cy="5238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4714875</xdr:colOff>
          <xdr:row>3</xdr:row>
          <xdr:rowOff>66675</xdr:rowOff>
        </xdr:from>
        <xdr:to>
          <xdr:col>1</xdr:col>
          <xdr:colOff>6496050</xdr:colOff>
          <xdr:row>7</xdr:row>
          <xdr:rowOff>175054</xdr:rowOff>
        </xdr:to>
        <xdr:pic>
          <xdr:nvPicPr>
            <xdr:cNvPr id="8294" name="Picture 102">
              <a:extLst>
                <a:ext uri="{FF2B5EF4-FFF2-40B4-BE49-F238E27FC236}">
                  <a16:creationId xmlns:a16="http://schemas.microsoft.com/office/drawing/2014/main" id="{00000000-0008-0000-0100-000066200000}"/>
                </a:ext>
              </a:extLst>
            </xdr:cNvPr>
            <xdr:cNvPicPr>
              <a:picLocks noChangeAspect="1" noChangeArrowheads="1"/>
              <a:extLst>
                <a:ext uri="{84589F7E-364E-4C9E-8A38-B11213B215E9}">
                  <a14:cameraTool cellRange="'NTS ONLY_set_year'!$BK$3" spid="_x0000_s8466"/>
                </a:ext>
              </a:extLst>
            </xdr:cNvPicPr>
          </xdr:nvPicPr>
          <xdr:blipFill>
            <a:blip xmlns:r="http://schemas.openxmlformats.org/officeDocument/2006/relationships" r:embed="rId5"/>
            <a:srcRect l="5705" r="16782" b="1669"/>
            <a:stretch>
              <a:fillRect/>
            </a:stretch>
          </xdr:blipFill>
          <xdr:spPr bwMode="auto">
            <a:xfrm>
              <a:off x="5038725" y="733425"/>
              <a:ext cx="1781175" cy="6953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633A11"/>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5038725</xdr:colOff>
          <xdr:row>20</xdr:row>
          <xdr:rowOff>142875</xdr:rowOff>
        </xdr:from>
        <xdr:to>
          <xdr:col>1</xdr:col>
          <xdr:colOff>6172200</xdr:colOff>
          <xdr:row>24</xdr:row>
          <xdr:rowOff>152400</xdr:rowOff>
        </xdr:to>
        <xdr:pic>
          <xdr:nvPicPr>
            <xdr:cNvPr id="8224" name="Picture 32">
              <a:extLst>
                <a:ext uri="{FF2B5EF4-FFF2-40B4-BE49-F238E27FC236}">
                  <a16:creationId xmlns:a16="http://schemas.microsoft.com/office/drawing/2014/main" id="{00000000-0008-0000-0100-000020200000}"/>
                </a:ext>
              </a:extLst>
            </xdr:cNvPr>
            <xdr:cNvPicPr>
              <a:picLocks noChangeAspect="1" noChangeArrowheads="1"/>
              <a:extLst>
                <a:ext uri="{84589F7E-364E-4C9E-8A38-B11213B215E9}">
                  <a14:cameraTool cellRange="'NTS ONLY_set_year'!$W$3" spid="_x0000_s8467"/>
                </a:ext>
              </a:extLst>
            </xdr:cNvPicPr>
          </xdr:nvPicPr>
          <xdr:blipFill>
            <a:blip xmlns:r="http://schemas.openxmlformats.org/officeDocument/2006/relationships" r:embed="rId6"/>
            <a:srcRect l="6250" t="25743" r="5469" b="20792"/>
            <a:stretch>
              <a:fillRect/>
            </a:stretch>
          </xdr:blipFill>
          <xdr:spPr bwMode="auto">
            <a:xfrm>
              <a:off x="5362575" y="3514725"/>
              <a:ext cx="1133475" cy="5429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4724400</xdr:colOff>
          <xdr:row>19</xdr:row>
          <xdr:rowOff>47625</xdr:rowOff>
        </xdr:from>
        <xdr:to>
          <xdr:col>1</xdr:col>
          <xdr:colOff>6496050</xdr:colOff>
          <xdr:row>20</xdr:row>
          <xdr:rowOff>76200</xdr:rowOff>
        </xdr:to>
        <xdr:pic>
          <xdr:nvPicPr>
            <xdr:cNvPr id="8220" name="Picture 28">
              <a:extLst>
                <a:ext uri="{FF2B5EF4-FFF2-40B4-BE49-F238E27FC236}">
                  <a16:creationId xmlns:a16="http://schemas.microsoft.com/office/drawing/2014/main" id="{00000000-0008-0000-0100-00001C200000}"/>
                </a:ext>
              </a:extLst>
            </xdr:cNvPr>
            <xdr:cNvPicPr>
              <a:picLocks noChangeAspect="1" noChangeArrowheads="1"/>
              <a:extLst>
                <a:ext uri="{84589F7E-364E-4C9E-8A38-B11213B215E9}">
                  <a14:cameraTool cellRange="'Annual Summary_Sommaire annuel'!$B$6:$H$7" spid="_x0000_s8468"/>
                </a:ext>
              </a:extLst>
            </xdr:cNvPicPr>
          </xdr:nvPicPr>
          <xdr:blipFill>
            <a:blip xmlns:r="http://schemas.openxmlformats.org/officeDocument/2006/relationships" r:embed="rId7"/>
            <a:srcRect l="2252" r="13963" b="7895"/>
            <a:stretch>
              <a:fillRect/>
            </a:stretch>
          </xdr:blipFill>
          <xdr:spPr bwMode="auto">
            <a:xfrm>
              <a:off x="5048250" y="3114675"/>
              <a:ext cx="1771650" cy="3333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628650</xdr:colOff>
          <xdr:row>0</xdr:row>
          <xdr:rowOff>19050</xdr:rowOff>
        </xdr:from>
        <xdr:to>
          <xdr:col>17</xdr:col>
          <xdr:colOff>866775</xdr:colOff>
          <xdr:row>2</xdr:row>
          <xdr:rowOff>19050</xdr:rowOff>
        </xdr:to>
        <xdr:pic>
          <xdr:nvPicPr>
            <xdr:cNvPr id="1040" name="Picture 16">
              <a:extLst>
                <a:ext uri="{FF2B5EF4-FFF2-40B4-BE49-F238E27FC236}">
                  <a16:creationId xmlns:a16="http://schemas.microsoft.com/office/drawing/2014/main" id="{00000000-0008-0000-0200-000010040000}"/>
                </a:ext>
              </a:extLst>
            </xdr:cNvPr>
            <xdr:cNvPicPr>
              <a:picLocks noChangeAspect="1" noChangeArrowheads="1"/>
              <a:extLst>
                <a:ext uri="{84589F7E-364E-4C9E-8A38-B11213B215E9}">
                  <a14:cameraTool cellRange="'01'!$N$2:$P$3" spid="_x0000_s1098"/>
                </a:ext>
              </a:extLst>
            </xdr:cNvPicPr>
          </xdr:nvPicPr>
          <xdr:blipFill>
            <a:blip xmlns:r="http://schemas.openxmlformats.org/officeDocument/2006/relationships" r:embed="rId1"/>
            <a:srcRect t="25467"/>
            <a:stretch>
              <a:fillRect/>
            </a:stretch>
          </xdr:blipFill>
          <xdr:spPr bwMode="auto">
            <a:xfrm>
              <a:off x="8867775" y="19050"/>
              <a:ext cx="2381250" cy="419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17</xdr:col>
      <xdr:colOff>928284</xdr:colOff>
      <xdr:row>1</xdr:row>
      <xdr:rowOff>188706</xdr:rowOff>
    </xdr:from>
    <xdr:to>
      <xdr:col>18</xdr:col>
      <xdr:colOff>15875</xdr:colOff>
      <xdr:row>2</xdr:row>
      <xdr:rowOff>7789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11323234" y="245856"/>
          <a:ext cx="624291" cy="1810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Français</a:t>
          </a:r>
        </a:p>
      </xdr:txBody>
    </xdr:sp>
    <xdr:clientData/>
  </xdr:twoCellAnchor>
  <xdr:twoCellAnchor>
    <xdr:from>
      <xdr:col>17</xdr:col>
      <xdr:colOff>928284</xdr:colOff>
      <xdr:row>1</xdr:row>
      <xdr:rowOff>11014</xdr:rowOff>
    </xdr:from>
    <xdr:to>
      <xdr:col>18</xdr:col>
      <xdr:colOff>15875</xdr:colOff>
      <xdr:row>1</xdr:row>
      <xdr:rowOff>190500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a:off x="11299951" y="69222"/>
          <a:ext cx="622174" cy="1794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English</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195</xdr:row>
      <xdr:rowOff>247650</xdr:rowOff>
    </xdr:from>
    <xdr:to>
      <xdr:col>3</xdr:col>
      <xdr:colOff>352425</xdr:colOff>
      <xdr:row>198</xdr:row>
      <xdr:rowOff>104775</xdr:rowOff>
    </xdr:to>
    <xdr:pic>
      <xdr:nvPicPr>
        <xdr:cNvPr id="3240" name="Picture 2" descr="PwC_fl_4cp.jpg">
          <a:extLst>
            <a:ext uri="{FF2B5EF4-FFF2-40B4-BE49-F238E27FC236}">
              <a16:creationId xmlns:a16="http://schemas.microsoft.com/office/drawing/2014/main" id="{00000000-0008-0000-0300-0000A80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8707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3135" name="Picture 63">
              <a:extLst>
                <a:ext uri="{FF2B5EF4-FFF2-40B4-BE49-F238E27FC236}">
                  <a16:creationId xmlns:a16="http://schemas.microsoft.com/office/drawing/2014/main" id="{00000000-0008-0000-0300-00003F0C0000}"/>
                </a:ext>
              </a:extLst>
            </xdr:cNvPr>
            <xdr:cNvPicPr>
              <a:picLocks noChangeAspect="1" noChangeArrowheads="1"/>
              <a:extLst>
                <a:ext uri="{84589F7E-364E-4C9E-8A38-B11213B215E9}">
                  <a14:cameraTool cellRange="'NTS ONLY_set_year'!$AD$3" spid="_x0000_s3624"/>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40" name="Picture 68">
              <a:extLst>
                <a:ext uri="{FF2B5EF4-FFF2-40B4-BE49-F238E27FC236}">
                  <a16:creationId xmlns:a16="http://schemas.microsoft.com/office/drawing/2014/main" id="{00000000-0008-0000-0300-0000440C0000}"/>
                </a:ext>
              </a:extLst>
            </xdr:cNvPr>
            <xdr:cNvPicPr>
              <a:picLocks noChangeAspect="1" noChangeArrowheads="1"/>
              <a:extLst>
                <a:ext uri="{84589F7E-364E-4C9E-8A38-B11213B215E9}">
                  <a14:cameraTool cellRange="$AG$3:$AO$3" spid="_x0000_s3625"/>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1" name="Group 89">
              <a:extLst>
                <a:ext uri="{FF2B5EF4-FFF2-40B4-BE49-F238E27FC236}">
                  <a16:creationId xmlns:a16="http://schemas.microsoft.com/office/drawing/2014/main" id="{00000000-0008-0000-0300-0000590C0000}"/>
                </a:ext>
              </a:extLst>
            </xdr:cNvPr>
            <xdr:cNvGrpSpPr>
              <a:grpSpLocks/>
            </xdr:cNvGrpSpPr>
          </xdr:nvGrpSpPr>
          <xdr:grpSpPr bwMode="auto">
            <a:xfrm>
              <a:off x="0" y="0"/>
              <a:ext cx="9368790" cy="215265"/>
              <a:chOff x="0" y="2"/>
              <a:chExt cx="957" cy="23"/>
            </a:xfrm>
          </xdr:grpSpPr>
          <xdr:pic>
            <xdr:nvPicPr>
              <xdr:cNvPr id="3158" name="Picture 86">
                <a:extLst>
                  <a:ext uri="{FF2B5EF4-FFF2-40B4-BE49-F238E27FC236}">
                    <a16:creationId xmlns:a16="http://schemas.microsoft.com/office/drawing/2014/main" id="{00000000-0008-0000-0300-0000560C0000}"/>
                  </a:ext>
                </a:extLst>
              </xdr:cNvPr>
              <xdr:cNvPicPr>
                <a:picLocks noChangeAspect="1" noChangeArrowheads="1"/>
                <a:extLst>
                  <a:ext uri="{84589F7E-364E-4C9E-8A38-B11213B215E9}">
                    <a14:cameraTool cellRange="'NTS ONLY_set_year'!$AQ$3:$BH$3" spid="_x0000_s3626"/>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59" name="Picture 87">
                <a:extLst>
                  <a:ext uri="{FF2B5EF4-FFF2-40B4-BE49-F238E27FC236}">
                    <a16:creationId xmlns:a16="http://schemas.microsoft.com/office/drawing/2014/main" id="{00000000-0008-0000-0300-0000570C0000}"/>
                  </a:ext>
                </a:extLst>
              </xdr:cNvPr>
              <xdr:cNvPicPr>
                <a:picLocks noChangeAspect="1" noChangeArrowheads="1"/>
                <a:extLst>
                  <a:ext uri="{84589F7E-364E-4C9E-8A38-B11213B215E9}">
                    <a14:cameraTool cellRange="'NTS ONLY_set_year'!$AG$3:$AQ$3" spid="_x0000_s3627"/>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3163" name="Picture 91">
              <a:extLst>
                <a:ext uri="{FF2B5EF4-FFF2-40B4-BE49-F238E27FC236}">
                  <a16:creationId xmlns:a16="http://schemas.microsoft.com/office/drawing/2014/main" id="{00000000-0008-0000-0300-00005B0C0000}"/>
                </a:ext>
              </a:extLst>
            </xdr:cNvPr>
            <xdr:cNvPicPr>
              <a:picLocks noChangeAspect="1" noChangeArrowheads="1"/>
              <a:extLst>
                <a:ext uri="{84589F7E-364E-4C9E-8A38-B11213B215E9}">
                  <a14:cameraTool cellRange="'NTS ONLY_set_year'!$AD$3" spid="_x0000_s3628"/>
                </a:ext>
              </a:extLst>
            </xdr:cNvPicPr>
          </xdr:nvPicPr>
          <xdr:blipFill>
            <a:blip xmlns:r="http://schemas.openxmlformats.org/officeDocument/2006/relationships" r:embed="rId6"/>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64" name="Picture 92">
              <a:extLst>
                <a:ext uri="{FF2B5EF4-FFF2-40B4-BE49-F238E27FC236}">
                  <a16:creationId xmlns:a16="http://schemas.microsoft.com/office/drawing/2014/main" id="{00000000-0008-0000-0300-00005C0C0000}"/>
                </a:ext>
              </a:extLst>
            </xdr:cNvPr>
            <xdr:cNvPicPr>
              <a:picLocks noChangeAspect="1" noChangeArrowheads="1"/>
              <a:extLst>
                <a:ext uri="{84589F7E-364E-4C9E-8A38-B11213B215E9}">
                  <a14:cameraTool cellRange="$AG$3:$AO$3" spid="_x0000_s3629"/>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5" name="Group 93">
              <a:extLst>
                <a:ext uri="{FF2B5EF4-FFF2-40B4-BE49-F238E27FC236}">
                  <a16:creationId xmlns:a16="http://schemas.microsoft.com/office/drawing/2014/main" id="{00000000-0008-0000-0300-00005D0C0000}"/>
                </a:ext>
              </a:extLst>
            </xdr:cNvPr>
            <xdr:cNvGrpSpPr>
              <a:grpSpLocks/>
            </xdr:cNvGrpSpPr>
          </xdr:nvGrpSpPr>
          <xdr:grpSpPr bwMode="auto">
            <a:xfrm>
              <a:off x="0" y="0"/>
              <a:ext cx="9368790" cy="215265"/>
              <a:chOff x="0" y="2"/>
              <a:chExt cx="957" cy="23"/>
            </a:xfrm>
          </xdr:grpSpPr>
          <xdr:pic>
            <xdr:nvPicPr>
              <xdr:cNvPr id="3166" name="Picture 94">
                <a:extLst>
                  <a:ext uri="{FF2B5EF4-FFF2-40B4-BE49-F238E27FC236}">
                    <a16:creationId xmlns:a16="http://schemas.microsoft.com/office/drawing/2014/main" id="{00000000-0008-0000-0300-00005E0C0000}"/>
                  </a:ext>
                </a:extLst>
              </xdr:cNvPr>
              <xdr:cNvPicPr>
                <a:picLocks noChangeAspect="1" noChangeArrowheads="1"/>
                <a:extLst>
                  <a:ext uri="{84589F7E-364E-4C9E-8A38-B11213B215E9}">
                    <a14:cameraTool cellRange="'NTS ONLY_set_year'!$AQ$3:$BH$3" spid="_x0000_s3630"/>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67" name="Picture 95">
                <a:extLst>
                  <a:ext uri="{FF2B5EF4-FFF2-40B4-BE49-F238E27FC236}">
                    <a16:creationId xmlns:a16="http://schemas.microsoft.com/office/drawing/2014/main" id="{00000000-0008-0000-0300-00005F0C0000}"/>
                  </a:ext>
                </a:extLst>
              </xdr:cNvPr>
              <xdr:cNvPicPr>
                <a:picLocks noChangeAspect="1" noChangeArrowheads="1"/>
                <a:extLst>
                  <a:ext uri="{84589F7E-364E-4C9E-8A38-B11213B215E9}">
                    <a14:cameraTool cellRange="'NTS ONLY_set_year'!$AG$3:$AQ$3" spid="_x0000_s3631"/>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7278" name="Picture 4" descr="PwC_fl_4cp.jpg">
          <a:extLst>
            <a:ext uri="{FF2B5EF4-FFF2-40B4-BE49-F238E27FC236}">
              <a16:creationId xmlns:a16="http://schemas.microsoft.com/office/drawing/2014/main" id="{00000000-0008-0000-0400-00006E1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189" name="Picture 21">
              <a:extLst>
                <a:ext uri="{FF2B5EF4-FFF2-40B4-BE49-F238E27FC236}">
                  <a16:creationId xmlns:a16="http://schemas.microsoft.com/office/drawing/2014/main" id="{00000000-0008-0000-0400-0000151C0000}"/>
                </a:ext>
              </a:extLst>
            </xdr:cNvPr>
            <xdr:cNvPicPr>
              <a:picLocks noChangeAspect="1" noChangeArrowheads="1"/>
              <a:extLst>
                <a:ext uri="{84589F7E-364E-4C9E-8A38-B11213B215E9}">
                  <a14:cameraTool cellRange="'NTS ONLY_set_year'!$AD$3" spid="_x0000_s788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0" name="Picture 22">
              <a:extLst>
                <a:ext uri="{FF2B5EF4-FFF2-40B4-BE49-F238E27FC236}">
                  <a16:creationId xmlns:a16="http://schemas.microsoft.com/office/drawing/2014/main" id="{00000000-0008-0000-0400-0000161C0000}"/>
                </a:ext>
              </a:extLst>
            </xdr:cNvPr>
            <xdr:cNvPicPr>
              <a:picLocks noChangeAspect="1" noChangeArrowheads="1"/>
              <a:extLst>
                <a:ext uri="{84589F7E-364E-4C9E-8A38-B11213B215E9}">
                  <a14:cameraTool cellRange="$AG$3:$AO$3" spid="_x0000_s78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2" name="Group 24">
              <a:extLst>
                <a:ext uri="{FF2B5EF4-FFF2-40B4-BE49-F238E27FC236}">
                  <a16:creationId xmlns:a16="http://schemas.microsoft.com/office/drawing/2014/main" id="{00000000-0008-0000-0400-0000181C0000}"/>
                </a:ext>
              </a:extLst>
            </xdr:cNvPr>
            <xdr:cNvGrpSpPr>
              <a:grpSpLocks/>
            </xdr:cNvGrpSpPr>
          </xdr:nvGrpSpPr>
          <xdr:grpSpPr bwMode="auto">
            <a:xfrm>
              <a:off x="0" y="0"/>
              <a:ext cx="9368790" cy="215265"/>
              <a:chOff x="0" y="2"/>
              <a:chExt cx="957" cy="23"/>
            </a:xfrm>
          </xdr:grpSpPr>
          <xdr:pic>
            <xdr:nvPicPr>
              <xdr:cNvPr id="7193" name="Picture 25">
                <a:extLst>
                  <a:ext uri="{FF2B5EF4-FFF2-40B4-BE49-F238E27FC236}">
                    <a16:creationId xmlns:a16="http://schemas.microsoft.com/office/drawing/2014/main" id="{00000000-0008-0000-0400-0000191C0000}"/>
                  </a:ext>
                </a:extLst>
              </xdr:cNvPr>
              <xdr:cNvPicPr>
                <a:picLocks noChangeAspect="1" noChangeArrowheads="1"/>
                <a:extLst>
                  <a:ext uri="{84589F7E-364E-4C9E-8A38-B11213B215E9}">
                    <a14:cameraTool cellRange="'NTS ONLY_set_year'!$AQ$3:$BH$3" spid="_x0000_s78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4" name="Picture 26">
                <a:extLst>
                  <a:ext uri="{FF2B5EF4-FFF2-40B4-BE49-F238E27FC236}">
                    <a16:creationId xmlns:a16="http://schemas.microsoft.com/office/drawing/2014/main" id="{00000000-0008-0000-0400-00001A1C0000}"/>
                  </a:ext>
                </a:extLst>
              </xdr:cNvPr>
              <xdr:cNvPicPr>
                <a:picLocks noChangeAspect="1" noChangeArrowheads="1"/>
                <a:extLst>
                  <a:ext uri="{84589F7E-364E-4C9E-8A38-B11213B215E9}">
                    <a14:cameraTool cellRange="'NTS ONLY_set_year'!$AG$3:$AQ$3" spid="_x0000_s78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7195" name="Picture 27">
              <a:extLst>
                <a:ext uri="{FF2B5EF4-FFF2-40B4-BE49-F238E27FC236}">
                  <a16:creationId xmlns:a16="http://schemas.microsoft.com/office/drawing/2014/main" id="{00000000-0008-0000-0400-00001B1C0000}"/>
                </a:ext>
              </a:extLst>
            </xdr:cNvPr>
            <xdr:cNvPicPr>
              <a:picLocks noChangeAspect="1" noChangeArrowheads="1"/>
              <a:extLst>
                <a:ext uri="{84589F7E-364E-4C9E-8A38-B11213B215E9}">
                  <a14:cameraTool cellRange="'NTS ONLY_set_year'!$AD$3" spid="_x0000_s789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6" name="Picture 28">
              <a:extLst>
                <a:ext uri="{FF2B5EF4-FFF2-40B4-BE49-F238E27FC236}">
                  <a16:creationId xmlns:a16="http://schemas.microsoft.com/office/drawing/2014/main" id="{00000000-0008-0000-0400-00001C1C0000}"/>
                </a:ext>
              </a:extLst>
            </xdr:cNvPr>
            <xdr:cNvPicPr>
              <a:picLocks noChangeAspect="1" noChangeArrowheads="1"/>
              <a:extLst>
                <a:ext uri="{84589F7E-364E-4C9E-8A38-B11213B215E9}">
                  <a14:cameraTool cellRange="$AG$3:$AO$3" spid="_x0000_s78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7" name="Group 29">
              <a:extLst>
                <a:ext uri="{FF2B5EF4-FFF2-40B4-BE49-F238E27FC236}">
                  <a16:creationId xmlns:a16="http://schemas.microsoft.com/office/drawing/2014/main" id="{00000000-0008-0000-0400-00001D1C0000}"/>
                </a:ext>
              </a:extLst>
            </xdr:cNvPr>
            <xdr:cNvGrpSpPr>
              <a:grpSpLocks/>
            </xdr:cNvGrpSpPr>
          </xdr:nvGrpSpPr>
          <xdr:grpSpPr bwMode="auto">
            <a:xfrm>
              <a:off x="0" y="0"/>
              <a:ext cx="9368790" cy="215265"/>
              <a:chOff x="0" y="2"/>
              <a:chExt cx="957" cy="23"/>
            </a:xfrm>
          </xdr:grpSpPr>
          <xdr:pic>
            <xdr:nvPicPr>
              <xdr:cNvPr id="7198" name="Picture 30">
                <a:extLst>
                  <a:ext uri="{FF2B5EF4-FFF2-40B4-BE49-F238E27FC236}">
                    <a16:creationId xmlns:a16="http://schemas.microsoft.com/office/drawing/2014/main" id="{00000000-0008-0000-0400-00001E1C0000}"/>
                  </a:ext>
                </a:extLst>
              </xdr:cNvPr>
              <xdr:cNvPicPr>
                <a:picLocks noChangeAspect="1" noChangeArrowheads="1"/>
                <a:extLst>
                  <a:ext uri="{84589F7E-364E-4C9E-8A38-B11213B215E9}">
                    <a14:cameraTool cellRange="'NTS ONLY_set_year'!$AQ$3:$BH$3" spid="_x0000_s78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9" name="Picture 31">
                <a:extLst>
                  <a:ext uri="{FF2B5EF4-FFF2-40B4-BE49-F238E27FC236}">
                    <a16:creationId xmlns:a16="http://schemas.microsoft.com/office/drawing/2014/main" id="{00000000-0008-0000-0400-00001F1C0000}"/>
                  </a:ext>
                </a:extLst>
              </xdr:cNvPr>
              <xdr:cNvPicPr>
                <a:picLocks noChangeAspect="1" noChangeArrowheads="1"/>
                <a:extLst>
                  <a:ext uri="{84589F7E-364E-4C9E-8A38-B11213B215E9}">
                    <a14:cameraTool cellRange="'NTS ONLY_set_year'!$AG$3:$AQ$3" spid="_x0000_s78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200" name="Picture 32">
              <a:extLst>
                <a:ext uri="{FF2B5EF4-FFF2-40B4-BE49-F238E27FC236}">
                  <a16:creationId xmlns:a16="http://schemas.microsoft.com/office/drawing/2014/main" id="{00000000-0008-0000-0400-0000201C0000}"/>
                </a:ext>
              </a:extLst>
            </xdr:cNvPr>
            <xdr:cNvPicPr>
              <a:picLocks noChangeAspect="1" noChangeArrowheads="1"/>
              <a:extLst>
                <a:ext uri="{84589F7E-364E-4C9E-8A38-B11213B215E9}">
                  <a14:cameraTool cellRange="'NTS ONLY_set_year'!$AD$3" spid="_x0000_s789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201" name="Picture 33">
              <a:extLst>
                <a:ext uri="{FF2B5EF4-FFF2-40B4-BE49-F238E27FC236}">
                  <a16:creationId xmlns:a16="http://schemas.microsoft.com/office/drawing/2014/main" id="{00000000-0008-0000-0400-0000211C0000}"/>
                </a:ext>
              </a:extLst>
            </xdr:cNvPr>
            <xdr:cNvPicPr>
              <a:picLocks noChangeAspect="1" noChangeArrowheads="1"/>
              <a:extLst>
                <a:ext uri="{84589F7E-364E-4C9E-8A38-B11213B215E9}">
                  <a14:cameraTool cellRange="$AG$3:$AO$3" spid="_x0000_s78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202" name="Group 34">
              <a:extLst>
                <a:ext uri="{FF2B5EF4-FFF2-40B4-BE49-F238E27FC236}">
                  <a16:creationId xmlns:a16="http://schemas.microsoft.com/office/drawing/2014/main" id="{00000000-0008-0000-0400-0000221C0000}"/>
                </a:ext>
              </a:extLst>
            </xdr:cNvPr>
            <xdr:cNvGrpSpPr>
              <a:grpSpLocks/>
            </xdr:cNvGrpSpPr>
          </xdr:nvGrpSpPr>
          <xdr:grpSpPr bwMode="auto">
            <a:xfrm>
              <a:off x="0" y="0"/>
              <a:ext cx="9368790" cy="215265"/>
              <a:chOff x="0" y="2"/>
              <a:chExt cx="957" cy="23"/>
            </a:xfrm>
          </xdr:grpSpPr>
          <xdr:pic>
            <xdr:nvPicPr>
              <xdr:cNvPr id="7203" name="Picture 35">
                <a:extLst>
                  <a:ext uri="{FF2B5EF4-FFF2-40B4-BE49-F238E27FC236}">
                    <a16:creationId xmlns:a16="http://schemas.microsoft.com/office/drawing/2014/main" id="{00000000-0008-0000-0400-0000231C0000}"/>
                  </a:ext>
                </a:extLst>
              </xdr:cNvPr>
              <xdr:cNvPicPr>
                <a:picLocks noChangeAspect="1" noChangeArrowheads="1"/>
                <a:extLst>
                  <a:ext uri="{84589F7E-364E-4C9E-8A38-B11213B215E9}">
                    <a14:cameraTool cellRange="'NTS ONLY_set_year'!$AQ$3:$BH$3" spid="_x0000_s78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204" name="Picture 36">
                <a:extLst>
                  <a:ext uri="{FF2B5EF4-FFF2-40B4-BE49-F238E27FC236}">
                    <a16:creationId xmlns:a16="http://schemas.microsoft.com/office/drawing/2014/main" id="{00000000-0008-0000-0400-0000241C0000}"/>
                  </a:ext>
                </a:extLst>
              </xdr:cNvPr>
              <xdr:cNvPicPr>
                <a:picLocks noChangeAspect="1" noChangeArrowheads="1"/>
                <a:extLst>
                  <a:ext uri="{84589F7E-364E-4C9E-8A38-B11213B215E9}">
                    <a14:cameraTool cellRange="'NTS ONLY_set_year'!$AG$3:$AQ$3" spid="_x0000_s79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9545" name="Picture 6" descr="PwC_fl_4cp.jpg">
          <a:extLst>
            <a:ext uri="{FF2B5EF4-FFF2-40B4-BE49-F238E27FC236}">
              <a16:creationId xmlns:a16="http://schemas.microsoft.com/office/drawing/2014/main" id="{00000000-0008-0000-0500-0000594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57" name="Picture 1">
              <a:extLst>
                <a:ext uri="{FF2B5EF4-FFF2-40B4-BE49-F238E27FC236}">
                  <a16:creationId xmlns:a16="http://schemas.microsoft.com/office/drawing/2014/main" id="{00000000-0008-0000-0500-0000014C0000}"/>
                </a:ext>
              </a:extLst>
            </xdr:cNvPr>
            <xdr:cNvPicPr>
              <a:picLocks noChangeAspect="1" noChangeArrowheads="1"/>
              <a:extLst>
                <a:ext uri="{84589F7E-364E-4C9E-8A38-B11213B215E9}">
                  <a14:cameraTool cellRange="'NTS ONLY_set_year'!$AD$3" spid="_x0000_s2015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58" name="Picture 2">
              <a:extLst>
                <a:ext uri="{FF2B5EF4-FFF2-40B4-BE49-F238E27FC236}">
                  <a16:creationId xmlns:a16="http://schemas.microsoft.com/office/drawing/2014/main" id="{00000000-0008-0000-0500-0000024C0000}"/>
                </a:ext>
              </a:extLst>
            </xdr:cNvPr>
            <xdr:cNvPicPr>
              <a:picLocks noChangeAspect="1" noChangeArrowheads="1"/>
              <a:extLst>
                <a:ext uri="{84589F7E-364E-4C9E-8A38-B11213B215E9}">
                  <a14:cameraTool cellRange="$AG$3:$AO$3" spid="_x0000_s2015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0" name="Group 4">
              <a:extLst>
                <a:ext uri="{FF2B5EF4-FFF2-40B4-BE49-F238E27FC236}">
                  <a16:creationId xmlns:a16="http://schemas.microsoft.com/office/drawing/2014/main" id="{00000000-0008-0000-0500-0000044C0000}"/>
                </a:ext>
              </a:extLst>
            </xdr:cNvPr>
            <xdr:cNvGrpSpPr>
              <a:grpSpLocks/>
            </xdr:cNvGrpSpPr>
          </xdr:nvGrpSpPr>
          <xdr:grpSpPr bwMode="auto">
            <a:xfrm>
              <a:off x="0" y="0"/>
              <a:ext cx="9368790" cy="215265"/>
              <a:chOff x="0" y="2"/>
              <a:chExt cx="957" cy="23"/>
            </a:xfrm>
          </xdr:grpSpPr>
          <xdr:pic>
            <xdr:nvPicPr>
              <xdr:cNvPr id="19461" name="Picture 5">
                <a:extLst>
                  <a:ext uri="{FF2B5EF4-FFF2-40B4-BE49-F238E27FC236}">
                    <a16:creationId xmlns:a16="http://schemas.microsoft.com/office/drawing/2014/main" id="{00000000-0008-0000-0500-0000054C0000}"/>
                  </a:ext>
                </a:extLst>
              </xdr:cNvPr>
              <xdr:cNvPicPr>
                <a:picLocks noChangeAspect="1" noChangeArrowheads="1"/>
                <a:extLst>
                  <a:ext uri="{84589F7E-364E-4C9E-8A38-B11213B215E9}">
                    <a14:cameraTool cellRange="'NTS ONLY_set_year'!$AQ$3:$BH$3" spid="_x0000_s2015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2" name="Picture 6">
                <a:extLst>
                  <a:ext uri="{FF2B5EF4-FFF2-40B4-BE49-F238E27FC236}">
                    <a16:creationId xmlns:a16="http://schemas.microsoft.com/office/drawing/2014/main" id="{00000000-0008-0000-0500-0000064C0000}"/>
                  </a:ext>
                </a:extLst>
              </xdr:cNvPr>
              <xdr:cNvPicPr>
                <a:picLocks noChangeAspect="1" noChangeArrowheads="1"/>
                <a:extLst>
                  <a:ext uri="{84589F7E-364E-4C9E-8A38-B11213B215E9}">
                    <a14:cameraTool cellRange="'NTS ONLY_set_year'!$AG$3:$AQ$3" spid="_x0000_s2016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63" name="Picture 7">
              <a:extLst>
                <a:ext uri="{FF2B5EF4-FFF2-40B4-BE49-F238E27FC236}">
                  <a16:creationId xmlns:a16="http://schemas.microsoft.com/office/drawing/2014/main" id="{00000000-0008-0000-0500-0000074C0000}"/>
                </a:ext>
              </a:extLst>
            </xdr:cNvPr>
            <xdr:cNvPicPr>
              <a:picLocks noChangeAspect="1" noChangeArrowheads="1"/>
              <a:extLst>
                <a:ext uri="{84589F7E-364E-4C9E-8A38-B11213B215E9}">
                  <a14:cameraTool cellRange="'NTS ONLY_set_year'!$AD$3" spid="_x0000_s20161"/>
                </a:ext>
              </a:extLst>
            </xdr:cNvPicPr>
          </xdr:nvPicPr>
          <xdr:blipFill>
            <a:blip xmlns:r="http://schemas.openxmlformats.org/officeDocument/2006/relationships" r:embed="rId6"/>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4" name="Picture 8">
              <a:extLst>
                <a:ext uri="{FF2B5EF4-FFF2-40B4-BE49-F238E27FC236}">
                  <a16:creationId xmlns:a16="http://schemas.microsoft.com/office/drawing/2014/main" id="{00000000-0008-0000-0500-0000084C0000}"/>
                </a:ext>
              </a:extLst>
            </xdr:cNvPr>
            <xdr:cNvPicPr>
              <a:picLocks noChangeAspect="1" noChangeArrowheads="1"/>
              <a:extLst>
                <a:ext uri="{84589F7E-364E-4C9E-8A38-B11213B215E9}">
                  <a14:cameraTool cellRange="$AG$3:$AO$3" spid="_x0000_s201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5" name="Group 9">
              <a:extLst>
                <a:ext uri="{FF2B5EF4-FFF2-40B4-BE49-F238E27FC236}">
                  <a16:creationId xmlns:a16="http://schemas.microsoft.com/office/drawing/2014/main" id="{00000000-0008-0000-0500-0000094C0000}"/>
                </a:ext>
              </a:extLst>
            </xdr:cNvPr>
            <xdr:cNvGrpSpPr>
              <a:grpSpLocks/>
            </xdr:cNvGrpSpPr>
          </xdr:nvGrpSpPr>
          <xdr:grpSpPr bwMode="auto">
            <a:xfrm>
              <a:off x="0" y="0"/>
              <a:ext cx="9368790" cy="215265"/>
              <a:chOff x="0" y="2"/>
              <a:chExt cx="957" cy="23"/>
            </a:xfrm>
          </xdr:grpSpPr>
          <xdr:pic>
            <xdr:nvPicPr>
              <xdr:cNvPr id="19466" name="Picture 10">
                <a:extLst>
                  <a:ext uri="{FF2B5EF4-FFF2-40B4-BE49-F238E27FC236}">
                    <a16:creationId xmlns:a16="http://schemas.microsoft.com/office/drawing/2014/main" id="{00000000-0008-0000-0500-00000A4C0000}"/>
                  </a:ext>
                </a:extLst>
              </xdr:cNvPr>
              <xdr:cNvPicPr>
                <a:picLocks noChangeAspect="1" noChangeArrowheads="1"/>
                <a:extLst>
                  <a:ext uri="{84589F7E-364E-4C9E-8A38-B11213B215E9}">
                    <a14:cameraTool cellRange="'NTS ONLY_set_year'!$AQ$3:$BH$3" spid="_x0000_s201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7" name="Picture 11">
                <a:extLst>
                  <a:ext uri="{FF2B5EF4-FFF2-40B4-BE49-F238E27FC236}">
                    <a16:creationId xmlns:a16="http://schemas.microsoft.com/office/drawing/2014/main" id="{00000000-0008-0000-0500-00000B4C0000}"/>
                  </a:ext>
                </a:extLst>
              </xdr:cNvPr>
              <xdr:cNvPicPr>
                <a:picLocks noChangeAspect="1" noChangeArrowheads="1"/>
                <a:extLst>
                  <a:ext uri="{84589F7E-364E-4C9E-8A38-B11213B215E9}">
                    <a14:cameraTool cellRange="'NTS ONLY_set_year'!$AG$3:$AQ$3" spid="_x0000_s201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9468" name="Picture 12">
              <a:extLst>
                <a:ext uri="{FF2B5EF4-FFF2-40B4-BE49-F238E27FC236}">
                  <a16:creationId xmlns:a16="http://schemas.microsoft.com/office/drawing/2014/main" id="{00000000-0008-0000-0500-00000C4C0000}"/>
                </a:ext>
              </a:extLst>
            </xdr:cNvPr>
            <xdr:cNvPicPr>
              <a:picLocks noChangeAspect="1" noChangeArrowheads="1"/>
              <a:extLst>
                <a:ext uri="{84589F7E-364E-4C9E-8A38-B11213B215E9}">
                  <a14:cameraTool cellRange="'NTS ONLY_set_year'!$AD$3" spid="_x0000_s2016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9" name="Picture 13">
              <a:extLst>
                <a:ext uri="{FF2B5EF4-FFF2-40B4-BE49-F238E27FC236}">
                  <a16:creationId xmlns:a16="http://schemas.microsoft.com/office/drawing/2014/main" id="{00000000-0008-0000-0500-00000D4C0000}"/>
                </a:ext>
              </a:extLst>
            </xdr:cNvPr>
            <xdr:cNvPicPr>
              <a:picLocks noChangeAspect="1" noChangeArrowheads="1"/>
              <a:extLst>
                <a:ext uri="{84589F7E-364E-4C9E-8A38-B11213B215E9}">
                  <a14:cameraTool cellRange="$AG$3:$AO$3" spid="_x0000_s201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70" name="Group 14">
              <a:extLst>
                <a:ext uri="{FF2B5EF4-FFF2-40B4-BE49-F238E27FC236}">
                  <a16:creationId xmlns:a16="http://schemas.microsoft.com/office/drawing/2014/main" id="{00000000-0008-0000-0500-00000E4C0000}"/>
                </a:ext>
              </a:extLst>
            </xdr:cNvPr>
            <xdr:cNvGrpSpPr>
              <a:grpSpLocks/>
            </xdr:cNvGrpSpPr>
          </xdr:nvGrpSpPr>
          <xdr:grpSpPr bwMode="auto">
            <a:xfrm>
              <a:off x="0" y="0"/>
              <a:ext cx="9368790" cy="215265"/>
              <a:chOff x="0" y="2"/>
              <a:chExt cx="957" cy="23"/>
            </a:xfrm>
          </xdr:grpSpPr>
          <xdr:pic>
            <xdr:nvPicPr>
              <xdr:cNvPr id="19471" name="Picture 15">
                <a:extLst>
                  <a:ext uri="{FF2B5EF4-FFF2-40B4-BE49-F238E27FC236}">
                    <a16:creationId xmlns:a16="http://schemas.microsoft.com/office/drawing/2014/main" id="{00000000-0008-0000-0500-00000F4C0000}"/>
                  </a:ext>
                </a:extLst>
              </xdr:cNvPr>
              <xdr:cNvPicPr>
                <a:picLocks noChangeAspect="1" noChangeArrowheads="1"/>
                <a:extLst>
                  <a:ext uri="{84589F7E-364E-4C9E-8A38-B11213B215E9}">
                    <a14:cameraTool cellRange="'NTS ONLY_set_year'!$AQ$3:$BH$3" spid="_x0000_s201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72" name="Picture 16">
                <a:extLst>
                  <a:ext uri="{FF2B5EF4-FFF2-40B4-BE49-F238E27FC236}">
                    <a16:creationId xmlns:a16="http://schemas.microsoft.com/office/drawing/2014/main" id="{00000000-0008-0000-0500-0000104C0000}"/>
                  </a:ext>
                </a:extLst>
              </xdr:cNvPr>
              <xdr:cNvPicPr>
                <a:picLocks noChangeAspect="1" noChangeArrowheads="1"/>
                <a:extLst>
                  <a:ext uri="{84589F7E-364E-4C9E-8A38-B11213B215E9}">
                    <a14:cameraTool cellRange="'NTS ONLY_set_year'!$AG$3:$AQ$3" spid="_x0000_s201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1352" name="Picture 7" descr="PwC_fl_4cp.jpg">
          <a:extLst>
            <a:ext uri="{FF2B5EF4-FFF2-40B4-BE49-F238E27FC236}">
              <a16:creationId xmlns:a16="http://schemas.microsoft.com/office/drawing/2014/main" id="{00000000-0008-0000-0600-0000582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65" name="Picture 1">
              <a:extLst>
                <a:ext uri="{FF2B5EF4-FFF2-40B4-BE49-F238E27FC236}">
                  <a16:creationId xmlns:a16="http://schemas.microsoft.com/office/drawing/2014/main" id="{00000000-0008-0000-0600-0000012C0000}"/>
                </a:ext>
              </a:extLst>
            </xdr:cNvPr>
            <xdr:cNvPicPr>
              <a:picLocks noChangeAspect="1" noChangeArrowheads="1"/>
              <a:extLst>
                <a:ext uri="{84589F7E-364E-4C9E-8A38-B11213B215E9}">
                  <a14:cameraTool cellRange="'NTS ONLY_set_year'!$AD$3" spid="_x0000_s1196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66" name="Picture 2">
              <a:extLst>
                <a:ext uri="{FF2B5EF4-FFF2-40B4-BE49-F238E27FC236}">
                  <a16:creationId xmlns:a16="http://schemas.microsoft.com/office/drawing/2014/main" id="{00000000-0008-0000-0600-0000022C0000}"/>
                </a:ext>
              </a:extLst>
            </xdr:cNvPr>
            <xdr:cNvPicPr>
              <a:picLocks noChangeAspect="1" noChangeArrowheads="1"/>
              <a:extLst>
                <a:ext uri="{84589F7E-364E-4C9E-8A38-B11213B215E9}">
                  <a14:cameraTool cellRange="$AG$3:$AO$3" spid="_x0000_s119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68" name="Group 4">
              <a:extLst>
                <a:ext uri="{FF2B5EF4-FFF2-40B4-BE49-F238E27FC236}">
                  <a16:creationId xmlns:a16="http://schemas.microsoft.com/office/drawing/2014/main" id="{00000000-0008-0000-0600-0000042C0000}"/>
                </a:ext>
              </a:extLst>
            </xdr:cNvPr>
            <xdr:cNvGrpSpPr>
              <a:grpSpLocks/>
            </xdr:cNvGrpSpPr>
          </xdr:nvGrpSpPr>
          <xdr:grpSpPr bwMode="auto">
            <a:xfrm>
              <a:off x="0" y="0"/>
              <a:ext cx="9368790" cy="215265"/>
              <a:chOff x="0" y="2"/>
              <a:chExt cx="957" cy="23"/>
            </a:xfrm>
          </xdr:grpSpPr>
          <xdr:pic>
            <xdr:nvPicPr>
              <xdr:cNvPr id="11269" name="Picture 5">
                <a:extLst>
                  <a:ext uri="{FF2B5EF4-FFF2-40B4-BE49-F238E27FC236}">
                    <a16:creationId xmlns:a16="http://schemas.microsoft.com/office/drawing/2014/main" id="{00000000-0008-0000-0600-0000052C0000}"/>
                  </a:ext>
                </a:extLst>
              </xdr:cNvPr>
              <xdr:cNvPicPr>
                <a:picLocks noChangeAspect="1" noChangeArrowheads="1"/>
                <a:extLst>
                  <a:ext uri="{84589F7E-364E-4C9E-8A38-B11213B215E9}">
                    <a14:cameraTool cellRange="'NTS ONLY_set_year'!$AQ$3:$BH$3" spid="_x0000_s119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0" name="Picture 6">
                <a:extLst>
                  <a:ext uri="{FF2B5EF4-FFF2-40B4-BE49-F238E27FC236}">
                    <a16:creationId xmlns:a16="http://schemas.microsoft.com/office/drawing/2014/main" id="{00000000-0008-0000-0600-0000062C0000}"/>
                  </a:ext>
                </a:extLst>
              </xdr:cNvPr>
              <xdr:cNvPicPr>
                <a:picLocks noChangeAspect="1" noChangeArrowheads="1"/>
                <a:extLst>
                  <a:ext uri="{84589F7E-364E-4C9E-8A38-B11213B215E9}">
                    <a14:cameraTool cellRange="'NTS ONLY_set_year'!$AG$3:$AQ$3" spid="_x0000_s119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71" name="Picture 7">
              <a:extLst>
                <a:ext uri="{FF2B5EF4-FFF2-40B4-BE49-F238E27FC236}">
                  <a16:creationId xmlns:a16="http://schemas.microsoft.com/office/drawing/2014/main" id="{00000000-0008-0000-0600-0000072C0000}"/>
                </a:ext>
              </a:extLst>
            </xdr:cNvPr>
            <xdr:cNvPicPr>
              <a:picLocks noChangeAspect="1" noChangeArrowheads="1"/>
              <a:extLst>
                <a:ext uri="{84589F7E-364E-4C9E-8A38-B11213B215E9}">
                  <a14:cameraTool cellRange="'NTS ONLY_set_year'!$AD$3" spid="_x0000_s1196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2" name="Picture 8">
              <a:extLst>
                <a:ext uri="{FF2B5EF4-FFF2-40B4-BE49-F238E27FC236}">
                  <a16:creationId xmlns:a16="http://schemas.microsoft.com/office/drawing/2014/main" id="{00000000-0008-0000-0600-0000082C0000}"/>
                </a:ext>
              </a:extLst>
            </xdr:cNvPr>
            <xdr:cNvPicPr>
              <a:picLocks noChangeAspect="1" noChangeArrowheads="1"/>
              <a:extLst>
                <a:ext uri="{84589F7E-364E-4C9E-8A38-B11213B215E9}">
                  <a14:cameraTool cellRange="$AG$3:$AO$3" spid="_x0000_s119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3" name="Group 9">
              <a:extLst>
                <a:ext uri="{FF2B5EF4-FFF2-40B4-BE49-F238E27FC236}">
                  <a16:creationId xmlns:a16="http://schemas.microsoft.com/office/drawing/2014/main" id="{00000000-0008-0000-0600-0000092C0000}"/>
                </a:ext>
              </a:extLst>
            </xdr:cNvPr>
            <xdr:cNvGrpSpPr>
              <a:grpSpLocks/>
            </xdr:cNvGrpSpPr>
          </xdr:nvGrpSpPr>
          <xdr:grpSpPr bwMode="auto">
            <a:xfrm>
              <a:off x="0" y="0"/>
              <a:ext cx="9368790" cy="215265"/>
              <a:chOff x="0" y="2"/>
              <a:chExt cx="957" cy="23"/>
            </a:xfrm>
          </xdr:grpSpPr>
          <xdr:pic>
            <xdr:nvPicPr>
              <xdr:cNvPr id="11274" name="Picture 10">
                <a:extLst>
                  <a:ext uri="{FF2B5EF4-FFF2-40B4-BE49-F238E27FC236}">
                    <a16:creationId xmlns:a16="http://schemas.microsoft.com/office/drawing/2014/main" id="{00000000-0008-0000-0600-00000A2C0000}"/>
                  </a:ext>
                </a:extLst>
              </xdr:cNvPr>
              <xdr:cNvPicPr>
                <a:picLocks noChangeAspect="1" noChangeArrowheads="1"/>
                <a:extLst>
                  <a:ext uri="{84589F7E-364E-4C9E-8A38-B11213B215E9}">
                    <a14:cameraTool cellRange="'NTS ONLY_set_year'!$AQ$3:$BH$3" spid="_x0000_s119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5" name="Picture 11">
                <a:extLst>
                  <a:ext uri="{FF2B5EF4-FFF2-40B4-BE49-F238E27FC236}">
                    <a16:creationId xmlns:a16="http://schemas.microsoft.com/office/drawing/2014/main" id="{00000000-0008-0000-0600-00000B2C0000}"/>
                  </a:ext>
                </a:extLst>
              </xdr:cNvPr>
              <xdr:cNvPicPr>
                <a:picLocks noChangeAspect="1" noChangeArrowheads="1"/>
                <a:extLst>
                  <a:ext uri="{84589F7E-364E-4C9E-8A38-B11213B215E9}">
                    <a14:cameraTool cellRange="'NTS ONLY_set_year'!$AG$3:$AQ$3" spid="_x0000_s119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1276" name="Picture 12">
              <a:extLst>
                <a:ext uri="{FF2B5EF4-FFF2-40B4-BE49-F238E27FC236}">
                  <a16:creationId xmlns:a16="http://schemas.microsoft.com/office/drawing/2014/main" id="{00000000-0008-0000-0600-00000C2C0000}"/>
                </a:ext>
              </a:extLst>
            </xdr:cNvPr>
            <xdr:cNvPicPr>
              <a:picLocks noChangeAspect="1" noChangeArrowheads="1"/>
              <a:extLst>
                <a:ext uri="{84589F7E-364E-4C9E-8A38-B11213B215E9}">
                  <a14:cameraTool cellRange="'NTS ONLY_set_year'!$AD$3" spid="_x0000_s11973"/>
                </a:ext>
              </a:extLst>
            </xdr:cNvPicPr>
          </xdr:nvPicPr>
          <xdr:blipFill>
            <a:blip xmlns:r="http://schemas.openxmlformats.org/officeDocument/2006/relationships" r:embed="rId6"/>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7" name="Picture 13">
              <a:extLst>
                <a:ext uri="{FF2B5EF4-FFF2-40B4-BE49-F238E27FC236}">
                  <a16:creationId xmlns:a16="http://schemas.microsoft.com/office/drawing/2014/main" id="{00000000-0008-0000-0600-00000D2C0000}"/>
                </a:ext>
              </a:extLst>
            </xdr:cNvPr>
            <xdr:cNvPicPr>
              <a:picLocks noChangeAspect="1" noChangeArrowheads="1"/>
              <a:extLst>
                <a:ext uri="{84589F7E-364E-4C9E-8A38-B11213B215E9}">
                  <a14:cameraTool cellRange="$AG$3:$AO$3" spid="_x0000_s119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8" name="Group 14">
              <a:extLst>
                <a:ext uri="{FF2B5EF4-FFF2-40B4-BE49-F238E27FC236}">
                  <a16:creationId xmlns:a16="http://schemas.microsoft.com/office/drawing/2014/main" id="{00000000-0008-0000-0600-00000E2C0000}"/>
                </a:ext>
              </a:extLst>
            </xdr:cNvPr>
            <xdr:cNvGrpSpPr>
              <a:grpSpLocks/>
            </xdr:cNvGrpSpPr>
          </xdr:nvGrpSpPr>
          <xdr:grpSpPr bwMode="auto">
            <a:xfrm>
              <a:off x="0" y="0"/>
              <a:ext cx="9368790" cy="215265"/>
              <a:chOff x="0" y="2"/>
              <a:chExt cx="957" cy="23"/>
            </a:xfrm>
          </xdr:grpSpPr>
          <xdr:pic>
            <xdr:nvPicPr>
              <xdr:cNvPr id="11279" name="Picture 15">
                <a:extLst>
                  <a:ext uri="{FF2B5EF4-FFF2-40B4-BE49-F238E27FC236}">
                    <a16:creationId xmlns:a16="http://schemas.microsoft.com/office/drawing/2014/main" id="{00000000-0008-0000-0600-00000F2C0000}"/>
                  </a:ext>
                </a:extLst>
              </xdr:cNvPr>
              <xdr:cNvPicPr>
                <a:picLocks noChangeAspect="1" noChangeArrowheads="1"/>
                <a:extLst>
                  <a:ext uri="{84589F7E-364E-4C9E-8A38-B11213B215E9}">
                    <a14:cameraTool cellRange="'NTS ONLY_set_year'!$AQ$3:$BH$3" spid="_x0000_s119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80" name="Picture 16">
                <a:extLst>
                  <a:ext uri="{FF2B5EF4-FFF2-40B4-BE49-F238E27FC236}">
                    <a16:creationId xmlns:a16="http://schemas.microsoft.com/office/drawing/2014/main" id="{00000000-0008-0000-0600-0000102C0000}"/>
                  </a:ext>
                </a:extLst>
              </xdr:cNvPr>
              <xdr:cNvPicPr>
                <a:picLocks noChangeAspect="1" noChangeArrowheads="1"/>
                <a:extLst>
                  <a:ext uri="{84589F7E-364E-4C9E-8A38-B11213B215E9}">
                    <a14:cameraTool cellRange="'NTS ONLY_set_year'!$AG$3:$AQ$3" spid="_x0000_s119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8520" name="Picture 7" descr="PwC_fl_4cp.jpg">
          <a:extLst>
            <a:ext uri="{FF2B5EF4-FFF2-40B4-BE49-F238E27FC236}">
              <a16:creationId xmlns:a16="http://schemas.microsoft.com/office/drawing/2014/main" id="{00000000-0008-0000-0700-0000584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3" name="Picture 1">
              <a:extLst>
                <a:ext uri="{FF2B5EF4-FFF2-40B4-BE49-F238E27FC236}">
                  <a16:creationId xmlns:a16="http://schemas.microsoft.com/office/drawing/2014/main" id="{00000000-0008-0000-0700-000001480000}"/>
                </a:ext>
              </a:extLst>
            </xdr:cNvPr>
            <xdr:cNvPicPr>
              <a:picLocks noChangeAspect="1" noChangeArrowheads="1"/>
              <a:extLst>
                <a:ext uri="{84589F7E-364E-4C9E-8A38-B11213B215E9}">
                  <a14:cameraTool cellRange="'NTS ONLY_set_year'!$AD$3" spid="_x0000_s1913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34" name="Picture 2">
              <a:extLst>
                <a:ext uri="{FF2B5EF4-FFF2-40B4-BE49-F238E27FC236}">
                  <a16:creationId xmlns:a16="http://schemas.microsoft.com/office/drawing/2014/main" id="{00000000-0008-0000-0700-000002480000}"/>
                </a:ext>
              </a:extLst>
            </xdr:cNvPr>
            <xdr:cNvPicPr>
              <a:picLocks noChangeAspect="1" noChangeArrowheads="1"/>
              <a:extLst>
                <a:ext uri="{84589F7E-364E-4C9E-8A38-B11213B215E9}">
                  <a14:cameraTool cellRange="$AG$3:$AO$3" spid="_x0000_s1913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36" name="Group 4">
              <a:extLst>
                <a:ext uri="{FF2B5EF4-FFF2-40B4-BE49-F238E27FC236}">
                  <a16:creationId xmlns:a16="http://schemas.microsoft.com/office/drawing/2014/main" id="{00000000-0008-0000-0700-000004480000}"/>
                </a:ext>
              </a:extLst>
            </xdr:cNvPr>
            <xdr:cNvGrpSpPr>
              <a:grpSpLocks/>
            </xdr:cNvGrpSpPr>
          </xdr:nvGrpSpPr>
          <xdr:grpSpPr bwMode="auto">
            <a:xfrm>
              <a:off x="0" y="0"/>
              <a:ext cx="9368790" cy="215265"/>
              <a:chOff x="0" y="2"/>
              <a:chExt cx="957" cy="23"/>
            </a:xfrm>
          </xdr:grpSpPr>
          <xdr:pic>
            <xdr:nvPicPr>
              <xdr:cNvPr id="18437" name="Picture 5">
                <a:extLst>
                  <a:ext uri="{FF2B5EF4-FFF2-40B4-BE49-F238E27FC236}">
                    <a16:creationId xmlns:a16="http://schemas.microsoft.com/office/drawing/2014/main" id="{00000000-0008-0000-0700-000005480000}"/>
                  </a:ext>
                </a:extLst>
              </xdr:cNvPr>
              <xdr:cNvPicPr>
                <a:picLocks noChangeAspect="1" noChangeArrowheads="1"/>
                <a:extLst>
                  <a:ext uri="{84589F7E-364E-4C9E-8A38-B11213B215E9}">
                    <a14:cameraTool cellRange="'NTS ONLY_set_year'!$AQ$3:$BH$3" spid="_x0000_s1913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38" name="Picture 6">
                <a:extLst>
                  <a:ext uri="{FF2B5EF4-FFF2-40B4-BE49-F238E27FC236}">
                    <a16:creationId xmlns:a16="http://schemas.microsoft.com/office/drawing/2014/main" id="{00000000-0008-0000-0700-000006480000}"/>
                  </a:ext>
                </a:extLst>
              </xdr:cNvPr>
              <xdr:cNvPicPr>
                <a:picLocks noChangeAspect="1" noChangeArrowheads="1"/>
                <a:extLst>
                  <a:ext uri="{84589F7E-364E-4C9E-8A38-B11213B215E9}">
                    <a14:cameraTool cellRange="'NTS ONLY_set_year'!$AG$3:$AQ$3" spid="_x0000_s1913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9" name="Picture 7">
              <a:extLst>
                <a:ext uri="{FF2B5EF4-FFF2-40B4-BE49-F238E27FC236}">
                  <a16:creationId xmlns:a16="http://schemas.microsoft.com/office/drawing/2014/main" id="{00000000-0008-0000-0700-000007480000}"/>
                </a:ext>
              </a:extLst>
            </xdr:cNvPr>
            <xdr:cNvPicPr>
              <a:picLocks noChangeAspect="1" noChangeArrowheads="1"/>
              <a:extLst>
                <a:ext uri="{84589F7E-364E-4C9E-8A38-B11213B215E9}">
                  <a14:cameraTool cellRange="'NTS ONLY_set_year'!$AD$3" spid="_x0000_s1913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0" name="Picture 8">
              <a:extLst>
                <a:ext uri="{FF2B5EF4-FFF2-40B4-BE49-F238E27FC236}">
                  <a16:creationId xmlns:a16="http://schemas.microsoft.com/office/drawing/2014/main" id="{00000000-0008-0000-0700-000008480000}"/>
                </a:ext>
              </a:extLst>
            </xdr:cNvPr>
            <xdr:cNvPicPr>
              <a:picLocks noChangeAspect="1" noChangeArrowheads="1"/>
              <a:extLst>
                <a:ext uri="{84589F7E-364E-4C9E-8A38-B11213B215E9}">
                  <a14:cameraTool cellRange="$AG$3:$AO$3" spid="_x0000_s191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1" name="Group 9">
              <a:extLst>
                <a:ext uri="{FF2B5EF4-FFF2-40B4-BE49-F238E27FC236}">
                  <a16:creationId xmlns:a16="http://schemas.microsoft.com/office/drawing/2014/main" id="{00000000-0008-0000-0700-000009480000}"/>
                </a:ext>
              </a:extLst>
            </xdr:cNvPr>
            <xdr:cNvGrpSpPr>
              <a:grpSpLocks/>
            </xdr:cNvGrpSpPr>
          </xdr:nvGrpSpPr>
          <xdr:grpSpPr bwMode="auto">
            <a:xfrm>
              <a:off x="0" y="0"/>
              <a:ext cx="9368790" cy="215265"/>
              <a:chOff x="0" y="2"/>
              <a:chExt cx="957" cy="23"/>
            </a:xfrm>
          </xdr:grpSpPr>
          <xdr:pic>
            <xdr:nvPicPr>
              <xdr:cNvPr id="18442" name="Picture 10">
                <a:extLst>
                  <a:ext uri="{FF2B5EF4-FFF2-40B4-BE49-F238E27FC236}">
                    <a16:creationId xmlns:a16="http://schemas.microsoft.com/office/drawing/2014/main" id="{00000000-0008-0000-0700-00000A480000}"/>
                  </a:ext>
                </a:extLst>
              </xdr:cNvPr>
              <xdr:cNvPicPr>
                <a:picLocks noChangeAspect="1" noChangeArrowheads="1"/>
                <a:extLst>
                  <a:ext uri="{84589F7E-364E-4C9E-8A38-B11213B215E9}">
                    <a14:cameraTool cellRange="'NTS ONLY_set_year'!$AQ$3:$BH$3" spid="_x0000_s191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3" name="Picture 11">
                <a:extLst>
                  <a:ext uri="{FF2B5EF4-FFF2-40B4-BE49-F238E27FC236}">
                    <a16:creationId xmlns:a16="http://schemas.microsoft.com/office/drawing/2014/main" id="{00000000-0008-0000-0700-00000B480000}"/>
                  </a:ext>
                </a:extLst>
              </xdr:cNvPr>
              <xdr:cNvPicPr>
                <a:picLocks noChangeAspect="1" noChangeArrowheads="1"/>
                <a:extLst>
                  <a:ext uri="{84589F7E-364E-4C9E-8A38-B11213B215E9}">
                    <a14:cameraTool cellRange="'NTS ONLY_set_year'!$AG$3:$AQ$3" spid="_x0000_s191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8444" name="Picture 12">
              <a:extLst>
                <a:ext uri="{FF2B5EF4-FFF2-40B4-BE49-F238E27FC236}">
                  <a16:creationId xmlns:a16="http://schemas.microsoft.com/office/drawing/2014/main" id="{00000000-0008-0000-0700-00000C480000}"/>
                </a:ext>
              </a:extLst>
            </xdr:cNvPr>
            <xdr:cNvPicPr>
              <a:picLocks noChangeAspect="1" noChangeArrowheads="1"/>
              <a:extLst>
                <a:ext uri="{84589F7E-364E-4C9E-8A38-B11213B215E9}">
                  <a14:cameraTool cellRange="'NTS ONLY_set_year'!$AD$3" spid="_x0000_s1914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5" name="Picture 13">
              <a:extLst>
                <a:ext uri="{FF2B5EF4-FFF2-40B4-BE49-F238E27FC236}">
                  <a16:creationId xmlns:a16="http://schemas.microsoft.com/office/drawing/2014/main" id="{00000000-0008-0000-0700-00000D480000}"/>
                </a:ext>
              </a:extLst>
            </xdr:cNvPr>
            <xdr:cNvPicPr>
              <a:picLocks noChangeAspect="1" noChangeArrowheads="1"/>
              <a:extLst>
                <a:ext uri="{84589F7E-364E-4C9E-8A38-B11213B215E9}">
                  <a14:cameraTool cellRange="$AG$3:$AO$3" spid="_x0000_s191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6" name="Group 14">
              <a:extLst>
                <a:ext uri="{FF2B5EF4-FFF2-40B4-BE49-F238E27FC236}">
                  <a16:creationId xmlns:a16="http://schemas.microsoft.com/office/drawing/2014/main" id="{00000000-0008-0000-0700-00000E480000}"/>
                </a:ext>
              </a:extLst>
            </xdr:cNvPr>
            <xdr:cNvGrpSpPr>
              <a:grpSpLocks/>
            </xdr:cNvGrpSpPr>
          </xdr:nvGrpSpPr>
          <xdr:grpSpPr bwMode="auto">
            <a:xfrm>
              <a:off x="0" y="0"/>
              <a:ext cx="9368790" cy="215265"/>
              <a:chOff x="0" y="2"/>
              <a:chExt cx="957" cy="23"/>
            </a:xfrm>
          </xdr:grpSpPr>
          <xdr:pic>
            <xdr:nvPicPr>
              <xdr:cNvPr id="18447" name="Picture 15">
                <a:extLst>
                  <a:ext uri="{FF2B5EF4-FFF2-40B4-BE49-F238E27FC236}">
                    <a16:creationId xmlns:a16="http://schemas.microsoft.com/office/drawing/2014/main" id="{00000000-0008-0000-0700-00000F480000}"/>
                  </a:ext>
                </a:extLst>
              </xdr:cNvPr>
              <xdr:cNvPicPr>
                <a:picLocks noChangeAspect="1" noChangeArrowheads="1"/>
                <a:extLst>
                  <a:ext uri="{84589F7E-364E-4C9E-8A38-B11213B215E9}">
                    <a14:cameraTool cellRange="'NTS ONLY_set_year'!$AQ$3:$BH$3" spid="_x0000_s191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8" name="Picture 16">
                <a:extLst>
                  <a:ext uri="{FF2B5EF4-FFF2-40B4-BE49-F238E27FC236}">
                    <a16:creationId xmlns:a16="http://schemas.microsoft.com/office/drawing/2014/main" id="{00000000-0008-0000-0700-000010480000}"/>
                  </a:ext>
                </a:extLst>
              </xdr:cNvPr>
              <xdr:cNvPicPr>
                <a:picLocks noChangeAspect="1" noChangeArrowheads="1"/>
                <a:extLst>
                  <a:ext uri="{84589F7E-364E-4C9E-8A38-B11213B215E9}">
                    <a14:cameraTool cellRange="'NTS ONLY_set_year'!$AG$3:$AQ$3" spid="_x0000_s191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7496" name="Picture 8" descr="PwC_fl_4cp.jpg">
          <a:extLst>
            <a:ext uri="{FF2B5EF4-FFF2-40B4-BE49-F238E27FC236}">
              <a16:creationId xmlns:a16="http://schemas.microsoft.com/office/drawing/2014/main" id="{00000000-0008-0000-0800-00005844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09" name="Picture 1">
              <a:extLst>
                <a:ext uri="{FF2B5EF4-FFF2-40B4-BE49-F238E27FC236}">
                  <a16:creationId xmlns:a16="http://schemas.microsoft.com/office/drawing/2014/main" id="{00000000-0008-0000-0800-000001440000}"/>
                </a:ext>
              </a:extLst>
            </xdr:cNvPr>
            <xdr:cNvPicPr>
              <a:picLocks noChangeAspect="1" noChangeArrowheads="1"/>
              <a:extLst>
                <a:ext uri="{84589F7E-364E-4C9E-8A38-B11213B215E9}">
                  <a14:cameraTool cellRange="'NTS ONLY_set_year'!$AD$3" spid="_x0000_s1810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0" name="Picture 2">
              <a:extLst>
                <a:ext uri="{FF2B5EF4-FFF2-40B4-BE49-F238E27FC236}">
                  <a16:creationId xmlns:a16="http://schemas.microsoft.com/office/drawing/2014/main" id="{00000000-0008-0000-0800-000002440000}"/>
                </a:ext>
              </a:extLst>
            </xdr:cNvPr>
            <xdr:cNvPicPr>
              <a:picLocks noChangeAspect="1" noChangeArrowheads="1"/>
              <a:extLst>
                <a:ext uri="{84589F7E-364E-4C9E-8A38-B11213B215E9}">
                  <a14:cameraTool cellRange="$AG$3:$AO$3" spid="_x0000_s181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2" name="Group 4">
              <a:extLst>
                <a:ext uri="{FF2B5EF4-FFF2-40B4-BE49-F238E27FC236}">
                  <a16:creationId xmlns:a16="http://schemas.microsoft.com/office/drawing/2014/main" id="{00000000-0008-0000-0800-000004440000}"/>
                </a:ext>
              </a:extLst>
            </xdr:cNvPr>
            <xdr:cNvGrpSpPr>
              <a:grpSpLocks/>
            </xdr:cNvGrpSpPr>
          </xdr:nvGrpSpPr>
          <xdr:grpSpPr bwMode="auto">
            <a:xfrm>
              <a:off x="0" y="0"/>
              <a:ext cx="9368790" cy="215265"/>
              <a:chOff x="0" y="2"/>
              <a:chExt cx="957" cy="23"/>
            </a:xfrm>
          </xdr:grpSpPr>
          <xdr:pic>
            <xdr:nvPicPr>
              <xdr:cNvPr id="17413" name="Picture 5">
                <a:extLst>
                  <a:ext uri="{FF2B5EF4-FFF2-40B4-BE49-F238E27FC236}">
                    <a16:creationId xmlns:a16="http://schemas.microsoft.com/office/drawing/2014/main" id="{00000000-0008-0000-0800-000005440000}"/>
                  </a:ext>
                </a:extLst>
              </xdr:cNvPr>
              <xdr:cNvPicPr>
                <a:picLocks noChangeAspect="1" noChangeArrowheads="1"/>
                <a:extLst>
                  <a:ext uri="{84589F7E-364E-4C9E-8A38-B11213B215E9}">
                    <a14:cameraTool cellRange="'NTS ONLY_set_year'!$AQ$3:$BH$3" spid="_x0000_s181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4" name="Picture 6">
                <a:extLst>
                  <a:ext uri="{FF2B5EF4-FFF2-40B4-BE49-F238E27FC236}">
                    <a16:creationId xmlns:a16="http://schemas.microsoft.com/office/drawing/2014/main" id="{00000000-0008-0000-0800-000006440000}"/>
                  </a:ext>
                </a:extLst>
              </xdr:cNvPr>
              <xdr:cNvPicPr>
                <a:picLocks noChangeAspect="1" noChangeArrowheads="1"/>
                <a:extLst>
                  <a:ext uri="{84589F7E-364E-4C9E-8A38-B11213B215E9}">
                    <a14:cameraTool cellRange="'NTS ONLY_set_year'!$AG$3:$AQ$3" spid="_x0000_s181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15" name="Picture 7">
              <a:extLst>
                <a:ext uri="{FF2B5EF4-FFF2-40B4-BE49-F238E27FC236}">
                  <a16:creationId xmlns:a16="http://schemas.microsoft.com/office/drawing/2014/main" id="{00000000-0008-0000-0800-000007440000}"/>
                </a:ext>
              </a:extLst>
            </xdr:cNvPr>
            <xdr:cNvPicPr>
              <a:picLocks noChangeAspect="1" noChangeArrowheads="1"/>
              <a:extLst>
                <a:ext uri="{84589F7E-364E-4C9E-8A38-B11213B215E9}">
                  <a14:cameraTool cellRange="'NTS ONLY_set_year'!$AD$3" spid="_x0000_s1811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6" name="Picture 8">
              <a:extLst>
                <a:ext uri="{FF2B5EF4-FFF2-40B4-BE49-F238E27FC236}">
                  <a16:creationId xmlns:a16="http://schemas.microsoft.com/office/drawing/2014/main" id="{00000000-0008-0000-0800-000008440000}"/>
                </a:ext>
              </a:extLst>
            </xdr:cNvPr>
            <xdr:cNvPicPr>
              <a:picLocks noChangeAspect="1" noChangeArrowheads="1"/>
              <a:extLst>
                <a:ext uri="{84589F7E-364E-4C9E-8A38-B11213B215E9}">
                  <a14:cameraTool cellRange="$AG$3:$AO$3" spid="_x0000_s181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7" name="Group 9">
              <a:extLst>
                <a:ext uri="{FF2B5EF4-FFF2-40B4-BE49-F238E27FC236}">
                  <a16:creationId xmlns:a16="http://schemas.microsoft.com/office/drawing/2014/main" id="{00000000-0008-0000-0800-000009440000}"/>
                </a:ext>
              </a:extLst>
            </xdr:cNvPr>
            <xdr:cNvGrpSpPr>
              <a:grpSpLocks/>
            </xdr:cNvGrpSpPr>
          </xdr:nvGrpSpPr>
          <xdr:grpSpPr bwMode="auto">
            <a:xfrm>
              <a:off x="0" y="0"/>
              <a:ext cx="9368790" cy="215265"/>
              <a:chOff x="0" y="2"/>
              <a:chExt cx="957" cy="23"/>
            </a:xfrm>
          </xdr:grpSpPr>
          <xdr:pic>
            <xdr:nvPicPr>
              <xdr:cNvPr id="17418" name="Picture 10">
                <a:extLst>
                  <a:ext uri="{FF2B5EF4-FFF2-40B4-BE49-F238E27FC236}">
                    <a16:creationId xmlns:a16="http://schemas.microsoft.com/office/drawing/2014/main" id="{00000000-0008-0000-0800-00000A440000}"/>
                  </a:ext>
                </a:extLst>
              </xdr:cNvPr>
              <xdr:cNvPicPr>
                <a:picLocks noChangeAspect="1" noChangeArrowheads="1"/>
                <a:extLst>
                  <a:ext uri="{84589F7E-364E-4C9E-8A38-B11213B215E9}">
                    <a14:cameraTool cellRange="'NTS ONLY_set_year'!$AQ$3:$BH$3" spid="_x0000_s181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9" name="Picture 11">
                <a:extLst>
                  <a:ext uri="{FF2B5EF4-FFF2-40B4-BE49-F238E27FC236}">
                    <a16:creationId xmlns:a16="http://schemas.microsoft.com/office/drawing/2014/main" id="{00000000-0008-0000-0800-00000B440000}"/>
                  </a:ext>
                </a:extLst>
              </xdr:cNvPr>
              <xdr:cNvPicPr>
                <a:picLocks noChangeAspect="1" noChangeArrowheads="1"/>
                <a:extLst>
                  <a:ext uri="{84589F7E-364E-4C9E-8A38-B11213B215E9}">
                    <a14:cameraTool cellRange="'NTS ONLY_set_year'!$AG$3:$AQ$3" spid="_x0000_s181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7420" name="Picture 12">
              <a:extLst>
                <a:ext uri="{FF2B5EF4-FFF2-40B4-BE49-F238E27FC236}">
                  <a16:creationId xmlns:a16="http://schemas.microsoft.com/office/drawing/2014/main" id="{00000000-0008-0000-0800-00000C440000}"/>
                </a:ext>
              </a:extLst>
            </xdr:cNvPr>
            <xdr:cNvPicPr>
              <a:picLocks noChangeAspect="1" noChangeArrowheads="1"/>
              <a:extLst>
                <a:ext uri="{84589F7E-364E-4C9E-8A38-B11213B215E9}">
                  <a14:cameraTool cellRange="'NTS ONLY_set_year'!$AD$3" spid="_x0000_s1811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21" name="Picture 13">
              <a:extLst>
                <a:ext uri="{FF2B5EF4-FFF2-40B4-BE49-F238E27FC236}">
                  <a16:creationId xmlns:a16="http://schemas.microsoft.com/office/drawing/2014/main" id="{00000000-0008-0000-0800-00000D440000}"/>
                </a:ext>
              </a:extLst>
            </xdr:cNvPr>
            <xdr:cNvPicPr>
              <a:picLocks noChangeAspect="1" noChangeArrowheads="1"/>
              <a:extLst>
                <a:ext uri="{84589F7E-364E-4C9E-8A38-B11213B215E9}">
                  <a14:cameraTool cellRange="$AG$3:$AO$3" spid="_x0000_s181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22" name="Group 14">
              <a:extLst>
                <a:ext uri="{FF2B5EF4-FFF2-40B4-BE49-F238E27FC236}">
                  <a16:creationId xmlns:a16="http://schemas.microsoft.com/office/drawing/2014/main" id="{00000000-0008-0000-0800-00000E440000}"/>
                </a:ext>
              </a:extLst>
            </xdr:cNvPr>
            <xdr:cNvGrpSpPr>
              <a:grpSpLocks/>
            </xdr:cNvGrpSpPr>
          </xdr:nvGrpSpPr>
          <xdr:grpSpPr bwMode="auto">
            <a:xfrm>
              <a:off x="0" y="0"/>
              <a:ext cx="9368790" cy="215265"/>
              <a:chOff x="0" y="2"/>
              <a:chExt cx="957" cy="23"/>
            </a:xfrm>
          </xdr:grpSpPr>
          <xdr:pic>
            <xdr:nvPicPr>
              <xdr:cNvPr id="17423" name="Picture 15">
                <a:extLst>
                  <a:ext uri="{FF2B5EF4-FFF2-40B4-BE49-F238E27FC236}">
                    <a16:creationId xmlns:a16="http://schemas.microsoft.com/office/drawing/2014/main" id="{00000000-0008-0000-0800-00000F440000}"/>
                  </a:ext>
                </a:extLst>
              </xdr:cNvPr>
              <xdr:cNvPicPr>
                <a:picLocks noChangeAspect="1" noChangeArrowheads="1"/>
                <a:extLst>
                  <a:ext uri="{84589F7E-364E-4C9E-8A38-B11213B215E9}">
                    <a14:cameraTool cellRange="'NTS ONLY_set_year'!$AQ$3:$BH$3" spid="_x0000_s181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24" name="Picture 16">
                <a:extLst>
                  <a:ext uri="{FF2B5EF4-FFF2-40B4-BE49-F238E27FC236}">
                    <a16:creationId xmlns:a16="http://schemas.microsoft.com/office/drawing/2014/main" id="{00000000-0008-0000-0800-000010440000}"/>
                  </a:ext>
                </a:extLst>
              </xdr:cNvPr>
              <xdr:cNvPicPr>
                <a:picLocks noChangeAspect="1" noChangeArrowheads="1"/>
                <a:extLst>
                  <a:ext uri="{84589F7E-364E-4C9E-8A38-B11213B215E9}">
                    <a14:cameraTool cellRange="'NTS ONLY_set_year'!$AG$3:$AQ$3" spid="_x0000_s181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wc.com/ca/automobile" TargetMode="External"/><Relationship Id="rId7" Type="http://schemas.openxmlformats.org/officeDocument/2006/relationships/vmlDrawing" Target="../drawings/vmlDrawing1.vml"/><Relationship Id="rId2" Type="http://schemas.openxmlformats.org/officeDocument/2006/relationships/hyperlink" Target="http://www.pwc.com/ca/carexpenses" TargetMode="External"/><Relationship Id="rId1" Type="http://schemas.openxmlformats.org/officeDocument/2006/relationships/hyperlink" Target="http://www.pwc.com/ca/carexpens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pwc.com/ca/carexpens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mailto:tax.services@ca.info.pwc.com" TargetMode="External"/><Relationship Id="rId2" Type="http://schemas.openxmlformats.org/officeDocument/2006/relationships/hyperlink" Target="mailto:tax.services@ca.info.pwc.com" TargetMode="External"/><Relationship Id="rId1" Type="http://schemas.openxmlformats.org/officeDocument/2006/relationships/hyperlink" Target="mailto:tax.services@ca.info.pwc.com"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1"/>
  </sheetPr>
  <dimension ref="A1:BV398"/>
  <sheetViews>
    <sheetView showGridLines="0" zoomScale="86" zoomScaleNormal="86" workbookViewId="0">
      <pane xSplit="2" ySplit="4" topLeftCell="C5" activePane="bottomRight" state="frozenSplit"/>
      <selection activeCell="C5" sqref="C5"/>
      <selection pane="topRight" activeCell="C5" sqref="C5"/>
      <selection pane="bottomLeft" activeCell="C5" sqref="C5"/>
      <selection pane="bottomRight" activeCell="A26" sqref="A26"/>
    </sheetView>
  </sheetViews>
  <sheetFormatPr defaultColWidth="9.109375" defaultRowHeight="13.2"/>
  <cols>
    <col min="1" max="1" width="50" style="116" customWidth="1"/>
    <col min="2" max="2" width="4.33203125" style="116" customWidth="1"/>
    <col min="3" max="3" width="35.88671875" style="116" customWidth="1"/>
    <col min="4" max="4" width="41" style="116" customWidth="1"/>
    <col min="5" max="5" width="40.5546875" style="116" customWidth="1"/>
    <col min="6" max="6" width="7.6640625" style="119" customWidth="1"/>
    <col min="7" max="7" width="7.5546875" style="119" customWidth="1"/>
    <col min="8" max="8" width="19.109375" style="116" customWidth="1"/>
    <col min="9" max="9" width="10" style="116" customWidth="1"/>
    <col min="10" max="10" width="12" customWidth="1"/>
    <col min="11" max="17" width="2" style="116" customWidth="1"/>
    <col min="18" max="18" width="5" style="116" customWidth="1"/>
    <col min="19" max="19" width="2.33203125" style="116" customWidth="1"/>
    <col min="20" max="22" width="2.33203125" customWidth="1"/>
    <col min="23" max="23" width="20.6640625" customWidth="1"/>
    <col min="24" max="25" width="7.5546875" customWidth="1"/>
    <col min="26" max="28" width="10.33203125" customWidth="1"/>
    <col min="29" max="29" width="10.33203125" style="116" customWidth="1"/>
    <col min="30" max="30" width="51" style="116" customWidth="1"/>
    <col min="31" max="44" width="10.33203125" style="116" customWidth="1"/>
    <col min="45" max="62" width="9.109375" style="116"/>
    <col min="63" max="63" width="40.6640625" style="116" customWidth="1"/>
    <col min="64" max="16384" width="9.109375" style="116"/>
  </cols>
  <sheetData>
    <row r="1" spans="1:74" ht="16.8" thickTop="1" thickBot="1">
      <c r="A1" s="485" t="s">
        <v>216</v>
      </c>
      <c r="B1" s="487" t="s">
        <v>215</v>
      </c>
      <c r="C1" s="640" t="s">
        <v>217</v>
      </c>
      <c r="D1" s="641"/>
      <c r="E1" s="641"/>
      <c r="AA1" s="579"/>
      <c r="AC1" s="581"/>
      <c r="AG1" s="596" t="s">
        <v>428</v>
      </c>
      <c r="AH1" s="596"/>
      <c r="AI1" s="596"/>
      <c r="AJ1" s="596"/>
      <c r="AK1" s="596"/>
      <c r="AL1" s="596"/>
      <c r="AM1" s="596"/>
      <c r="AN1" s="596"/>
    </row>
    <row r="2" spans="1:74" ht="18.600000000000001" thickTop="1" thickBot="1">
      <c r="A2" s="421" t="s">
        <v>154</v>
      </c>
      <c r="B2" s="486" t="s">
        <v>156</v>
      </c>
      <c r="C2" s="642"/>
      <c r="D2" s="642"/>
      <c r="E2" s="642"/>
      <c r="H2" s="127">
        <v>2.4</v>
      </c>
      <c r="AB2" s="580"/>
      <c r="AG2" s="596" t="s">
        <v>429</v>
      </c>
    </row>
    <row r="3" spans="1:74" ht="85.5" customHeight="1" thickTop="1" thickBot="1">
      <c r="A3" s="125" t="s">
        <v>137</v>
      </c>
      <c r="B3" s="550" t="s">
        <v>458</v>
      </c>
      <c r="C3" s="488" t="s">
        <v>126</v>
      </c>
      <c r="D3" s="489" t="s">
        <v>144</v>
      </c>
      <c r="E3" s="489" t="s">
        <v>145</v>
      </c>
      <c r="F3" s="123" t="s">
        <v>141</v>
      </c>
      <c r="G3" s="120" t="str">
        <f>IF(TRIM(B3)="F","F","E")</f>
        <v>F</v>
      </c>
      <c r="R3" s="403">
        <f>Year_four_digits</f>
        <v>2025</v>
      </c>
      <c r="W3" s="539" t="str">
        <f>E144</f>
        <v>Entrer l'année ici.
(par ex. 2025)</v>
      </c>
      <c r="AD3" s="595" t="str">
        <f>E165</f>
        <v>F164_</v>
      </c>
      <c r="AF3" s="597"/>
      <c r="AG3" s="600" t="str">
        <f>IF(Language="f",AG2,AG1)</f>
        <v>Veuillez faire un zoom arrière si le curseur a disparu après avoir appuyé sur la touche Début.</v>
      </c>
      <c r="AH3" s="600"/>
      <c r="AI3" s="600"/>
      <c r="AJ3" s="600"/>
      <c r="AK3" s="600"/>
      <c r="AL3" s="600"/>
      <c r="AM3" s="600"/>
      <c r="AN3" s="600"/>
      <c r="AO3" s="600"/>
      <c r="AP3" s="600"/>
      <c r="AQ3" s="598"/>
      <c r="AR3" s="598"/>
      <c r="AS3" s="598"/>
      <c r="AT3" s="598"/>
      <c r="AU3" s="598"/>
      <c r="AV3" s="598"/>
      <c r="AW3" s="638"/>
      <c r="AX3" s="639"/>
      <c r="AY3" s="639"/>
      <c r="AZ3" s="639"/>
      <c r="BA3" s="639"/>
      <c r="BB3" s="638"/>
      <c r="BC3" s="639"/>
      <c r="BD3" s="639"/>
      <c r="BE3" s="599"/>
      <c r="BF3" s="599"/>
      <c r="BG3" s="599"/>
      <c r="BH3" s="599"/>
      <c r="BI3" s="599"/>
      <c r="BJ3" s="599"/>
      <c r="BK3" s="615" t="str">
        <f>IF(Language="f",Instructions!$F$45,Instructions!$E$45)</f>
        <v>Veuillez enregistrer 
le fichier dans vos dossiers 
et ne pas oublier de faire des 
enregistrements fréquents.</v>
      </c>
      <c r="BL3" s="599"/>
      <c r="BM3" s="599"/>
      <c r="BN3" s="599"/>
      <c r="BO3" s="599"/>
      <c r="BP3" s="599"/>
      <c r="BQ3" s="599"/>
      <c r="BR3" s="599"/>
      <c r="BS3" s="599"/>
      <c r="BT3" s="599"/>
      <c r="BU3" s="599"/>
      <c r="BV3" s="599"/>
    </row>
    <row r="4" spans="1:74" ht="31.2" thickTop="1">
      <c r="A4" s="490" t="s">
        <v>198</v>
      </c>
      <c r="B4" s="549"/>
      <c r="C4" s="491" t="s">
        <v>153</v>
      </c>
      <c r="D4" s="492" t="s">
        <v>152</v>
      </c>
      <c r="E4" s="493" t="s">
        <v>151</v>
      </c>
      <c r="F4" s="119" t="s">
        <v>138</v>
      </c>
      <c r="G4" s="119" t="s">
        <v>139</v>
      </c>
      <c r="I4" s="119" t="s">
        <v>303</v>
      </c>
      <c r="J4" s="119" t="s">
        <v>304</v>
      </c>
    </row>
    <row r="5" spans="1:74" ht="30.75" customHeight="1">
      <c r="A5" s="116" t="str">
        <f t="shared" ref="A5:A69" si="0">IF(LEN(C5)-LEN(TRIM(C5))&gt;0,"May begin or end with a blank space","- -")</f>
        <v>- -</v>
      </c>
      <c r="C5" s="627" t="s">
        <v>449</v>
      </c>
      <c r="D5" s="628">
        <v>2025</v>
      </c>
      <c r="E5" s="122"/>
      <c r="F5" s="119">
        <f>LEN(C5)</f>
        <v>14</v>
      </c>
      <c r="G5" s="119">
        <f>LEN(D5)</f>
        <v>4</v>
      </c>
      <c r="H5" s="495" t="str">
        <f>IF(I5&lt;&gt;J5,"Check matching spaces at beginning or end","- -")</f>
        <v>- -</v>
      </c>
      <c r="I5" s="494">
        <f>F5-LEN(TRIM(C5))</f>
        <v>0</v>
      </c>
      <c r="J5" s="494">
        <f>G5-LEN(TRIM(D5))</f>
        <v>0</v>
      </c>
      <c r="K5" s="404"/>
      <c r="L5" s="404"/>
      <c r="M5" s="404"/>
      <c r="N5" s="404"/>
      <c r="O5" s="404"/>
      <c r="P5" s="404"/>
      <c r="Q5" s="404"/>
      <c r="R5" s="9">
        <v>1</v>
      </c>
      <c r="S5" s="404"/>
      <c r="AC5" s="99"/>
      <c r="AD5" s="33"/>
      <c r="AE5" s="34"/>
      <c r="AF5" s="32" t="str">
        <f t="shared" ref="AF5:AF10" si="1">IF(AND(ISNUMBER(AD5),ISNUMBER(AE5)),AE5-AD5,"")</f>
        <v/>
      </c>
      <c r="AG5" s="23"/>
      <c r="AH5" s="24"/>
      <c r="AI5" s="25"/>
      <c r="AJ5" s="24"/>
      <c r="AK5" s="128">
        <v>1</v>
      </c>
      <c r="AL5" s="51"/>
      <c r="AM5" s="161" t="e">
        <f>INDEX('NTS ONLY_set_year'!X:X,MATCH(TEXT($AI5,"Ddd"),'NTS ONLY_set_year'!#REF!,0))</f>
        <v>#REF!</v>
      </c>
      <c r="AN5" s="227">
        <f t="shared" ref="AN5:AN10" si="2">$AF$21</f>
        <v>0</v>
      </c>
      <c r="AO5" s="161"/>
      <c r="AP5" s="161"/>
      <c r="AQ5" s="388">
        <f t="shared" ref="AQ5:AQ10" si="3">$AP$9+R5</f>
        <v>1</v>
      </c>
      <c r="AR5" s="399" t="e">
        <f t="shared" ref="AR5:AR10" si="4">AM5&amp;". "&amp;AN5&amp;" "&amp;AK5&amp;", "&amp;$AP$8</f>
        <v>#REF!</v>
      </c>
    </row>
    <row r="6" spans="1:74" s="117" customFormat="1" ht="39.6">
      <c r="A6" s="116" t="str">
        <f t="shared" si="0"/>
        <v>May begin or end with a blank space</v>
      </c>
      <c r="B6" s="116"/>
      <c r="C6" s="443" t="s">
        <v>189</v>
      </c>
      <c r="D6" s="444"/>
      <c r="E6" s="122" t="str">
        <f t="shared" ref="E6:E69" si="5">IF($G$3="F",IF(G6=0,"",D6),IF(F6=0,"",C6))</f>
        <v/>
      </c>
      <c r="F6" s="119">
        <f t="shared" ref="F6:F69" si="6">LEN(C6)</f>
        <v>68</v>
      </c>
      <c r="G6" s="119">
        <f t="shared" ref="G6:G69" si="7">LEN(D6)</f>
        <v>0</v>
      </c>
      <c r="H6" s="495" t="str">
        <f t="shared" ref="H6:H69" si="8">IF(I6&lt;&gt;J6,"Check matching spaces at beginning or end","- -")</f>
        <v>Check matching spaces at beginning or end</v>
      </c>
      <c r="I6" s="494">
        <f t="shared" ref="I6:I69" si="9">F6-LEN(TRIM(C6))</f>
        <v>1</v>
      </c>
      <c r="J6" s="494">
        <f t="shared" ref="J6:J69" si="10">G6-LEN(TRIM(D6))</f>
        <v>0</v>
      </c>
      <c r="K6" s="404"/>
      <c r="L6" s="404"/>
      <c r="M6" s="404"/>
      <c r="N6" s="404"/>
      <c r="O6" s="404"/>
      <c r="P6" s="404"/>
      <c r="Q6" s="404"/>
      <c r="R6" s="9">
        <v>2</v>
      </c>
      <c r="S6" s="404"/>
      <c r="T6"/>
      <c r="U6"/>
      <c r="V6"/>
      <c r="W6"/>
      <c r="X6"/>
      <c r="Y6"/>
      <c r="Z6"/>
      <c r="AA6"/>
      <c r="AB6"/>
      <c r="AC6" s="21"/>
      <c r="AD6" s="33">
        <v>50</v>
      </c>
      <c r="AE6" s="34">
        <v>555</v>
      </c>
      <c r="AF6" s="32">
        <f t="shared" si="1"/>
        <v>505</v>
      </c>
      <c r="AG6" s="23"/>
      <c r="AH6" s="24"/>
      <c r="AI6" s="25"/>
      <c r="AJ6" s="24"/>
      <c r="AK6" s="22">
        <f>IF(ISBLANK(R6),"",R6)</f>
        <v>2</v>
      </c>
      <c r="AL6" s="51"/>
      <c r="AM6" s="161" t="e">
        <f>INDEX('NTS ONLY_set_year'!X:X,MATCH(TEXT($AI6,"Ddd"),'NTS ONLY_set_year'!#REF!,0))</f>
        <v>#REF!</v>
      </c>
      <c r="AN6" s="227">
        <f t="shared" si="2"/>
        <v>0</v>
      </c>
      <c r="AO6" s="161"/>
      <c r="AP6" s="161"/>
      <c r="AQ6" s="388">
        <f t="shared" si="3"/>
        <v>2</v>
      </c>
      <c r="AR6" s="399" t="e">
        <f t="shared" si="4"/>
        <v>#REF!</v>
      </c>
    </row>
    <row r="7" spans="1:74">
      <c r="A7" s="116" t="str">
        <f t="shared" si="0"/>
        <v>May begin or end with a blank space</v>
      </c>
      <c r="C7" s="115" t="s">
        <v>109</v>
      </c>
      <c r="D7" s="126" t="s">
        <v>218</v>
      </c>
      <c r="E7" s="122" t="str">
        <f t="shared" si="5"/>
        <v xml:space="preserve"> jours dans le mois</v>
      </c>
      <c r="F7" s="119">
        <f t="shared" si="6"/>
        <v>14</v>
      </c>
      <c r="G7" s="119">
        <f t="shared" si="7"/>
        <v>19</v>
      </c>
      <c r="H7" s="495" t="str">
        <f t="shared" si="8"/>
        <v>- -</v>
      </c>
      <c r="I7" s="494">
        <f t="shared" si="9"/>
        <v>1</v>
      </c>
      <c r="J7" s="494">
        <f t="shared" si="10"/>
        <v>1</v>
      </c>
      <c r="K7" s="404"/>
      <c r="L7" s="404"/>
      <c r="M7" s="404"/>
      <c r="N7" s="404"/>
      <c r="O7" s="404"/>
      <c r="P7" s="404"/>
      <c r="Q7" s="404"/>
      <c r="R7" s="9">
        <v>3</v>
      </c>
      <c r="S7" s="404"/>
      <c r="AC7" s="21"/>
      <c r="AD7" s="33"/>
      <c r="AE7" s="34"/>
      <c r="AF7" s="32" t="str">
        <f t="shared" si="1"/>
        <v/>
      </c>
      <c r="AG7" s="23"/>
      <c r="AH7" s="24"/>
      <c r="AI7" s="25"/>
      <c r="AJ7" s="24"/>
      <c r="AK7" s="22">
        <f>IF(ISBLANK(R7),"",R7)</f>
        <v>3</v>
      </c>
      <c r="AL7" s="51"/>
      <c r="AM7" s="161" t="e">
        <f>INDEX('NTS ONLY_set_year'!X:X,MATCH(TEXT($AI7,"Ddd"),'NTS ONLY_set_year'!#REF!,0))</f>
        <v>#REF!</v>
      </c>
      <c r="AN7" s="227">
        <f t="shared" si="2"/>
        <v>0</v>
      </c>
      <c r="AO7" s="161"/>
      <c r="AP7" s="161"/>
      <c r="AQ7" s="388">
        <f t="shared" si="3"/>
        <v>3</v>
      </c>
      <c r="AR7" s="399" t="e">
        <f t="shared" si="4"/>
        <v>#REF!</v>
      </c>
    </row>
    <row r="8" spans="1:74" ht="26.4">
      <c r="A8" s="116" t="str">
        <f t="shared" si="0"/>
        <v>- -</v>
      </c>
      <c r="C8" s="115" t="s">
        <v>127</v>
      </c>
      <c r="D8" s="126" t="s">
        <v>320</v>
      </c>
      <c r="E8" s="122" t="str">
        <f t="shared" si="5"/>
        <v>(par ex., si le km au départ est inférieur au km à l'arrivée du déplacement précédent)</v>
      </c>
      <c r="F8" s="119">
        <f t="shared" si="6"/>
        <v>67</v>
      </c>
      <c r="G8" s="119">
        <f t="shared" si="7"/>
        <v>86</v>
      </c>
      <c r="H8" s="495" t="str">
        <f t="shared" si="8"/>
        <v>- -</v>
      </c>
      <c r="I8" s="494">
        <f t="shared" si="9"/>
        <v>0</v>
      </c>
      <c r="J8" s="494">
        <f t="shared" si="10"/>
        <v>0</v>
      </c>
      <c r="K8" s="404"/>
      <c r="L8" s="404"/>
      <c r="M8" s="404"/>
      <c r="N8" s="404"/>
      <c r="O8" s="404"/>
      <c r="P8" s="404"/>
      <c r="Q8" s="404"/>
      <c r="R8" s="9">
        <v>4</v>
      </c>
      <c r="S8" s="404"/>
      <c r="AC8" s="21"/>
      <c r="AD8" s="33"/>
      <c r="AE8" s="34"/>
      <c r="AF8" s="32" t="str">
        <f t="shared" si="1"/>
        <v/>
      </c>
      <c r="AG8" s="23"/>
      <c r="AH8" s="24"/>
      <c r="AI8" s="25"/>
      <c r="AJ8" s="24"/>
      <c r="AK8" s="22">
        <f>IF(ISBLANK(R8),"",R8)</f>
        <v>4</v>
      </c>
      <c r="AL8" s="51"/>
      <c r="AM8" s="161" t="e">
        <f>INDEX('NTS ONLY_set_year'!X:X,MATCH(TEXT($AI8,"Ddd"),'NTS ONLY_set_year'!#REF!,0))</f>
        <v>#REF!</v>
      </c>
      <c r="AN8" s="227">
        <f t="shared" si="2"/>
        <v>0</v>
      </c>
      <c r="AO8" s="161"/>
      <c r="AP8" s="161"/>
      <c r="AQ8" s="388">
        <f t="shared" si="3"/>
        <v>4</v>
      </c>
      <c r="AR8" s="399" t="e">
        <f t="shared" si="4"/>
        <v>#REF!</v>
      </c>
    </row>
    <row r="9" spans="1:74">
      <c r="A9" s="116" t="str">
        <f t="shared" si="0"/>
        <v>- -</v>
      </c>
      <c r="C9" s="115" t="s">
        <v>119</v>
      </c>
      <c r="D9" s="126" t="s">
        <v>219</v>
      </c>
      <c r="E9" s="122" t="str">
        <f t="shared" si="5"/>
        <v>(aa ou aaaa)</v>
      </c>
      <c r="F9" s="119">
        <f t="shared" si="6"/>
        <v>12</v>
      </c>
      <c r="G9" s="119">
        <f t="shared" si="7"/>
        <v>12</v>
      </c>
      <c r="H9" s="495" t="str">
        <f t="shared" si="8"/>
        <v>- -</v>
      </c>
      <c r="I9" s="494">
        <f t="shared" si="9"/>
        <v>0</v>
      </c>
      <c r="J9" s="494">
        <f t="shared" si="10"/>
        <v>0</v>
      </c>
      <c r="K9" s="404"/>
      <c r="L9" s="404"/>
      <c r="M9" s="404"/>
      <c r="N9" s="404"/>
      <c r="O9" s="404"/>
      <c r="P9" s="404"/>
      <c r="Q9" s="404"/>
      <c r="R9" s="9">
        <v>5</v>
      </c>
      <c r="S9" s="404"/>
      <c r="AC9" s="21"/>
      <c r="AD9" s="33"/>
      <c r="AE9" s="34"/>
      <c r="AF9" s="32" t="str">
        <f t="shared" si="1"/>
        <v/>
      </c>
      <c r="AG9" s="23"/>
      <c r="AH9" s="24"/>
      <c r="AI9" s="25"/>
      <c r="AJ9" s="24"/>
      <c r="AK9" s="22">
        <f>IF(ISBLANK(R9),"",R9)</f>
        <v>5</v>
      </c>
      <c r="AL9" s="51"/>
      <c r="AM9" s="161" t="e">
        <f>INDEX('NTS ONLY_set_year'!X:X,MATCH(TEXT($AI9,"Ddd"),'NTS ONLY_set_year'!#REF!,0))</f>
        <v>#REF!</v>
      </c>
      <c r="AN9" s="227">
        <f t="shared" si="2"/>
        <v>0</v>
      </c>
      <c r="AO9" s="161"/>
      <c r="AP9" s="161"/>
      <c r="AQ9" s="388">
        <f t="shared" si="3"/>
        <v>5</v>
      </c>
      <c r="AR9" s="399" t="e">
        <f t="shared" si="4"/>
        <v>#REF!</v>
      </c>
    </row>
    <row r="10" spans="1:74">
      <c r="A10" s="116" t="str">
        <f t="shared" si="0"/>
        <v>- -</v>
      </c>
      <c r="C10" s="115" t="s">
        <v>121</v>
      </c>
      <c r="D10" s="126" t="s">
        <v>121</v>
      </c>
      <c r="E10" s="122" t="str">
        <f t="shared" si="5"/>
        <v>◄◄◄</v>
      </c>
      <c r="F10" s="119">
        <f t="shared" si="6"/>
        <v>3</v>
      </c>
      <c r="G10" s="119">
        <f t="shared" si="7"/>
        <v>3</v>
      </c>
      <c r="H10" s="495" t="str">
        <f t="shared" si="8"/>
        <v>- -</v>
      </c>
      <c r="I10" s="494">
        <f t="shared" si="9"/>
        <v>0</v>
      </c>
      <c r="J10" s="494">
        <f t="shared" si="10"/>
        <v>0</v>
      </c>
      <c r="K10" s="404"/>
      <c r="L10" s="404"/>
      <c r="M10" s="404"/>
      <c r="N10" s="404"/>
      <c r="O10" s="404"/>
      <c r="P10" s="404"/>
      <c r="Q10" s="404"/>
      <c r="R10" s="9">
        <v>6</v>
      </c>
      <c r="S10" s="404"/>
      <c r="AC10" s="21"/>
      <c r="AD10" s="33"/>
      <c r="AE10" s="34"/>
      <c r="AF10" s="32" t="str">
        <f t="shared" si="1"/>
        <v/>
      </c>
      <c r="AG10" s="23"/>
      <c r="AH10" s="24"/>
      <c r="AI10" s="25"/>
      <c r="AJ10" s="24"/>
      <c r="AK10" s="22">
        <f>IF(ISBLANK(R10),"",R10)</f>
        <v>6</v>
      </c>
      <c r="AL10" s="51"/>
      <c r="AM10" s="161" t="e">
        <f>INDEX('NTS ONLY_set_year'!X:X,MATCH(TEXT($AI10,"Ddd"),'NTS ONLY_set_year'!#REF!,0))</f>
        <v>#REF!</v>
      </c>
      <c r="AN10" s="227">
        <f t="shared" si="2"/>
        <v>0</v>
      </c>
      <c r="AO10" s="161"/>
      <c r="AP10" s="161"/>
      <c r="AQ10" s="388">
        <f t="shared" si="3"/>
        <v>6</v>
      </c>
      <c r="AR10" s="399" t="e">
        <f t="shared" si="4"/>
        <v>#REF!</v>
      </c>
    </row>
    <row r="11" spans="1:74">
      <c r="A11" s="116" t="str">
        <f t="shared" si="0"/>
        <v>- -</v>
      </c>
      <c r="C11" s="115" t="s">
        <v>18</v>
      </c>
      <c r="D11" s="126" t="s">
        <v>220</v>
      </c>
      <c r="E11" s="122" t="str">
        <f t="shared" si="5"/>
        <v>Réparations accident (affaires)</v>
      </c>
      <c r="F11" s="119">
        <f t="shared" si="6"/>
        <v>26</v>
      </c>
      <c r="G11" s="119">
        <f t="shared" si="7"/>
        <v>31</v>
      </c>
      <c r="H11" s="495" t="str">
        <f t="shared" si="8"/>
        <v>- -</v>
      </c>
      <c r="I11" s="494">
        <f t="shared" si="9"/>
        <v>0</v>
      </c>
      <c r="J11" s="494">
        <f t="shared" si="10"/>
        <v>0</v>
      </c>
      <c r="K11" s="404"/>
      <c r="L11" s="404"/>
      <c r="M11" s="404"/>
      <c r="N11" s="404"/>
      <c r="O11" s="404"/>
      <c r="P11" s="404"/>
      <c r="Q11" s="404"/>
      <c r="R11" s="9">
        <v>7</v>
      </c>
      <c r="S11" s="404"/>
    </row>
    <row r="12" spans="1:74">
      <c r="A12" s="116" t="str">
        <f t="shared" si="0"/>
        <v>- -</v>
      </c>
      <c r="C12" s="115" t="s">
        <v>16</v>
      </c>
      <c r="D12" s="126" t="s">
        <v>221</v>
      </c>
      <c r="E12" s="122" t="str">
        <f t="shared" si="5"/>
        <v>Réparations accident (personnel)</v>
      </c>
      <c r="F12" s="119">
        <f t="shared" si="6"/>
        <v>26</v>
      </c>
      <c r="G12" s="119">
        <f t="shared" si="7"/>
        <v>32</v>
      </c>
      <c r="H12" s="495" t="str">
        <f t="shared" si="8"/>
        <v>- -</v>
      </c>
      <c r="I12" s="494">
        <f t="shared" si="9"/>
        <v>0</v>
      </c>
      <c r="J12" s="494">
        <f t="shared" si="10"/>
        <v>0</v>
      </c>
      <c r="K12" s="404"/>
      <c r="L12" s="404"/>
      <c r="M12" s="404"/>
      <c r="N12" s="404"/>
      <c r="O12" s="404"/>
      <c r="P12" s="404"/>
      <c r="Q12" s="404"/>
      <c r="R12" s="9">
        <v>8</v>
      </c>
      <c r="S12" s="404"/>
    </row>
    <row r="13" spans="1:74">
      <c r="A13" s="116" t="str">
        <f t="shared" si="0"/>
        <v>- -</v>
      </c>
      <c r="C13" s="115" t="s">
        <v>191</v>
      </c>
      <c r="D13" s="126" t="s">
        <v>222</v>
      </c>
      <c r="E13" s="122" t="str">
        <f t="shared" si="5"/>
        <v>Par rapport à la plus petite lecture du mois</v>
      </c>
      <c r="F13" s="119">
        <f t="shared" si="6"/>
        <v>38</v>
      </c>
      <c r="G13" s="119">
        <f t="shared" si="7"/>
        <v>44</v>
      </c>
      <c r="H13" s="495" t="str">
        <f t="shared" si="8"/>
        <v>- -</v>
      </c>
      <c r="I13" s="494">
        <f t="shared" si="9"/>
        <v>0</v>
      </c>
      <c r="J13" s="494">
        <f t="shared" si="10"/>
        <v>0</v>
      </c>
      <c r="K13" s="404"/>
      <c r="L13" s="404"/>
      <c r="M13" s="404"/>
      <c r="N13" s="404"/>
      <c r="O13" s="404"/>
      <c r="P13" s="404"/>
      <c r="Q13" s="404"/>
      <c r="R13" s="9">
        <v>9</v>
      </c>
      <c r="S13" s="404"/>
    </row>
    <row r="14" spans="1:74">
      <c r="A14" s="116" t="str">
        <f t="shared" si="0"/>
        <v>- -</v>
      </c>
      <c r="C14" s="115" t="s">
        <v>158</v>
      </c>
      <c r="D14" s="126" t="s">
        <v>223</v>
      </c>
      <c r="E14" s="122" t="str">
        <f t="shared" si="5"/>
        <v>par rapport à la fin du mois précédent</v>
      </c>
      <c r="F14" s="119">
        <f t="shared" si="6"/>
        <v>29</v>
      </c>
      <c r="G14" s="119">
        <f t="shared" si="7"/>
        <v>38</v>
      </c>
      <c r="H14" s="495" t="str">
        <f t="shared" si="8"/>
        <v>- -</v>
      </c>
      <c r="I14" s="494">
        <f t="shared" si="9"/>
        <v>0</v>
      </c>
      <c r="J14" s="494">
        <f t="shared" si="10"/>
        <v>0</v>
      </c>
      <c r="K14" s="404"/>
      <c r="L14" s="404"/>
      <c r="M14" s="404"/>
      <c r="N14" s="404"/>
      <c r="O14" s="404"/>
      <c r="P14" s="404"/>
      <c r="Q14" s="404"/>
      <c r="R14" s="9">
        <v>10</v>
      </c>
      <c r="S14" s="404"/>
    </row>
    <row r="15" spans="1:74">
      <c r="A15" s="116" t="str">
        <f t="shared" si="0"/>
        <v>- -</v>
      </c>
      <c r="C15" s="115" t="s">
        <v>9</v>
      </c>
      <c r="D15" s="126" t="s">
        <v>224</v>
      </c>
      <c r="E15" s="122" t="str">
        <f t="shared" si="5"/>
        <v>Allocations reçues de l'employeur</v>
      </c>
      <c r="F15" s="119">
        <f t="shared" si="6"/>
        <v>24</v>
      </c>
      <c r="G15" s="119">
        <f t="shared" si="7"/>
        <v>33</v>
      </c>
      <c r="H15" s="495" t="str">
        <f t="shared" si="8"/>
        <v>- -</v>
      </c>
      <c r="I15" s="494">
        <f t="shared" si="9"/>
        <v>0</v>
      </c>
      <c r="J15" s="494">
        <f t="shared" si="10"/>
        <v>0</v>
      </c>
      <c r="K15" s="404"/>
      <c r="L15" s="404"/>
      <c r="M15" s="404"/>
      <c r="N15" s="404"/>
      <c r="O15" s="404"/>
      <c r="P15" s="404"/>
      <c r="Q15" s="404"/>
      <c r="R15" s="9">
        <v>11</v>
      </c>
      <c r="S15" s="404"/>
    </row>
    <row r="16" spans="1:74">
      <c r="A16" s="116" t="str">
        <f t="shared" si="0"/>
        <v>- -</v>
      </c>
      <c r="C16" s="115" t="s">
        <v>173</v>
      </c>
      <c r="D16" s="126" t="s">
        <v>225</v>
      </c>
      <c r="E16" s="122" t="str">
        <f t="shared" si="5"/>
        <v>Montant</v>
      </c>
      <c r="F16" s="119">
        <f t="shared" si="6"/>
        <v>6</v>
      </c>
      <c r="G16" s="119">
        <f t="shared" si="7"/>
        <v>7</v>
      </c>
      <c r="H16" s="495" t="str">
        <f t="shared" si="8"/>
        <v>- -</v>
      </c>
      <c r="I16" s="494">
        <f t="shared" si="9"/>
        <v>0</v>
      </c>
      <c r="J16" s="494">
        <f t="shared" si="10"/>
        <v>0</v>
      </c>
      <c r="K16" s="404"/>
      <c r="L16" s="404"/>
      <c r="M16" s="404"/>
      <c r="N16" s="404"/>
      <c r="O16" s="404"/>
      <c r="P16" s="404"/>
      <c r="Q16" s="404"/>
      <c r="R16" s="9"/>
      <c r="S16" s="404"/>
    </row>
    <row r="17" spans="1:28">
      <c r="A17" s="116" t="str">
        <f t="shared" si="0"/>
        <v>- -</v>
      </c>
      <c r="C17" s="115" t="s">
        <v>6</v>
      </c>
      <c r="D17" s="126" t="s">
        <v>226</v>
      </c>
      <c r="E17" s="122" t="str">
        <f t="shared" si="5"/>
        <v>Montants reçus</v>
      </c>
      <c r="F17" s="119">
        <f t="shared" si="6"/>
        <v>16</v>
      </c>
      <c r="G17" s="119">
        <f t="shared" si="7"/>
        <v>14</v>
      </c>
      <c r="H17" s="495" t="str">
        <f t="shared" si="8"/>
        <v>- -</v>
      </c>
      <c r="I17" s="494">
        <f t="shared" si="9"/>
        <v>0</v>
      </c>
      <c r="J17" s="494">
        <f t="shared" si="10"/>
        <v>0</v>
      </c>
      <c r="K17" s="404"/>
      <c r="L17" s="404"/>
      <c r="M17" s="404"/>
      <c r="N17" s="404"/>
      <c r="O17" s="404"/>
      <c r="P17" s="404"/>
      <c r="Q17" s="404"/>
      <c r="R17" s="9">
        <v>12</v>
      </c>
      <c r="S17" s="404"/>
    </row>
    <row r="18" spans="1:28">
      <c r="A18" s="116" t="str">
        <f t="shared" si="0"/>
        <v>- -</v>
      </c>
      <c r="C18" s="116" t="s">
        <v>157</v>
      </c>
      <c r="D18" s="126" t="s">
        <v>227</v>
      </c>
      <c r="E18" s="122" t="str">
        <f t="shared" si="5"/>
        <v>et</v>
      </c>
      <c r="F18" s="119">
        <f t="shared" si="6"/>
        <v>3</v>
      </c>
      <c r="G18" s="119">
        <f t="shared" si="7"/>
        <v>2</v>
      </c>
      <c r="H18" s="495" t="str">
        <f t="shared" si="8"/>
        <v>- -</v>
      </c>
      <c r="I18" s="494">
        <f t="shared" si="9"/>
        <v>0</v>
      </c>
      <c r="J18" s="494">
        <f t="shared" si="10"/>
        <v>0</v>
      </c>
      <c r="K18" s="404"/>
      <c r="L18" s="404"/>
      <c r="M18" s="404"/>
      <c r="N18" s="404"/>
      <c r="O18" s="404"/>
      <c r="P18" s="404"/>
      <c r="Q18" s="404"/>
      <c r="R18" s="9">
        <v>13</v>
      </c>
      <c r="S18" s="404"/>
    </row>
    <row r="19" spans="1:28" ht="26.4">
      <c r="A19" s="116" t="str">
        <f t="shared" si="0"/>
        <v>May begin or end with a blank space</v>
      </c>
      <c r="C19" s="115" t="s">
        <v>116</v>
      </c>
      <c r="D19" s="126" t="s">
        <v>313</v>
      </c>
      <c r="E19" s="122" t="str">
        <f t="shared" si="5"/>
        <v xml:space="preserve">Sommaire annuel indique que l'automobile n'est pas disponible pour tout le mois de </v>
      </c>
      <c r="F19" s="119">
        <f t="shared" si="6"/>
        <v>64</v>
      </c>
      <c r="G19" s="119">
        <f t="shared" si="7"/>
        <v>83</v>
      </c>
      <c r="H19" s="495" t="str">
        <f t="shared" si="8"/>
        <v>- -</v>
      </c>
      <c r="I19" s="494">
        <f t="shared" si="9"/>
        <v>1</v>
      </c>
      <c r="J19" s="494">
        <f t="shared" si="10"/>
        <v>1</v>
      </c>
      <c r="K19" s="404"/>
      <c r="L19" s="404"/>
      <c r="M19" s="404"/>
      <c r="N19" s="404"/>
      <c r="O19" s="404"/>
      <c r="P19" s="404"/>
      <c r="Q19" s="404"/>
      <c r="R19" s="9">
        <v>14</v>
      </c>
      <c r="S19" s="404"/>
    </row>
    <row r="20" spans="1:28">
      <c r="A20" s="116" t="str">
        <f t="shared" si="0"/>
        <v>- -</v>
      </c>
      <c r="D20" s="126"/>
      <c r="E20" s="122" t="str">
        <f t="shared" si="5"/>
        <v/>
      </c>
      <c r="F20" s="119">
        <f t="shared" si="6"/>
        <v>0</v>
      </c>
      <c r="G20" s="119">
        <f t="shared" si="7"/>
        <v>0</v>
      </c>
      <c r="H20" s="495" t="str">
        <f t="shared" si="8"/>
        <v>- -</v>
      </c>
      <c r="I20" s="494">
        <f t="shared" si="9"/>
        <v>0</v>
      </c>
      <c r="J20" s="494">
        <f t="shared" si="10"/>
        <v>0</v>
      </c>
      <c r="K20" s="404"/>
      <c r="L20" s="404"/>
      <c r="M20" s="404"/>
      <c r="N20" s="404"/>
      <c r="O20" s="404"/>
      <c r="P20" s="404"/>
      <c r="Q20" s="404"/>
      <c r="R20" s="9">
        <v>15</v>
      </c>
      <c r="S20" s="404"/>
    </row>
    <row r="21" spans="1:28">
      <c r="A21" s="116" t="str">
        <f t="shared" si="0"/>
        <v>- -</v>
      </c>
      <c r="D21" s="126"/>
      <c r="E21" s="122" t="str">
        <f t="shared" si="5"/>
        <v/>
      </c>
      <c r="F21" s="119">
        <f t="shared" si="6"/>
        <v>0</v>
      </c>
      <c r="G21" s="119">
        <f t="shared" si="7"/>
        <v>0</v>
      </c>
      <c r="H21" s="495" t="str">
        <f t="shared" si="8"/>
        <v>- -</v>
      </c>
      <c r="I21" s="494">
        <f t="shared" si="9"/>
        <v>0</v>
      </c>
      <c r="J21" s="494">
        <f t="shared" si="10"/>
        <v>0</v>
      </c>
      <c r="K21" s="404"/>
      <c r="L21" s="404"/>
      <c r="M21" s="404"/>
      <c r="N21" s="404"/>
      <c r="O21" s="404"/>
      <c r="P21" s="404"/>
      <c r="Q21" s="404"/>
      <c r="R21" s="9">
        <v>16</v>
      </c>
      <c r="S21" s="404"/>
    </row>
    <row r="22" spans="1:28">
      <c r="A22" s="116" t="str">
        <f t="shared" si="0"/>
        <v>- -</v>
      </c>
      <c r="C22" s="115" t="s">
        <v>22</v>
      </c>
      <c r="D22" s="126" t="s">
        <v>228</v>
      </c>
      <c r="E22" s="122" t="str">
        <f t="shared" si="5"/>
        <v>Kilomètres d'affaires</v>
      </c>
      <c r="F22" s="119">
        <f t="shared" si="6"/>
        <v>19</v>
      </c>
      <c r="G22" s="119">
        <f t="shared" si="7"/>
        <v>21</v>
      </c>
      <c r="H22" s="495" t="str">
        <f t="shared" si="8"/>
        <v>- -</v>
      </c>
      <c r="I22" s="494">
        <f t="shared" si="9"/>
        <v>0</v>
      </c>
      <c r="J22" s="494">
        <f t="shared" si="10"/>
        <v>0</v>
      </c>
      <c r="K22" s="404"/>
      <c r="L22" s="404"/>
      <c r="M22" s="404"/>
      <c r="N22" s="404"/>
      <c r="O22" s="404"/>
      <c r="P22" s="404"/>
      <c r="Q22" s="404"/>
      <c r="R22" s="9">
        <v>17</v>
      </c>
      <c r="S22" s="404"/>
    </row>
    <row r="23" spans="1:28">
      <c r="A23" s="116" t="str">
        <f t="shared" si="0"/>
        <v>- -</v>
      </c>
      <c r="C23" s="115" t="s">
        <v>54</v>
      </c>
      <c r="D23" s="126" t="s">
        <v>229</v>
      </c>
      <c r="E23" s="122" t="str">
        <f t="shared" si="5"/>
        <v>Kilomètres d'affaires parcourus</v>
      </c>
      <c r="F23" s="119">
        <f t="shared" si="6"/>
        <v>26</v>
      </c>
      <c r="G23" s="119">
        <f t="shared" si="7"/>
        <v>31</v>
      </c>
      <c r="H23" s="495" t="str">
        <f t="shared" si="8"/>
        <v>- -</v>
      </c>
      <c r="I23" s="494">
        <f t="shared" si="9"/>
        <v>0</v>
      </c>
      <c r="J23" s="494">
        <f t="shared" si="10"/>
        <v>0</v>
      </c>
      <c r="K23" s="404"/>
      <c r="L23" s="404"/>
      <c r="M23" s="404"/>
      <c r="N23" s="404"/>
      <c r="O23" s="404"/>
      <c r="P23" s="404"/>
      <c r="Q23" s="404"/>
      <c r="R23" s="9">
        <v>18</v>
      </c>
      <c r="S23" s="404"/>
    </row>
    <row r="24" spans="1:28">
      <c r="A24" s="116" t="str">
        <f t="shared" si="0"/>
        <v>- -</v>
      </c>
      <c r="C24" s="115" t="s">
        <v>78</v>
      </c>
      <c r="D24" s="126" t="s">
        <v>331</v>
      </c>
      <c r="E24" s="122" t="str">
        <f t="shared" si="5"/>
        <v>km d'affaires</v>
      </c>
      <c r="F24" s="119">
        <f t="shared" si="6"/>
        <v>11</v>
      </c>
      <c r="G24" s="119">
        <f t="shared" si="7"/>
        <v>13</v>
      </c>
      <c r="H24" s="495" t="str">
        <f t="shared" si="8"/>
        <v>- -</v>
      </c>
      <c r="I24" s="494">
        <f t="shared" si="9"/>
        <v>0</v>
      </c>
      <c r="J24" s="494">
        <f t="shared" si="10"/>
        <v>0</v>
      </c>
      <c r="K24" s="404"/>
      <c r="L24" s="404"/>
      <c r="M24" s="404"/>
      <c r="N24" s="404"/>
      <c r="O24" s="404"/>
      <c r="P24" s="404"/>
      <c r="Q24" s="404"/>
      <c r="R24" s="9">
        <v>19</v>
      </c>
      <c r="S24" s="404"/>
    </row>
    <row r="25" spans="1:28" ht="26.4">
      <c r="A25" s="116" t="str">
        <f t="shared" si="0"/>
        <v>May begin or end with a blank space</v>
      </c>
      <c r="C25" s="115" t="s">
        <v>194</v>
      </c>
      <c r="D25" s="126" t="s">
        <v>301</v>
      </c>
      <c r="E25" s="122" t="str">
        <f t="shared" si="5"/>
        <v xml:space="preserve"> peut réduire votre avantage pour automobile pour SOIT </v>
      </c>
      <c r="F25" s="119">
        <f t="shared" si="6"/>
        <v>47</v>
      </c>
      <c r="G25" s="119">
        <f t="shared" si="7"/>
        <v>55</v>
      </c>
      <c r="H25" s="495" t="str">
        <f t="shared" si="8"/>
        <v>- -</v>
      </c>
      <c r="I25" s="494">
        <f t="shared" si="9"/>
        <v>2</v>
      </c>
      <c r="J25" s="494">
        <f t="shared" si="10"/>
        <v>2</v>
      </c>
      <c r="K25" s="404"/>
      <c r="L25" s="404"/>
      <c r="M25" s="404"/>
      <c r="N25" s="404"/>
      <c r="O25" s="404"/>
      <c r="P25" s="404"/>
      <c r="Q25" s="404"/>
      <c r="R25" s="9"/>
      <c r="S25" s="404"/>
    </row>
    <row r="26" spans="1:28">
      <c r="A26" s="116" t="str">
        <f t="shared" si="0"/>
        <v>- -</v>
      </c>
      <c r="C26" s="115" t="s">
        <v>103</v>
      </c>
      <c r="D26" s="126" t="s">
        <v>230</v>
      </c>
      <c r="E26" s="122" t="str">
        <f t="shared" si="5"/>
        <v>◄ ◄ ◄ ◄ Ne peut sauter une journée</v>
      </c>
      <c r="F26" s="119">
        <f t="shared" si="6"/>
        <v>28</v>
      </c>
      <c r="G26" s="119">
        <f t="shared" si="7"/>
        <v>34</v>
      </c>
      <c r="H26" s="495" t="str">
        <f t="shared" si="8"/>
        <v>- -</v>
      </c>
      <c r="I26" s="494">
        <f t="shared" si="9"/>
        <v>0</v>
      </c>
      <c r="J26" s="494">
        <f t="shared" si="10"/>
        <v>0</v>
      </c>
      <c r="K26" s="404"/>
      <c r="L26" s="404"/>
      <c r="M26" s="404"/>
      <c r="N26" s="404"/>
      <c r="O26" s="404"/>
      <c r="P26" s="404"/>
      <c r="Q26" s="404"/>
      <c r="R26" s="9">
        <v>20</v>
      </c>
      <c r="S26" s="404"/>
    </row>
    <row r="27" spans="1:28">
      <c r="A27" s="116" t="str">
        <f t="shared" si="0"/>
        <v>- -</v>
      </c>
      <c r="C27" s="115" t="s">
        <v>80</v>
      </c>
      <c r="D27" s="126" t="s">
        <v>231</v>
      </c>
      <c r="E27" s="122" t="str">
        <f t="shared" si="5"/>
        <v>Automobile 1</v>
      </c>
      <c r="F27" s="119">
        <f t="shared" si="6"/>
        <v>5</v>
      </c>
      <c r="G27" s="119">
        <f t="shared" si="7"/>
        <v>12</v>
      </c>
      <c r="H27" s="495" t="str">
        <f t="shared" si="8"/>
        <v>- -</v>
      </c>
      <c r="I27" s="494">
        <f t="shared" si="9"/>
        <v>0</v>
      </c>
      <c r="J27" s="494">
        <f t="shared" si="10"/>
        <v>0</v>
      </c>
      <c r="K27" s="404"/>
      <c r="L27" s="404"/>
      <c r="M27" s="404"/>
      <c r="N27" s="404"/>
      <c r="O27" s="404"/>
      <c r="P27" s="404"/>
      <c r="Q27" s="404"/>
      <c r="R27" s="9">
        <v>21</v>
      </c>
      <c r="S27" s="404"/>
    </row>
    <row r="28" spans="1:28">
      <c r="A28" s="116" t="str">
        <f t="shared" si="0"/>
        <v>- -</v>
      </c>
      <c r="C28" s="115" t="s">
        <v>81</v>
      </c>
      <c r="D28" s="126" t="s">
        <v>232</v>
      </c>
      <c r="E28" s="122" t="str">
        <f t="shared" si="5"/>
        <v>Automobile 2</v>
      </c>
      <c r="F28" s="119">
        <f t="shared" si="6"/>
        <v>5</v>
      </c>
      <c r="G28" s="119">
        <f t="shared" si="7"/>
        <v>12</v>
      </c>
      <c r="H28" s="495" t="str">
        <f t="shared" si="8"/>
        <v>- -</v>
      </c>
      <c r="I28" s="494">
        <f t="shared" si="9"/>
        <v>0</v>
      </c>
      <c r="J28" s="494">
        <f t="shared" si="10"/>
        <v>0</v>
      </c>
      <c r="K28" s="404"/>
      <c r="L28" s="404"/>
      <c r="M28" s="404"/>
      <c r="N28" s="404"/>
      <c r="O28" s="404"/>
      <c r="P28" s="404"/>
      <c r="Q28" s="404"/>
      <c r="R28" s="9">
        <v>22</v>
      </c>
      <c r="S28" s="404"/>
    </row>
    <row r="29" spans="1:28" s="118" customFormat="1">
      <c r="A29" s="116" t="str">
        <f t="shared" si="0"/>
        <v>- -</v>
      </c>
      <c r="B29" s="116"/>
      <c r="C29" s="115" t="s">
        <v>82</v>
      </c>
      <c r="D29" s="126" t="s">
        <v>233</v>
      </c>
      <c r="E29" s="122" t="str">
        <f t="shared" si="5"/>
        <v>Automobile 3</v>
      </c>
      <c r="F29" s="119">
        <f t="shared" si="6"/>
        <v>5</v>
      </c>
      <c r="G29" s="119">
        <f t="shared" si="7"/>
        <v>12</v>
      </c>
      <c r="H29" s="495" t="str">
        <f t="shared" si="8"/>
        <v>- -</v>
      </c>
      <c r="I29" s="494">
        <f t="shared" si="9"/>
        <v>0</v>
      </c>
      <c r="J29" s="494">
        <f t="shared" si="10"/>
        <v>0</v>
      </c>
      <c r="K29" s="404"/>
      <c r="L29" s="404"/>
      <c r="M29" s="404"/>
      <c r="N29" s="404"/>
      <c r="O29" s="404"/>
      <c r="P29" s="404"/>
      <c r="Q29" s="404"/>
      <c r="R29" s="9">
        <v>23</v>
      </c>
      <c r="S29" s="404"/>
      <c r="T29"/>
      <c r="U29"/>
      <c r="V29"/>
      <c r="W29"/>
      <c r="X29"/>
      <c r="Y29"/>
      <c r="Z29"/>
      <c r="AA29"/>
      <c r="AB29"/>
    </row>
    <row r="30" spans="1:28">
      <c r="A30" s="116" t="str">
        <f t="shared" si="0"/>
        <v>- -</v>
      </c>
      <c r="C30" s="115" t="s">
        <v>83</v>
      </c>
      <c r="D30" s="126" t="s">
        <v>234</v>
      </c>
      <c r="E30" s="122" t="str">
        <f t="shared" si="5"/>
        <v>Automobile 4</v>
      </c>
      <c r="F30" s="119">
        <f t="shared" si="6"/>
        <v>5</v>
      </c>
      <c r="G30" s="119">
        <f t="shared" si="7"/>
        <v>12</v>
      </c>
      <c r="H30" s="495" t="str">
        <f t="shared" si="8"/>
        <v>- -</v>
      </c>
      <c r="I30" s="494">
        <f t="shared" si="9"/>
        <v>0</v>
      </c>
      <c r="J30" s="494">
        <f t="shared" si="10"/>
        <v>0</v>
      </c>
      <c r="K30" s="404"/>
      <c r="L30" s="404"/>
      <c r="M30" s="404"/>
      <c r="N30" s="404"/>
      <c r="O30" s="404"/>
      <c r="P30" s="404"/>
      <c r="Q30" s="404"/>
      <c r="R30" s="9">
        <v>24</v>
      </c>
      <c r="S30" s="404"/>
    </row>
    <row r="31" spans="1:28">
      <c r="A31" s="116" t="str">
        <f t="shared" si="0"/>
        <v>- -</v>
      </c>
      <c r="C31" s="115" t="s">
        <v>84</v>
      </c>
      <c r="D31" s="126" t="s">
        <v>235</v>
      </c>
      <c r="E31" s="122" t="str">
        <f t="shared" si="5"/>
        <v>Automobile 5</v>
      </c>
      <c r="F31" s="119">
        <f t="shared" si="6"/>
        <v>5</v>
      </c>
      <c r="G31" s="119">
        <f t="shared" si="7"/>
        <v>12</v>
      </c>
      <c r="H31" s="495" t="str">
        <f t="shared" si="8"/>
        <v>- -</v>
      </c>
      <c r="I31" s="494">
        <f t="shared" si="9"/>
        <v>0</v>
      </c>
      <c r="J31" s="494">
        <f t="shared" si="10"/>
        <v>0</v>
      </c>
      <c r="K31" s="404"/>
      <c r="L31" s="404"/>
      <c r="M31" s="404"/>
      <c r="N31" s="404"/>
      <c r="O31" s="404"/>
      <c r="P31" s="404"/>
      <c r="Q31" s="404"/>
      <c r="R31" s="9">
        <v>25</v>
      </c>
      <c r="S31" s="404"/>
    </row>
    <row r="32" spans="1:28">
      <c r="A32" s="116" t="str">
        <f t="shared" si="0"/>
        <v>- -</v>
      </c>
      <c r="C32" s="115" t="s">
        <v>85</v>
      </c>
      <c r="D32" s="126" t="s">
        <v>236</v>
      </c>
      <c r="E32" s="122" t="str">
        <f t="shared" si="5"/>
        <v>Automobile 6</v>
      </c>
      <c r="F32" s="119">
        <f t="shared" si="6"/>
        <v>5</v>
      </c>
      <c r="G32" s="119">
        <f t="shared" si="7"/>
        <v>12</v>
      </c>
      <c r="H32" s="495" t="str">
        <f t="shared" si="8"/>
        <v>- -</v>
      </c>
      <c r="I32" s="494">
        <f t="shared" si="9"/>
        <v>0</v>
      </c>
      <c r="J32" s="494">
        <f t="shared" si="10"/>
        <v>0</v>
      </c>
      <c r="K32" s="404"/>
      <c r="L32" s="404"/>
      <c r="M32" s="404"/>
      <c r="N32" s="404"/>
      <c r="O32" s="404"/>
      <c r="P32" s="404"/>
      <c r="Q32" s="404"/>
      <c r="R32" s="9">
        <v>26</v>
      </c>
      <c r="S32" s="404"/>
    </row>
    <row r="33" spans="1:19">
      <c r="A33" s="116" t="str">
        <f t="shared" si="0"/>
        <v>- -</v>
      </c>
      <c r="C33" s="115"/>
      <c r="D33" s="126"/>
      <c r="E33" s="122" t="str">
        <f t="shared" si="5"/>
        <v/>
      </c>
      <c r="F33" s="119">
        <f t="shared" si="6"/>
        <v>0</v>
      </c>
      <c r="G33" s="119">
        <f t="shared" si="7"/>
        <v>0</v>
      </c>
      <c r="H33" s="495" t="str">
        <f t="shared" si="8"/>
        <v>- -</v>
      </c>
      <c r="I33" s="494">
        <f t="shared" si="9"/>
        <v>0</v>
      </c>
      <c r="J33" s="494">
        <f t="shared" si="10"/>
        <v>0</v>
      </c>
      <c r="K33" s="404"/>
      <c r="L33" s="404"/>
      <c r="M33" s="404"/>
      <c r="N33" s="404"/>
      <c r="O33" s="404"/>
      <c r="P33" s="404"/>
      <c r="Q33" s="404"/>
      <c r="R33" s="9">
        <v>27</v>
      </c>
      <c r="S33" s="404"/>
    </row>
    <row r="34" spans="1:19" ht="26.4">
      <c r="A34" s="116" t="str">
        <f t="shared" si="0"/>
        <v>- -</v>
      </c>
      <c r="C34" s="509" t="s">
        <v>454</v>
      </c>
      <c r="D34" s="126" t="s">
        <v>237</v>
      </c>
      <c r="E34" s="122" t="str">
        <f t="shared" si="5"/>
        <v>Journal de bord avantages et dépenses d'automobile</v>
      </c>
      <c r="F34" s="119">
        <f t="shared" si="6"/>
        <v>29</v>
      </c>
      <c r="G34" s="119">
        <f t="shared" si="7"/>
        <v>50</v>
      </c>
      <c r="H34" s="495" t="str">
        <f t="shared" si="8"/>
        <v>- -</v>
      </c>
      <c r="I34" s="494">
        <f t="shared" si="9"/>
        <v>0</v>
      </c>
      <c r="J34" s="494">
        <f t="shared" si="10"/>
        <v>0</v>
      </c>
      <c r="K34" s="404"/>
      <c r="L34" s="404"/>
      <c r="M34" s="404"/>
      <c r="N34" s="404"/>
      <c r="O34" s="404"/>
      <c r="P34" s="404"/>
      <c r="Q34" s="404"/>
      <c r="R34" s="9">
        <v>28</v>
      </c>
      <c r="S34" s="404"/>
    </row>
    <row r="35" spans="1:19" ht="26.4">
      <c r="A35" s="116" t="str">
        <f t="shared" si="0"/>
        <v>- -</v>
      </c>
      <c r="C35" s="509" t="s">
        <v>455</v>
      </c>
      <c r="D35" s="126" t="s">
        <v>238</v>
      </c>
      <c r="E35" s="122" t="str">
        <f t="shared" si="5"/>
        <v>Journal de bord avantages et dépenses d'automobile - Sommaire annuel</v>
      </c>
      <c r="F35" s="119">
        <f t="shared" si="6"/>
        <v>46</v>
      </c>
      <c r="G35" s="119">
        <f t="shared" si="7"/>
        <v>68</v>
      </c>
      <c r="H35" s="495" t="str">
        <f t="shared" si="8"/>
        <v>- -</v>
      </c>
      <c r="I35" s="494">
        <f t="shared" si="9"/>
        <v>0</v>
      </c>
      <c r="J35" s="494">
        <f t="shared" si="10"/>
        <v>0</v>
      </c>
      <c r="K35" s="404"/>
      <c r="L35" s="404"/>
      <c r="M35" s="404"/>
      <c r="N35" s="404"/>
      <c r="O35" s="404"/>
      <c r="P35" s="404"/>
      <c r="Q35" s="404"/>
      <c r="R35" s="9">
        <v>29</v>
      </c>
      <c r="S35" s="404"/>
    </row>
    <row r="36" spans="1:19">
      <c r="A36" s="116" t="str">
        <f t="shared" si="0"/>
        <v>- -</v>
      </c>
      <c r="C36" s="115" t="s">
        <v>185</v>
      </c>
      <c r="D36" s="126" t="s">
        <v>239</v>
      </c>
      <c r="E36" s="122" t="str">
        <f t="shared" si="5"/>
        <v>Automobiles utilisées*</v>
      </c>
      <c r="F36" s="119">
        <f t="shared" si="6"/>
        <v>10</v>
      </c>
      <c r="G36" s="119">
        <f t="shared" si="7"/>
        <v>22</v>
      </c>
      <c r="H36" s="495" t="str">
        <f t="shared" si="8"/>
        <v>- -</v>
      </c>
      <c r="I36" s="494">
        <f t="shared" si="9"/>
        <v>0</v>
      </c>
      <c r="J36" s="494">
        <f t="shared" si="10"/>
        <v>0</v>
      </c>
      <c r="K36" s="404"/>
      <c r="L36" s="404"/>
      <c r="M36" s="404"/>
      <c r="N36" s="404"/>
      <c r="O36" s="404"/>
      <c r="P36" s="404"/>
      <c r="Q36" s="404"/>
      <c r="R36" s="9">
        <v>30</v>
      </c>
      <c r="S36" s="404"/>
    </row>
    <row r="37" spans="1:19">
      <c r="A37" s="116" t="str">
        <f t="shared" si="0"/>
        <v>- -</v>
      </c>
      <c r="C37" s="115" t="s">
        <v>124</v>
      </c>
      <c r="D37" s="126" t="s">
        <v>240</v>
      </c>
      <c r="E37" s="122" t="str">
        <f t="shared" si="5"/>
        <v>Vérifier</v>
      </c>
      <c r="F37" s="119">
        <f t="shared" si="6"/>
        <v>5</v>
      </c>
      <c r="G37" s="119">
        <f t="shared" si="7"/>
        <v>8</v>
      </c>
      <c r="H37" s="495" t="str">
        <f t="shared" si="8"/>
        <v>- -</v>
      </c>
      <c r="I37" s="494">
        <f t="shared" si="9"/>
        <v>0</v>
      </c>
      <c r="J37" s="494">
        <f t="shared" si="10"/>
        <v>0</v>
      </c>
      <c r="K37" s="404"/>
      <c r="L37" s="404"/>
      <c r="M37" s="404"/>
      <c r="N37" s="404"/>
      <c r="O37" s="404"/>
      <c r="P37" s="404"/>
      <c r="Q37" s="404"/>
      <c r="R37" s="9">
        <v>31</v>
      </c>
      <c r="S37" s="404"/>
    </row>
    <row r="38" spans="1:19">
      <c r="A38" s="116" t="str">
        <f t="shared" si="0"/>
        <v>- -</v>
      </c>
      <c r="C38" s="121" t="s">
        <v>44</v>
      </c>
      <c r="D38" s="126" t="s">
        <v>241</v>
      </c>
      <c r="E38" s="122" t="str">
        <f t="shared" si="5"/>
        <v>Vérifier les cellules foncées</v>
      </c>
      <c r="F38" s="119">
        <f t="shared" si="6"/>
        <v>18</v>
      </c>
      <c r="G38" s="119">
        <f t="shared" si="7"/>
        <v>29</v>
      </c>
      <c r="H38" s="495" t="str">
        <f t="shared" si="8"/>
        <v>- -</v>
      </c>
      <c r="I38" s="494">
        <f t="shared" si="9"/>
        <v>0</v>
      </c>
      <c r="J38" s="494">
        <f t="shared" si="10"/>
        <v>0</v>
      </c>
      <c r="K38" s="404"/>
      <c r="L38" s="404"/>
      <c r="M38" s="404"/>
      <c r="N38" s="404"/>
      <c r="O38" s="404"/>
      <c r="P38" s="404"/>
      <c r="Q38" s="404"/>
      <c r="R38" s="9">
        <v>32</v>
      </c>
      <c r="S38" s="404"/>
    </row>
    <row r="39" spans="1:19">
      <c r="A39" s="116" t="str">
        <f t="shared" si="0"/>
        <v>- -</v>
      </c>
      <c r="C39" s="121" t="s">
        <v>160</v>
      </c>
      <c r="D39" s="126" t="s">
        <v>242</v>
      </c>
      <c r="E39" s="122" t="str">
        <f t="shared" si="5"/>
        <v>Vérifier FIN</v>
      </c>
      <c r="F39" s="119">
        <f t="shared" si="6"/>
        <v>9</v>
      </c>
      <c r="G39" s="119">
        <f t="shared" si="7"/>
        <v>12</v>
      </c>
      <c r="H39" s="495" t="str">
        <f t="shared" si="8"/>
        <v>- -</v>
      </c>
      <c r="I39" s="494">
        <f t="shared" si="9"/>
        <v>0</v>
      </c>
      <c r="J39" s="494">
        <f t="shared" si="10"/>
        <v>0</v>
      </c>
      <c r="K39" s="404"/>
      <c r="L39" s="404"/>
      <c r="M39" s="404"/>
      <c r="N39" s="404"/>
      <c r="O39" s="404"/>
      <c r="P39" s="404"/>
      <c r="Q39" s="404"/>
      <c r="R39" s="9">
        <v>33</v>
      </c>
      <c r="S39" s="404"/>
    </row>
    <row r="40" spans="1:19">
      <c r="A40" s="116" t="str">
        <f t="shared" si="0"/>
        <v>- -</v>
      </c>
      <c r="C40" s="121" t="s">
        <v>192</v>
      </c>
      <c r="D40" s="126" t="s">
        <v>243</v>
      </c>
      <c r="E40" s="122" t="str">
        <f t="shared" si="5"/>
        <v>Vérifier chaque entrée du km début et fin</v>
      </c>
      <c r="F40" s="119">
        <f t="shared" si="6"/>
        <v>42</v>
      </c>
      <c r="G40" s="119">
        <f t="shared" si="7"/>
        <v>41</v>
      </c>
      <c r="H40" s="495" t="str">
        <f t="shared" si="8"/>
        <v>- -</v>
      </c>
      <c r="I40" s="494">
        <f t="shared" si="9"/>
        <v>0</v>
      </c>
      <c r="J40" s="494">
        <f t="shared" si="10"/>
        <v>0</v>
      </c>
      <c r="K40" s="404"/>
      <c r="L40" s="404"/>
      <c r="M40" s="404"/>
      <c r="N40" s="404"/>
      <c r="O40" s="404"/>
      <c r="P40" s="404"/>
      <c r="Q40" s="404"/>
      <c r="R40" s="9">
        <v>34</v>
      </c>
      <c r="S40" s="404"/>
    </row>
    <row r="41" spans="1:19">
      <c r="A41" s="116" t="str">
        <f t="shared" si="0"/>
        <v>- -</v>
      </c>
      <c r="C41" s="115" t="s">
        <v>155</v>
      </c>
      <c r="D41" s="126" t="s">
        <v>244</v>
      </c>
      <c r="E41" s="122" t="str">
        <f t="shared" si="5"/>
        <v>Vérifier début</v>
      </c>
      <c r="F41" s="119">
        <f t="shared" si="6"/>
        <v>11</v>
      </c>
      <c r="G41" s="119">
        <f t="shared" si="7"/>
        <v>14</v>
      </c>
      <c r="H41" s="495" t="str">
        <f t="shared" si="8"/>
        <v>- -</v>
      </c>
      <c r="I41" s="494">
        <f t="shared" si="9"/>
        <v>0</v>
      </c>
      <c r="J41" s="494">
        <f t="shared" si="10"/>
        <v>0</v>
      </c>
      <c r="K41" s="404"/>
      <c r="L41" s="404"/>
      <c r="M41" s="404"/>
      <c r="N41" s="404"/>
      <c r="O41" s="404"/>
      <c r="P41" s="404"/>
      <c r="Q41" s="404"/>
      <c r="R41" s="9">
        <v>35</v>
      </c>
      <c r="S41" s="404"/>
    </row>
    <row r="42" spans="1:19">
      <c r="A42" s="116" t="str">
        <f t="shared" si="0"/>
        <v>- -</v>
      </c>
      <c r="C42" s="115" t="s">
        <v>159</v>
      </c>
      <c r="D42" s="126" t="s">
        <v>245</v>
      </c>
      <c r="E42" s="122" t="str">
        <f t="shared" si="5"/>
        <v>Vérifier DÉBUT</v>
      </c>
      <c r="F42" s="119">
        <f t="shared" si="6"/>
        <v>11</v>
      </c>
      <c r="G42" s="119">
        <f t="shared" si="7"/>
        <v>14</v>
      </c>
      <c r="H42" s="495" t="str">
        <f t="shared" si="8"/>
        <v>- -</v>
      </c>
      <c r="I42" s="494">
        <f t="shared" si="9"/>
        <v>0</v>
      </c>
      <c r="J42" s="494">
        <f t="shared" si="10"/>
        <v>0</v>
      </c>
      <c r="K42" s="404"/>
      <c r="L42" s="404"/>
      <c r="M42" s="404"/>
      <c r="N42" s="404"/>
      <c r="O42" s="404"/>
      <c r="P42" s="404"/>
      <c r="Q42" s="404"/>
      <c r="R42" s="9">
        <v>36</v>
      </c>
      <c r="S42" s="404"/>
    </row>
    <row r="43" spans="1:19" ht="39.6">
      <c r="A43" s="116" t="str">
        <f t="shared" si="0"/>
        <v>- -</v>
      </c>
      <c r="C43" s="443" t="s">
        <v>188</v>
      </c>
      <c r="D43" s="444"/>
      <c r="E43" s="122" t="str">
        <f t="shared" si="5"/>
        <v/>
      </c>
      <c r="F43" s="119">
        <f t="shared" si="6"/>
        <v>75</v>
      </c>
      <c r="G43" s="119">
        <f t="shared" si="7"/>
        <v>0</v>
      </c>
      <c r="H43" s="495" t="str">
        <f t="shared" si="8"/>
        <v>- -</v>
      </c>
      <c r="I43" s="494">
        <f t="shared" si="9"/>
        <v>0</v>
      </c>
      <c r="J43" s="494">
        <f t="shared" si="10"/>
        <v>0</v>
      </c>
      <c r="K43" s="404"/>
      <c r="L43" s="404"/>
      <c r="M43" s="404"/>
      <c r="N43" s="404"/>
      <c r="O43" s="404"/>
      <c r="P43" s="404"/>
      <c r="Q43" s="404"/>
      <c r="R43" s="9">
        <v>37</v>
      </c>
      <c r="S43" s="404"/>
    </row>
    <row r="44" spans="1:19" ht="26.4">
      <c r="A44" s="116" t="str">
        <f t="shared" si="0"/>
        <v>- -</v>
      </c>
      <c r="C44" s="115" t="s">
        <v>190</v>
      </c>
      <c r="D44" s="126" t="s">
        <v>246</v>
      </c>
      <c r="E44" s="122" t="str">
        <f t="shared" si="5"/>
        <v>Comparer la fin avec la lecture la plus élevée du mois</v>
      </c>
      <c r="F44" s="119">
        <f t="shared" si="6"/>
        <v>47</v>
      </c>
      <c r="G44" s="119">
        <f t="shared" si="7"/>
        <v>54</v>
      </c>
      <c r="H44" s="495" t="str">
        <f t="shared" si="8"/>
        <v>- -</v>
      </c>
      <c r="I44" s="494">
        <f t="shared" si="9"/>
        <v>0</v>
      </c>
      <c r="J44" s="494">
        <f t="shared" si="10"/>
        <v>0</v>
      </c>
      <c r="K44" s="404"/>
      <c r="L44" s="404"/>
      <c r="M44" s="404"/>
      <c r="N44" s="404"/>
      <c r="O44" s="404"/>
      <c r="P44" s="404"/>
      <c r="Q44" s="404"/>
      <c r="R44" s="9">
        <v>38</v>
      </c>
      <c r="S44" s="404"/>
    </row>
    <row r="45" spans="1:19" ht="26.4">
      <c r="A45" s="116" t="str">
        <f t="shared" si="0"/>
        <v>- -</v>
      </c>
      <c r="C45" s="115" t="s">
        <v>377</v>
      </c>
      <c r="D45" s="533" t="s">
        <v>378</v>
      </c>
      <c r="E45" s="122" t="str">
        <f t="shared" si="5"/>
        <v>Problèmes courants du compteur de km - diagnostics (de détection des erreurs)</v>
      </c>
      <c r="F45" s="119">
        <f t="shared" si="6"/>
        <v>66</v>
      </c>
      <c r="G45" s="119">
        <f t="shared" si="7"/>
        <v>77</v>
      </c>
      <c r="H45" s="495" t="str">
        <f t="shared" si="8"/>
        <v>- -</v>
      </c>
      <c r="I45" s="494">
        <f t="shared" si="9"/>
        <v>0</v>
      </c>
      <c r="J45" s="494">
        <f t="shared" si="10"/>
        <v>0</v>
      </c>
      <c r="K45" s="404"/>
      <c r="L45" s="404"/>
      <c r="M45" s="404"/>
      <c r="N45" s="404"/>
      <c r="O45" s="404"/>
      <c r="P45" s="404"/>
      <c r="Q45" s="404"/>
      <c r="R45" s="9">
        <v>39</v>
      </c>
      <c r="S45" s="404"/>
    </row>
    <row r="46" spans="1:19" ht="26.4">
      <c r="A46" s="116" t="str">
        <f t="shared" si="0"/>
        <v>- -</v>
      </c>
      <c r="C46" s="115" t="s">
        <v>2</v>
      </c>
      <c r="D46" s="126" t="s">
        <v>247</v>
      </c>
      <c r="E46" s="122" t="str">
        <f t="shared" si="5"/>
        <v>Remplir ce sommaire à la fin de chaque mois :</v>
      </c>
      <c r="F46" s="119">
        <f t="shared" si="6"/>
        <v>47</v>
      </c>
      <c r="G46" s="119">
        <f t="shared" si="7"/>
        <v>45</v>
      </c>
      <c r="H46" s="495" t="str">
        <f t="shared" si="8"/>
        <v>- -</v>
      </c>
      <c r="I46" s="494">
        <f t="shared" si="9"/>
        <v>0</v>
      </c>
      <c r="J46" s="494">
        <f t="shared" si="10"/>
        <v>0</v>
      </c>
      <c r="K46" s="404"/>
      <c r="L46" s="404"/>
      <c r="M46" s="404"/>
      <c r="N46" s="404"/>
      <c r="O46" s="404"/>
      <c r="P46" s="404"/>
      <c r="Q46" s="404"/>
      <c r="R46" s="9">
        <v>40</v>
      </c>
      <c r="S46" s="404"/>
    </row>
    <row r="47" spans="1:19" ht="66">
      <c r="A47" s="116" t="str">
        <f>IF(LEN(C47)-LEN(TRIM(C47))&gt;0,"May begin or end with a blank space","- -")</f>
        <v>- -</v>
      </c>
      <c r="C47" s="115" t="s">
        <v>186</v>
      </c>
      <c r="D47" s="126" t="s">
        <v>317</v>
      </c>
      <c r="E47" s="122" t="str">
        <f t="shared" si="5"/>
        <v>* Inscrire ici le nombre de véhicules utilisés. Par exemple, si on emprunte la voiture 1, que l'on passe à la voiture 2 puis qu'on utilise ensuite la voiture 3, on doit indiquer 3 dans la cellule.</v>
      </c>
      <c r="F47" s="119">
        <f t="shared" si="6"/>
        <v>129</v>
      </c>
      <c r="G47" s="119">
        <f t="shared" si="7"/>
        <v>196</v>
      </c>
      <c r="H47" s="495" t="str">
        <f t="shared" si="8"/>
        <v>- -</v>
      </c>
      <c r="I47" s="494">
        <f t="shared" si="9"/>
        <v>0</v>
      </c>
      <c r="J47" s="494">
        <f t="shared" si="10"/>
        <v>0</v>
      </c>
      <c r="K47" s="404"/>
      <c r="L47" s="404"/>
      <c r="M47" s="404"/>
      <c r="N47" s="404"/>
      <c r="O47" s="404"/>
      <c r="P47" s="404"/>
      <c r="Q47" s="404"/>
      <c r="R47" s="9">
        <v>40</v>
      </c>
      <c r="S47" s="404"/>
    </row>
    <row r="48" spans="1:19">
      <c r="A48" s="116" t="str">
        <f t="shared" si="0"/>
        <v>- -</v>
      </c>
      <c r="C48" s="116" t="s">
        <v>174</v>
      </c>
      <c r="D48" s="126" t="s">
        <v>248</v>
      </c>
      <c r="E48" s="122" t="str">
        <f t="shared" si="5"/>
        <v>Date (jj)</v>
      </c>
      <c r="F48" s="119">
        <f t="shared" si="6"/>
        <v>9</v>
      </c>
      <c r="G48" s="119">
        <f t="shared" si="7"/>
        <v>9</v>
      </c>
      <c r="H48" s="495" t="str">
        <f t="shared" si="8"/>
        <v>- -</v>
      </c>
      <c r="I48" s="494">
        <f t="shared" si="9"/>
        <v>0</v>
      </c>
      <c r="J48" s="494">
        <f t="shared" si="10"/>
        <v>0</v>
      </c>
    </row>
    <row r="49" spans="1:26">
      <c r="A49" s="116" t="str">
        <f t="shared" si="0"/>
        <v>- -</v>
      </c>
      <c r="C49" s="115" t="s">
        <v>26</v>
      </c>
      <c r="D49" s="126" t="s">
        <v>249</v>
      </c>
      <c r="E49" s="122" t="str">
        <f t="shared" si="5"/>
        <v>Jour</v>
      </c>
      <c r="F49" s="119">
        <f t="shared" si="6"/>
        <v>3</v>
      </c>
      <c r="G49" s="119">
        <f t="shared" si="7"/>
        <v>4</v>
      </c>
      <c r="H49" s="495" t="str">
        <f t="shared" si="8"/>
        <v>- -</v>
      </c>
      <c r="I49" s="494">
        <f t="shared" si="9"/>
        <v>0</v>
      </c>
      <c r="J49" s="494">
        <f t="shared" si="10"/>
        <v>0</v>
      </c>
      <c r="K49" s="404"/>
      <c r="L49" s="404"/>
      <c r="M49" s="404"/>
      <c r="N49" s="404"/>
      <c r="O49" s="404"/>
      <c r="P49" s="404"/>
      <c r="Q49" s="404"/>
      <c r="R49" s="9">
        <v>41</v>
      </c>
      <c r="S49" s="404"/>
    </row>
    <row r="50" spans="1:26">
      <c r="A50" s="116" t="str">
        <f t="shared" si="0"/>
        <v>- -</v>
      </c>
      <c r="C50" s="115" t="s">
        <v>102</v>
      </c>
      <c r="D50" s="533" t="s">
        <v>376</v>
      </c>
      <c r="E50" s="122" t="str">
        <f t="shared" si="5"/>
        <v>◄ ◄ ◄ ◄ Jours non ordonnés</v>
      </c>
      <c r="F50" s="119">
        <f t="shared" si="6"/>
        <v>28</v>
      </c>
      <c r="G50" s="119">
        <f t="shared" si="7"/>
        <v>26</v>
      </c>
      <c r="H50" s="495" t="str">
        <f t="shared" si="8"/>
        <v>- -</v>
      </c>
      <c r="I50" s="494">
        <f t="shared" si="9"/>
        <v>0</v>
      </c>
      <c r="J50" s="494">
        <f t="shared" si="10"/>
        <v>0</v>
      </c>
      <c r="K50" s="404"/>
      <c r="L50" s="404"/>
      <c r="M50" s="404"/>
      <c r="N50" s="404"/>
      <c r="O50" s="404"/>
      <c r="P50" s="404"/>
      <c r="Q50" s="404"/>
      <c r="R50" s="9">
        <v>43</v>
      </c>
      <c r="S50" s="404"/>
    </row>
    <row r="51" spans="1:26" ht="26.4">
      <c r="A51" s="116" t="str">
        <f t="shared" si="0"/>
        <v>- -</v>
      </c>
      <c r="C51" s="115" t="s">
        <v>118</v>
      </c>
      <c r="D51" s="126" t="s">
        <v>250</v>
      </c>
      <c r="E51" s="122" t="str">
        <f t="shared" si="5"/>
        <v>Jours de disponibilité du véhicule dans le mois pour affaires ou à des fins personnelles</v>
      </c>
      <c r="F51" s="119">
        <f t="shared" si="6"/>
        <v>63</v>
      </c>
      <c r="G51" s="119">
        <f t="shared" si="7"/>
        <v>88</v>
      </c>
      <c r="H51" s="495" t="str">
        <f t="shared" si="8"/>
        <v>- -</v>
      </c>
      <c r="I51" s="494">
        <f t="shared" si="9"/>
        <v>0</v>
      </c>
      <c r="J51" s="494">
        <f t="shared" si="10"/>
        <v>0</v>
      </c>
      <c r="K51" s="404"/>
      <c r="L51" s="404"/>
      <c r="M51" s="404"/>
      <c r="N51" s="404"/>
      <c r="O51" s="404"/>
      <c r="P51" s="404"/>
      <c r="Q51" s="404"/>
      <c r="R51" s="9">
        <v>44</v>
      </c>
      <c r="S51" s="404"/>
    </row>
    <row r="52" spans="1:26">
      <c r="A52" s="116" t="str">
        <f t="shared" si="0"/>
        <v>- -</v>
      </c>
      <c r="C52" s="115" t="s">
        <v>115</v>
      </c>
      <c r="D52" s="126" t="s">
        <v>251</v>
      </c>
      <c r="E52" s="122" t="str">
        <f t="shared" si="5"/>
        <v>Jours de disponibilité du véhicule</v>
      </c>
      <c r="F52" s="119">
        <f t="shared" si="6"/>
        <v>25</v>
      </c>
      <c r="G52" s="119">
        <f t="shared" si="7"/>
        <v>34</v>
      </c>
      <c r="H52" s="495" t="str">
        <f t="shared" si="8"/>
        <v>- -</v>
      </c>
      <c r="I52" s="494">
        <f t="shared" si="9"/>
        <v>0</v>
      </c>
      <c r="J52" s="494">
        <f t="shared" si="10"/>
        <v>0</v>
      </c>
      <c r="K52" s="404"/>
      <c r="L52" s="404"/>
      <c r="M52" s="404"/>
      <c r="N52" s="404"/>
      <c r="O52" s="404"/>
      <c r="P52" s="404"/>
      <c r="Q52" s="404"/>
      <c r="R52" s="9">
        <v>45</v>
      </c>
      <c r="S52" s="404"/>
    </row>
    <row r="53" spans="1:26" ht="26.4">
      <c r="A53" s="116" t="str">
        <f t="shared" si="0"/>
        <v>- -</v>
      </c>
      <c r="C53" s="115" t="s">
        <v>40</v>
      </c>
      <c r="D53" s="126" t="s">
        <v>252</v>
      </c>
      <c r="E53" s="122" t="str">
        <f t="shared" si="5"/>
        <v>Jours de disponibilité du véhicule à des fins personnelles</v>
      </c>
      <c r="F53" s="119">
        <f t="shared" si="6"/>
        <v>42</v>
      </c>
      <c r="G53" s="119">
        <f t="shared" si="7"/>
        <v>58</v>
      </c>
      <c r="H53" s="495" t="str">
        <f t="shared" si="8"/>
        <v>- -</v>
      </c>
      <c r="I53" s="494">
        <f t="shared" si="9"/>
        <v>0</v>
      </c>
      <c r="J53" s="494">
        <f t="shared" si="10"/>
        <v>0</v>
      </c>
      <c r="K53" s="404"/>
      <c r="L53" s="404"/>
      <c r="M53" s="404"/>
      <c r="N53" s="404"/>
      <c r="O53" s="404"/>
      <c r="P53" s="404"/>
      <c r="Q53" s="404"/>
      <c r="R53" s="9">
        <v>46</v>
      </c>
      <c r="S53" s="404"/>
    </row>
    <row r="54" spans="1:26" ht="26.4">
      <c r="A54" s="116" t="str">
        <f t="shared" si="0"/>
        <v>- -</v>
      </c>
      <c r="C54" s="115" t="s">
        <v>20</v>
      </c>
      <c r="D54" s="126" t="s">
        <v>253</v>
      </c>
      <c r="E54" s="122" t="str">
        <f t="shared" si="5"/>
        <v>Jours de disponibilité du véhicule pour affaires</v>
      </c>
      <c r="F54" s="119">
        <f t="shared" si="6"/>
        <v>41</v>
      </c>
      <c r="G54" s="119">
        <f t="shared" si="7"/>
        <v>48</v>
      </c>
      <c r="H54" s="495" t="str">
        <f t="shared" si="8"/>
        <v>- -</v>
      </c>
      <c r="I54" s="494">
        <f t="shared" si="9"/>
        <v>0</v>
      </c>
      <c r="J54" s="494">
        <f t="shared" si="10"/>
        <v>0</v>
      </c>
      <c r="K54" s="404"/>
      <c r="L54" s="404"/>
      <c r="M54" s="404"/>
      <c r="N54" s="404"/>
      <c r="O54" s="404"/>
      <c r="P54" s="404"/>
      <c r="Q54" s="404"/>
      <c r="R54" s="9">
        <v>47</v>
      </c>
      <c r="S54" s="404"/>
    </row>
    <row r="55" spans="1:26">
      <c r="A55" s="116" t="str">
        <f t="shared" si="0"/>
        <v>- -</v>
      </c>
      <c r="D55" s="126"/>
      <c r="E55" s="122" t="str">
        <f t="shared" si="5"/>
        <v/>
      </c>
      <c r="F55" s="119">
        <f t="shared" si="6"/>
        <v>0</v>
      </c>
      <c r="G55" s="119">
        <f t="shared" si="7"/>
        <v>0</v>
      </c>
      <c r="H55" s="495" t="str">
        <f t="shared" si="8"/>
        <v>- -</v>
      </c>
      <c r="I55" s="494">
        <f t="shared" si="9"/>
        <v>0</v>
      </c>
      <c r="J55" s="494">
        <f t="shared" si="10"/>
        <v>0</v>
      </c>
      <c r="K55" s="404"/>
      <c r="L55" s="404"/>
      <c r="M55" s="404"/>
      <c r="N55" s="404"/>
      <c r="O55" s="404"/>
      <c r="P55" s="404"/>
      <c r="Q55" s="404"/>
      <c r="R55" s="9">
        <v>48</v>
      </c>
      <c r="S55" s="404"/>
    </row>
    <row r="56" spans="1:26" ht="26.4">
      <c r="A56" s="116" t="str">
        <f t="shared" si="0"/>
        <v>- -</v>
      </c>
      <c r="C56" s="115" t="s">
        <v>28</v>
      </c>
      <c r="D56" s="126" t="s">
        <v>254</v>
      </c>
      <c r="E56" s="122" t="str">
        <f t="shared" si="5"/>
        <v>Point de
départ</v>
      </c>
      <c r="F56" s="119">
        <f t="shared" si="6"/>
        <v>15</v>
      </c>
      <c r="G56" s="119">
        <f t="shared" si="7"/>
        <v>15</v>
      </c>
      <c r="H56" s="495" t="str">
        <f t="shared" si="8"/>
        <v>- -</v>
      </c>
      <c r="I56" s="494">
        <f t="shared" si="9"/>
        <v>0</v>
      </c>
      <c r="J56" s="494">
        <f t="shared" si="10"/>
        <v>0</v>
      </c>
      <c r="K56" s="404"/>
      <c r="L56" s="404"/>
      <c r="M56" s="404"/>
      <c r="N56" s="404"/>
      <c r="O56" s="404"/>
      <c r="P56" s="404"/>
      <c r="Q56" s="404"/>
      <c r="R56" s="9">
        <v>49</v>
      </c>
      <c r="S56" s="404"/>
      <c r="Z56" s="579"/>
    </row>
    <row r="57" spans="1:26">
      <c r="A57" s="116" t="str">
        <f t="shared" si="0"/>
        <v>- -</v>
      </c>
      <c r="C57" s="115" t="s">
        <v>29</v>
      </c>
      <c r="D57" s="126" t="s">
        <v>29</v>
      </c>
      <c r="E57" s="122" t="str">
        <f t="shared" si="5"/>
        <v>Destination</v>
      </c>
      <c r="F57" s="119">
        <f t="shared" si="6"/>
        <v>11</v>
      </c>
      <c r="G57" s="119">
        <f t="shared" si="7"/>
        <v>11</v>
      </c>
      <c r="H57" s="495" t="str">
        <f t="shared" si="8"/>
        <v>- -</v>
      </c>
      <c r="I57" s="494">
        <f t="shared" si="9"/>
        <v>0</v>
      </c>
      <c r="J57" s="494">
        <f t="shared" si="10"/>
        <v>0</v>
      </c>
      <c r="K57" s="404"/>
      <c r="L57" s="404"/>
      <c r="M57" s="404"/>
      <c r="N57" s="404"/>
      <c r="O57" s="404"/>
      <c r="P57" s="404"/>
      <c r="Q57" s="404"/>
      <c r="R57" s="9">
        <v>50</v>
      </c>
      <c r="S57" s="404"/>
    </row>
    <row r="58" spans="1:26">
      <c r="A58" s="116" t="str">
        <f t="shared" si="0"/>
        <v>- -</v>
      </c>
      <c r="C58" s="115" t="s">
        <v>32</v>
      </c>
      <c r="D58" s="126" t="s">
        <v>255</v>
      </c>
      <c r="E58" s="122" t="str">
        <f t="shared" si="5"/>
        <v>Parcouru</v>
      </c>
      <c r="F58" s="119">
        <f t="shared" si="6"/>
        <v>6</v>
      </c>
      <c r="G58" s="119">
        <f t="shared" si="7"/>
        <v>8</v>
      </c>
      <c r="H58" s="495" t="str">
        <f t="shared" si="8"/>
        <v>- -</v>
      </c>
      <c r="I58" s="494">
        <f t="shared" si="9"/>
        <v>0</v>
      </c>
      <c r="J58" s="494">
        <f t="shared" si="10"/>
        <v>0</v>
      </c>
      <c r="K58" s="404"/>
      <c r="L58" s="404"/>
      <c r="M58" s="404"/>
      <c r="N58" s="404"/>
      <c r="O58" s="404"/>
      <c r="P58" s="404"/>
      <c r="Q58" s="404"/>
      <c r="R58" s="9">
        <v>51</v>
      </c>
      <c r="S58" s="404"/>
    </row>
    <row r="59" spans="1:26">
      <c r="A59" s="116" t="str">
        <f t="shared" si="0"/>
        <v>- -</v>
      </c>
      <c r="C59" s="115" t="s">
        <v>31</v>
      </c>
      <c r="D59" s="126" t="s">
        <v>256</v>
      </c>
      <c r="E59" s="122" t="str">
        <f t="shared" si="5"/>
        <v>Fin</v>
      </c>
      <c r="F59" s="119">
        <f t="shared" si="6"/>
        <v>3</v>
      </c>
      <c r="G59" s="119">
        <f t="shared" si="7"/>
        <v>3</v>
      </c>
      <c r="H59" s="495" t="str">
        <f t="shared" si="8"/>
        <v>- -</v>
      </c>
      <c r="I59" s="494">
        <f t="shared" si="9"/>
        <v>0</v>
      </c>
      <c r="J59" s="494">
        <f t="shared" si="10"/>
        <v>0</v>
      </c>
      <c r="K59" s="404"/>
      <c r="L59" s="404"/>
      <c r="M59" s="404"/>
      <c r="N59" s="404"/>
      <c r="O59" s="404"/>
      <c r="P59" s="404"/>
      <c r="Q59" s="404"/>
      <c r="R59" s="9">
        <v>52</v>
      </c>
      <c r="S59" s="404"/>
    </row>
    <row r="60" spans="1:26" ht="52.8">
      <c r="A60" s="116" t="str">
        <f t="shared" si="0"/>
        <v>- -</v>
      </c>
      <c r="C60" s="115" t="s">
        <v>73</v>
      </c>
      <c r="D60" s="126" t="s">
        <v>257</v>
      </c>
      <c r="E60" s="122" t="str">
        <f t="shared" si="5"/>
        <v>FIN
est inférieur
à la plus grande lecture du
mois</v>
      </c>
      <c r="F60" s="119">
        <f t="shared" si="6"/>
        <v>45</v>
      </c>
      <c r="G60" s="119">
        <f t="shared" si="7"/>
        <v>50</v>
      </c>
      <c r="H60" s="495" t="str">
        <f t="shared" si="8"/>
        <v>- -</v>
      </c>
      <c r="I60" s="494">
        <f t="shared" si="9"/>
        <v>0</v>
      </c>
      <c r="J60" s="494">
        <f t="shared" si="10"/>
        <v>0</v>
      </c>
      <c r="K60" s="404"/>
      <c r="L60" s="404"/>
      <c r="M60" s="404"/>
      <c r="N60" s="404"/>
      <c r="O60" s="404"/>
      <c r="P60" s="404"/>
      <c r="Q60" s="404"/>
      <c r="R60" s="9">
        <v>53</v>
      </c>
      <c r="S60" s="404"/>
    </row>
    <row r="61" spans="1:26">
      <c r="A61" s="116" t="str">
        <f t="shared" si="0"/>
        <v>- -</v>
      </c>
      <c r="C61" s="115"/>
      <c r="D61" s="126"/>
      <c r="E61" s="122" t="str">
        <f t="shared" si="5"/>
        <v/>
      </c>
      <c r="F61" s="119">
        <f t="shared" si="6"/>
        <v>0</v>
      </c>
      <c r="G61" s="119">
        <f t="shared" si="7"/>
        <v>0</v>
      </c>
      <c r="H61" s="495" t="str">
        <f t="shared" si="8"/>
        <v>- -</v>
      </c>
      <c r="I61" s="494">
        <f t="shared" si="9"/>
        <v>0</v>
      </c>
      <c r="J61" s="494">
        <f t="shared" si="10"/>
        <v>0</v>
      </c>
      <c r="K61" s="404"/>
      <c r="L61" s="404"/>
      <c r="M61" s="404"/>
      <c r="N61" s="404"/>
      <c r="O61" s="404"/>
      <c r="P61" s="404"/>
      <c r="Q61" s="404"/>
      <c r="R61" s="9">
        <v>54</v>
      </c>
      <c r="S61" s="404"/>
    </row>
    <row r="62" spans="1:26">
      <c r="A62" s="116" t="str">
        <f t="shared" si="0"/>
        <v>May begin or end with a blank space</v>
      </c>
      <c r="C62" s="115" t="s">
        <v>136</v>
      </c>
      <c r="D62" s="126" t="s">
        <v>311</v>
      </c>
      <c r="E62" s="122" t="str">
        <f t="shared" si="5"/>
        <v xml:space="preserve">◄ ◄◄ ◄ ◄ ◄ ◄ ◄  Entrer jour  </v>
      </c>
      <c r="F62" s="119">
        <f t="shared" si="6"/>
        <v>27</v>
      </c>
      <c r="G62" s="119">
        <f t="shared" si="7"/>
        <v>29</v>
      </c>
      <c r="H62" s="495" t="str">
        <f t="shared" si="8"/>
        <v>- -</v>
      </c>
      <c r="I62" s="494">
        <f t="shared" si="9"/>
        <v>3</v>
      </c>
      <c r="J62" s="494">
        <f t="shared" si="10"/>
        <v>3</v>
      </c>
      <c r="K62" s="404"/>
      <c r="L62" s="404"/>
      <c r="M62" s="404"/>
      <c r="N62" s="404"/>
      <c r="O62" s="404"/>
      <c r="P62" s="404"/>
      <c r="Q62" s="404"/>
      <c r="R62" s="9">
        <v>55</v>
      </c>
      <c r="S62" s="404"/>
    </row>
    <row r="63" spans="1:26" ht="39.6">
      <c r="A63" s="116" t="str">
        <f t="shared" si="0"/>
        <v>May begin or end with a blank space</v>
      </c>
      <c r="C63" s="115" t="s">
        <v>134</v>
      </c>
      <c r="D63" s="126" t="s">
        <v>312</v>
      </c>
      <c r="E63" s="122" t="str">
        <f t="shared" si="5"/>
        <v xml:space="preserve">Entrer "X" pour tout mois où aucune automobile n'était disponible
     ▼▼ </v>
      </c>
      <c r="F63" s="119">
        <f t="shared" si="6"/>
        <v>63</v>
      </c>
      <c r="G63" s="119">
        <f t="shared" si="7"/>
        <v>74</v>
      </c>
      <c r="H63" s="495" t="str">
        <f t="shared" si="8"/>
        <v>- -</v>
      </c>
      <c r="I63" s="494">
        <f t="shared" si="9"/>
        <v>5</v>
      </c>
      <c r="J63" s="494">
        <f t="shared" si="10"/>
        <v>5</v>
      </c>
      <c r="K63" s="404"/>
      <c r="L63" s="404"/>
      <c r="M63" s="404"/>
      <c r="N63" s="404"/>
      <c r="O63" s="404"/>
      <c r="P63" s="404"/>
      <c r="Q63" s="404"/>
      <c r="R63" s="9">
        <v>56</v>
      </c>
      <c r="S63" s="404"/>
    </row>
    <row r="64" spans="1:26" ht="26.4">
      <c r="A64" s="116" t="str">
        <f t="shared" si="0"/>
        <v>- -</v>
      </c>
      <c r="C64" s="115" t="s">
        <v>187</v>
      </c>
      <c r="D64" s="126" t="s">
        <v>332</v>
      </c>
      <c r="E64" s="122" t="str">
        <f t="shared" si="5"/>
        <v>Entrer le jour aussi souvent que nécessaire.
▼</v>
      </c>
      <c r="F64" s="119">
        <f t="shared" si="6"/>
        <v>40</v>
      </c>
      <c r="G64" s="119">
        <f t="shared" si="7"/>
        <v>46</v>
      </c>
      <c r="H64" s="495" t="str">
        <f t="shared" si="8"/>
        <v>- -</v>
      </c>
      <c r="I64" s="494">
        <f t="shared" si="9"/>
        <v>0</v>
      </c>
      <c r="J64" s="494">
        <f t="shared" si="10"/>
        <v>0</v>
      </c>
      <c r="K64" s="404"/>
      <c r="L64" s="404"/>
      <c r="M64" s="404"/>
      <c r="N64" s="404"/>
      <c r="O64" s="404"/>
      <c r="P64" s="404"/>
      <c r="Q64" s="404"/>
      <c r="R64" s="9">
        <v>57</v>
      </c>
      <c r="S64" s="404"/>
    </row>
    <row r="65" spans="1:19" ht="52.8">
      <c r="A65" s="116" t="str">
        <f t="shared" si="0"/>
        <v>- -</v>
      </c>
      <c r="C65" s="443" t="s">
        <v>183</v>
      </c>
      <c r="D65" s="444" t="s">
        <v>258</v>
      </c>
      <c r="E65" s="122" t="str">
        <f t="shared" si="5"/>
        <v>▼</v>
      </c>
      <c r="F65" s="119">
        <f t="shared" si="6"/>
        <v>129</v>
      </c>
      <c r="G65" s="119">
        <f t="shared" si="7"/>
        <v>1</v>
      </c>
      <c r="H65" s="495" t="str">
        <f t="shared" si="8"/>
        <v>- -</v>
      </c>
      <c r="I65" s="494">
        <f t="shared" si="9"/>
        <v>0</v>
      </c>
      <c r="J65" s="494">
        <f t="shared" si="10"/>
        <v>0</v>
      </c>
      <c r="K65" s="404"/>
      <c r="L65" s="404"/>
      <c r="M65" s="404"/>
      <c r="N65" s="404"/>
      <c r="O65" s="404"/>
      <c r="P65" s="404"/>
      <c r="Q65" s="404"/>
      <c r="R65" s="9">
        <v>58</v>
      </c>
      <c r="S65" s="404"/>
    </row>
    <row r="66" spans="1:19">
      <c r="A66" s="116" t="str">
        <f t="shared" si="0"/>
        <v>- -</v>
      </c>
      <c r="C66" s="115" t="s">
        <v>120</v>
      </c>
      <c r="D66" s="126" t="s">
        <v>259</v>
      </c>
      <c r="E66" s="122" t="str">
        <f t="shared" si="5"/>
        <v>Entrer l'année</v>
      </c>
      <c r="F66" s="119">
        <f t="shared" si="6"/>
        <v>10</v>
      </c>
      <c r="G66" s="119">
        <f t="shared" si="7"/>
        <v>14</v>
      </c>
      <c r="H66" s="495" t="str">
        <f t="shared" si="8"/>
        <v>- -</v>
      </c>
      <c r="I66" s="494">
        <f t="shared" si="9"/>
        <v>0</v>
      </c>
      <c r="J66" s="494">
        <f t="shared" si="10"/>
        <v>0</v>
      </c>
      <c r="K66" s="404"/>
      <c r="L66" s="404"/>
      <c r="M66" s="404"/>
      <c r="N66" s="404"/>
      <c r="O66" s="404"/>
      <c r="P66" s="404"/>
      <c r="Q66" s="404"/>
      <c r="R66" s="9">
        <v>59</v>
      </c>
      <c r="S66" s="404"/>
    </row>
    <row r="67" spans="1:19">
      <c r="A67" s="116" t="str">
        <f t="shared" si="0"/>
        <v>- -</v>
      </c>
      <c r="C67" s="601" t="s">
        <v>434</v>
      </c>
      <c r="D67" s="540" t="s">
        <v>435</v>
      </c>
      <c r="E67" s="122" t="str">
        <f t="shared" si="5"/>
        <v>Autres dépenses</v>
      </c>
      <c r="F67" s="119">
        <f t="shared" si="6"/>
        <v>14</v>
      </c>
      <c r="G67" s="119">
        <f t="shared" si="7"/>
        <v>15</v>
      </c>
      <c r="H67" s="495" t="str">
        <f t="shared" si="8"/>
        <v>- -</v>
      </c>
      <c r="I67" s="494">
        <f t="shared" si="9"/>
        <v>0</v>
      </c>
      <c r="J67" s="494">
        <f t="shared" si="10"/>
        <v>0</v>
      </c>
      <c r="K67" s="404"/>
      <c r="L67" s="404"/>
      <c r="M67" s="404"/>
      <c r="N67" s="404"/>
      <c r="O67" s="404"/>
      <c r="P67" s="404"/>
      <c r="Q67" s="404"/>
      <c r="R67" s="9">
        <v>60</v>
      </c>
      <c r="S67" s="404"/>
    </row>
    <row r="68" spans="1:19">
      <c r="A68" s="116" t="str">
        <f t="shared" si="0"/>
        <v>- -</v>
      </c>
      <c r="C68" s="116" t="s">
        <v>172</v>
      </c>
      <c r="D68" s="126" t="s">
        <v>260</v>
      </c>
      <c r="E68" s="122" t="str">
        <f t="shared" si="5"/>
        <v>Explication/description</v>
      </c>
      <c r="F68" s="119">
        <f t="shared" si="6"/>
        <v>23</v>
      </c>
      <c r="G68" s="119">
        <f t="shared" si="7"/>
        <v>23</v>
      </c>
      <c r="H68" s="495" t="str">
        <f t="shared" si="8"/>
        <v>- -</v>
      </c>
      <c r="I68" s="494">
        <f t="shared" si="9"/>
        <v>0</v>
      </c>
      <c r="J68" s="494">
        <f t="shared" si="10"/>
        <v>0</v>
      </c>
      <c r="K68" s="404"/>
      <c r="L68" s="404"/>
      <c r="M68" s="404"/>
      <c r="N68" s="404"/>
      <c r="O68" s="404"/>
      <c r="P68" s="404"/>
      <c r="Q68" s="404"/>
      <c r="R68" s="9">
        <v>61</v>
      </c>
      <c r="S68" s="404"/>
    </row>
    <row r="69" spans="1:19" ht="39.6">
      <c r="A69" s="116" t="str">
        <f t="shared" si="0"/>
        <v>May begin or end with a blank space</v>
      </c>
      <c r="C69" s="115" t="s">
        <v>386</v>
      </c>
      <c r="D69" s="126" t="s">
        <v>387</v>
      </c>
      <c r="E69" s="122" t="str">
        <f t="shared" si="5"/>
        <v>Pour obtenir de l'aide : Utilisation 
d'une automobile - Guide fiscal :</v>
      </c>
      <c r="F69" s="119">
        <f t="shared" si="6"/>
        <v>57</v>
      </c>
      <c r="G69" s="119">
        <f t="shared" si="7"/>
        <v>71</v>
      </c>
      <c r="H69" s="495" t="str">
        <f t="shared" si="8"/>
        <v>Check matching spaces at beginning or end</v>
      </c>
      <c r="I69" s="494">
        <f t="shared" si="9"/>
        <v>1</v>
      </c>
      <c r="J69" s="494">
        <f t="shared" si="10"/>
        <v>0</v>
      </c>
      <c r="K69" s="404"/>
      <c r="L69" s="404"/>
      <c r="M69" s="404"/>
      <c r="N69" s="404"/>
      <c r="O69" s="404"/>
      <c r="P69" s="404"/>
      <c r="Q69" s="404"/>
      <c r="R69" s="9">
        <v>62</v>
      </c>
      <c r="S69" s="404"/>
    </row>
    <row r="70" spans="1:19" ht="26.4">
      <c r="A70" s="116" t="str">
        <f t="shared" ref="A70:A134" si="11">IF(LEN(C70)-LEN(TRIM(C70))&gt;0,"May begin or end with a blank space","- -")</f>
        <v>- -</v>
      </c>
      <c r="C70" s="115" t="s">
        <v>24</v>
      </c>
      <c r="D70" s="126" t="s">
        <v>261</v>
      </c>
      <c r="E70" s="122" t="str">
        <f t="shared" ref="E70:E134" si="12">IF($G$3="F",IF(G70=0,"",D70),IF(F70=0,"",C70))</f>
        <v>Essence
et huile</v>
      </c>
      <c r="F70" s="119">
        <f t="shared" ref="F70:F134" si="13">LEN(C70)</f>
        <v>12</v>
      </c>
      <c r="G70" s="119">
        <f t="shared" ref="G70:G134" si="14">LEN(D70)</f>
        <v>16</v>
      </c>
      <c r="H70" s="495" t="str">
        <f t="shared" ref="H70:H134" si="15">IF(I70&lt;&gt;J70,"Check matching spaces at beginning or end","- -")</f>
        <v>- -</v>
      </c>
      <c r="I70" s="494">
        <f t="shared" ref="I70:I134" si="16">F70-LEN(TRIM(C70))</f>
        <v>0</v>
      </c>
      <c r="J70" s="494">
        <f t="shared" ref="J70:J134" si="17">G70-LEN(TRIM(D70))</f>
        <v>0</v>
      </c>
      <c r="K70" s="404"/>
      <c r="L70" s="404"/>
      <c r="M70" s="404"/>
      <c r="N70" s="404"/>
      <c r="O70" s="404"/>
      <c r="P70" s="404"/>
      <c r="Q70" s="404"/>
      <c r="R70" s="9">
        <v>63</v>
      </c>
      <c r="S70" s="404"/>
    </row>
    <row r="71" spans="1:19" ht="26.4">
      <c r="A71" s="116" t="str">
        <f t="shared" si="11"/>
        <v>- -</v>
      </c>
      <c r="C71" s="115" t="s">
        <v>15</v>
      </c>
      <c r="D71" s="126" t="s">
        <v>262</v>
      </c>
      <c r="E71" s="122" t="str">
        <f t="shared" si="12"/>
        <v>Remboursement de la taxe d'accise sur l'essence</v>
      </c>
      <c r="F71" s="119">
        <f t="shared" si="13"/>
        <v>26</v>
      </c>
      <c r="G71" s="119">
        <f t="shared" si="14"/>
        <v>47</v>
      </c>
      <c r="H71" s="495" t="str">
        <f t="shared" si="15"/>
        <v>- -</v>
      </c>
      <c r="I71" s="494">
        <f t="shared" si="16"/>
        <v>0</v>
      </c>
      <c r="J71" s="494">
        <f t="shared" si="17"/>
        <v>0</v>
      </c>
      <c r="K71" s="404"/>
      <c r="L71" s="404"/>
      <c r="M71" s="404"/>
      <c r="N71" s="404"/>
      <c r="O71" s="404"/>
      <c r="P71" s="404"/>
      <c r="Q71" s="404"/>
      <c r="R71" s="9">
        <v>64</v>
      </c>
      <c r="S71" s="404"/>
    </row>
    <row r="72" spans="1:19">
      <c r="A72" s="116" t="str">
        <f t="shared" si="11"/>
        <v>- -</v>
      </c>
      <c r="C72" s="115" t="s">
        <v>17</v>
      </c>
      <c r="D72" s="126" t="s">
        <v>263</v>
      </c>
      <c r="E72" s="122" t="str">
        <f t="shared" si="12"/>
        <v>Remboursement de la TPS/TVH reçue</v>
      </c>
      <c r="F72" s="119">
        <f t="shared" si="13"/>
        <v>23</v>
      </c>
      <c r="G72" s="119">
        <f t="shared" si="14"/>
        <v>33</v>
      </c>
      <c r="H72" s="495" t="str">
        <f t="shared" si="15"/>
        <v>- -</v>
      </c>
      <c r="I72" s="494">
        <f t="shared" si="16"/>
        <v>0</v>
      </c>
      <c r="J72" s="494">
        <f t="shared" si="17"/>
        <v>0</v>
      </c>
      <c r="K72" s="404"/>
      <c r="L72" s="404"/>
      <c r="M72" s="404"/>
      <c r="N72" s="404"/>
      <c r="O72" s="404"/>
      <c r="P72" s="404"/>
      <c r="Q72" s="404"/>
      <c r="R72" s="9">
        <v>65</v>
      </c>
      <c r="S72" s="404"/>
    </row>
    <row r="73" spans="1:19">
      <c r="A73" s="116" t="str">
        <f t="shared" si="11"/>
        <v>- -</v>
      </c>
      <c r="C73" s="512" t="s">
        <v>359</v>
      </c>
      <c r="D73" s="511" t="s">
        <v>360</v>
      </c>
      <c r="E73" s="122" t="str">
        <f t="shared" si="12"/>
        <v>Consigner les détails dans A.</v>
      </c>
      <c r="F73" s="119">
        <f t="shared" si="13"/>
        <v>20</v>
      </c>
      <c r="G73" s="119">
        <f t="shared" si="14"/>
        <v>29</v>
      </c>
      <c r="H73" s="495" t="str">
        <f t="shared" si="15"/>
        <v>- -</v>
      </c>
      <c r="I73" s="494">
        <f t="shared" si="16"/>
        <v>0</v>
      </c>
      <c r="J73" s="494">
        <f t="shared" si="17"/>
        <v>0</v>
      </c>
      <c r="K73" s="404"/>
      <c r="L73" s="404"/>
      <c r="M73" s="404"/>
      <c r="N73" s="404"/>
      <c r="O73" s="404"/>
      <c r="P73" s="404"/>
      <c r="Q73" s="404"/>
      <c r="R73" s="9">
        <v>66</v>
      </c>
      <c r="S73" s="404"/>
    </row>
    <row r="74" spans="1:19" ht="26.4">
      <c r="A74" s="116" t="str">
        <f t="shared" si="11"/>
        <v>- -</v>
      </c>
      <c r="C74" s="115" t="s">
        <v>130</v>
      </c>
      <c r="D74" s="126" t="s">
        <v>264</v>
      </c>
      <c r="E74" s="122" t="str">
        <f t="shared" si="12"/>
        <v>Si l'automobile est fournie par l'employeur, entrer les jours d'indisponibilité</v>
      </c>
      <c r="F74" s="119">
        <f t="shared" si="13"/>
        <v>57</v>
      </c>
      <c r="G74" s="119">
        <f t="shared" si="14"/>
        <v>79</v>
      </c>
      <c r="H74" s="495" t="str">
        <f t="shared" si="15"/>
        <v>- -</v>
      </c>
      <c r="I74" s="494">
        <f t="shared" si="16"/>
        <v>0</v>
      </c>
      <c r="J74" s="494">
        <f t="shared" si="17"/>
        <v>0</v>
      </c>
      <c r="K74" s="404"/>
      <c r="L74" s="404"/>
      <c r="M74" s="404"/>
      <c r="N74" s="404"/>
      <c r="O74" s="404"/>
      <c r="P74" s="404"/>
      <c r="Q74" s="404"/>
      <c r="R74" s="9">
        <v>67</v>
      </c>
      <c r="S74" s="404"/>
    </row>
    <row r="75" spans="1:19" ht="39.6">
      <c r="A75" s="116" t="str">
        <f t="shared" si="11"/>
        <v>- -</v>
      </c>
      <c r="C75" s="115" t="s">
        <v>135</v>
      </c>
      <c r="D75" s="126" t="s">
        <v>333</v>
      </c>
      <c r="E75" s="122" t="str">
        <f t="shared" si="12"/>
        <v>Si l'automobile n'est pas disponible tout le mois, indiquez-le sur le sommaire annuel et non ici.</v>
      </c>
      <c r="F75" s="119">
        <f t="shared" si="13"/>
        <v>95</v>
      </c>
      <c r="G75" s="119">
        <f t="shared" si="14"/>
        <v>97</v>
      </c>
      <c r="H75" s="495" t="str">
        <f t="shared" si="15"/>
        <v>- -</v>
      </c>
      <c r="I75" s="494">
        <f t="shared" si="16"/>
        <v>0</v>
      </c>
      <c r="J75" s="494">
        <f t="shared" si="17"/>
        <v>0</v>
      </c>
      <c r="K75" s="404"/>
      <c r="L75" s="404"/>
      <c r="M75" s="404"/>
      <c r="N75" s="404"/>
      <c r="O75" s="404"/>
      <c r="P75" s="404"/>
      <c r="Q75" s="404"/>
      <c r="R75" s="9">
        <v>68</v>
      </c>
      <c r="S75" s="404"/>
    </row>
    <row r="76" spans="1:19">
      <c r="A76" s="116" t="str">
        <f t="shared" si="11"/>
        <v>May begin or end with a blank space</v>
      </c>
      <c r="C76" s="115" t="s">
        <v>195</v>
      </c>
      <c r="D76" s="496" t="s">
        <v>334</v>
      </c>
      <c r="E76" s="122" t="str">
        <f t="shared" si="12"/>
        <v xml:space="preserve">En </v>
      </c>
      <c r="F76" s="119">
        <f t="shared" si="13"/>
        <v>3</v>
      </c>
      <c r="G76" s="119">
        <f t="shared" si="14"/>
        <v>3</v>
      </c>
      <c r="H76" s="495" t="str">
        <f t="shared" si="15"/>
        <v>- -</v>
      </c>
      <c r="I76" s="494">
        <f t="shared" si="16"/>
        <v>1</v>
      </c>
      <c r="J76" s="494">
        <f t="shared" si="17"/>
        <v>1</v>
      </c>
      <c r="K76" s="404"/>
      <c r="L76" s="404"/>
      <c r="M76" s="404"/>
      <c r="N76" s="404"/>
      <c r="O76" s="404"/>
      <c r="P76" s="404"/>
      <c r="Q76" s="404"/>
      <c r="R76" s="9"/>
      <c r="S76" s="404"/>
    </row>
    <row r="77" spans="1:19">
      <c r="A77" s="116" t="str">
        <f t="shared" si="11"/>
        <v>May begin or end with a blank space</v>
      </c>
      <c r="C77" s="115" t="s">
        <v>196</v>
      </c>
      <c r="D77" s="126" t="s">
        <v>310</v>
      </c>
      <c r="E77" s="122" t="str">
        <f t="shared" si="12"/>
        <v xml:space="preserve">Dans les 45 premiers jours </v>
      </c>
      <c r="F77" s="119">
        <f t="shared" si="13"/>
        <v>20</v>
      </c>
      <c r="G77" s="119">
        <f t="shared" si="14"/>
        <v>27</v>
      </c>
      <c r="H77" s="495" t="str">
        <f t="shared" si="15"/>
        <v>- -</v>
      </c>
      <c r="I77" s="494">
        <f t="shared" si="16"/>
        <v>1</v>
      </c>
      <c r="J77" s="494">
        <f t="shared" si="17"/>
        <v>1</v>
      </c>
      <c r="K77" s="404"/>
      <c r="L77" s="404"/>
      <c r="M77" s="404"/>
      <c r="N77" s="404"/>
      <c r="O77" s="404"/>
      <c r="P77" s="404"/>
      <c r="Q77" s="404"/>
      <c r="R77" s="9"/>
      <c r="S77" s="404"/>
    </row>
    <row r="78" spans="1:19" ht="39.6">
      <c r="A78" s="116" t="str">
        <f t="shared" si="11"/>
        <v>May begin or end with a blank space</v>
      </c>
      <c r="C78" s="115" t="s">
        <v>132</v>
      </c>
      <c r="D78" s="126" t="s">
        <v>425</v>
      </c>
      <c r="E78" s="122" t="str">
        <f t="shared" si="12"/>
        <v>Entrées individuelles du compteur</v>
      </c>
      <c r="F78" s="119">
        <f t="shared" si="13"/>
        <v>28</v>
      </c>
      <c r="G78" s="119">
        <f t="shared" si="14"/>
        <v>33</v>
      </c>
      <c r="H78" s="495" t="str">
        <f t="shared" si="15"/>
        <v>Check matching spaces at beginning or end</v>
      </c>
      <c r="I78" s="494">
        <f t="shared" si="16"/>
        <v>1</v>
      </c>
      <c r="J78" s="494">
        <f t="shared" si="17"/>
        <v>0</v>
      </c>
      <c r="K78" s="404"/>
      <c r="L78" s="404"/>
      <c r="M78" s="404"/>
      <c r="N78" s="404"/>
      <c r="O78" s="404"/>
      <c r="P78" s="404"/>
      <c r="Q78" s="404"/>
      <c r="R78" s="9">
        <v>69</v>
      </c>
      <c r="S78" s="404"/>
    </row>
    <row r="79" spans="1:19">
      <c r="A79" s="116" t="str">
        <f t="shared" si="11"/>
        <v>- -</v>
      </c>
      <c r="C79" s="587" t="s">
        <v>419</v>
      </c>
      <c r="D79" s="588" t="s">
        <v>418</v>
      </c>
      <c r="E79" s="122" t="str">
        <f t="shared" si="12"/>
        <v>Assurance</v>
      </c>
      <c r="F79" s="119">
        <f t="shared" si="13"/>
        <v>9</v>
      </c>
      <c r="G79" s="119">
        <f t="shared" si="14"/>
        <v>9</v>
      </c>
      <c r="H79" s="495" t="str">
        <f t="shared" si="15"/>
        <v>- -</v>
      </c>
      <c r="I79" s="494">
        <f t="shared" si="16"/>
        <v>0</v>
      </c>
      <c r="J79" s="494">
        <f t="shared" si="17"/>
        <v>0</v>
      </c>
      <c r="K79" s="404"/>
      <c r="L79" s="404"/>
      <c r="M79" s="404"/>
      <c r="N79" s="404"/>
      <c r="O79" s="404"/>
      <c r="P79" s="404"/>
      <c r="Q79" s="404"/>
      <c r="R79" s="9">
        <v>70</v>
      </c>
      <c r="S79" s="404"/>
    </row>
    <row r="80" spans="1:19">
      <c r="A80" s="116" t="str">
        <f t="shared" si="11"/>
        <v>- -</v>
      </c>
      <c r="C80" s="115" t="s">
        <v>19</v>
      </c>
      <c r="D80" s="126" t="s">
        <v>265</v>
      </c>
      <c r="E80" s="122" t="str">
        <f t="shared" si="12"/>
        <v>Produit d'assurance</v>
      </c>
      <c r="F80" s="119">
        <f t="shared" si="13"/>
        <v>18</v>
      </c>
      <c r="G80" s="119">
        <f t="shared" si="14"/>
        <v>19</v>
      </c>
      <c r="H80" s="495" t="str">
        <f t="shared" si="15"/>
        <v>- -</v>
      </c>
      <c r="I80" s="494">
        <f t="shared" si="16"/>
        <v>0</v>
      </c>
      <c r="J80" s="494">
        <f t="shared" si="17"/>
        <v>0</v>
      </c>
      <c r="K80" s="404"/>
      <c r="L80" s="404"/>
      <c r="M80" s="404"/>
      <c r="N80" s="404"/>
      <c r="O80" s="404"/>
      <c r="P80" s="404"/>
      <c r="Q80" s="404"/>
      <c r="R80" s="9">
        <v>71</v>
      </c>
      <c r="S80" s="404"/>
    </row>
    <row r="81" spans="1:19">
      <c r="A81" s="116" t="str">
        <f t="shared" si="11"/>
        <v>- -</v>
      </c>
      <c r="C81" s="115" t="s">
        <v>11</v>
      </c>
      <c r="D81" s="126" t="s">
        <v>266</v>
      </c>
      <c r="E81" s="122" t="str">
        <f t="shared" si="12"/>
        <v>Frais d'intérêt</v>
      </c>
      <c r="F81" s="119">
        <f t="shared" si="13"/>
        <v>16</v>
      </c>
      <c r="G81" s="119">
        <f t="shared" si="14"/>
        <v>15</v>
      </c>
      <c r="H81" s="495" t="str">
        <f t="shared" si="15"/>
        <v>- -</v>
      </c>
      <c r="I81" s="494">
        <f t="shared" si="16"/>
        <v>0</v>
      </c>
      <c r="J81" s="494">
        <f t="shared" si="17"/>
        <v>0</v>
      </c>
      <c r="K81" s="404"/>
      <c r="L81" s="404"/>
      <c r="M81" s="404"/>
      <c r="N81" s="404"/>
      <c r="O81" s="404"/>
      <c r="P81" s="404"/>
      <c r="Q81" s="404"/>
      <c r="R81" s="9">
        <v>72</v>
      </c>
      <c r="S81" s="404"/>
    </row>
    <row r="82" spans="1:19">
      <c r="A82" s="116" t="str">
        <f t="shared" si="11"/>
        <v>- -</v>
      </c>
      <c r="D82" s="126"/>
      <c r="E82" s="122" t="str">
        <f t="shared" si="12"/>
        <v/>
      </c>
      <c r="F82" s="119">
        <f t="shared" si="13"/>
        <v>0</v>
      </c>
      <c r="G82" s="119">
        <f t="shared" si="14"/>
        <v>0</v>
      </c>
      <c r="H82" s="495" t="str">
        <f t="shared" si="15"/>
        <v>- -</v>
      </c>
      <c r="I82" s="494">
        <f t="shared" si="16"/>
        <v>0</v>
      </c>
      <c r="J82" s="494">
        <f t="shared" si="17"/>
        <v>0</v>
      </c>
      <c r="K82" s="404"/>
      <c r="L82" s="404"/>
      <c r="M82" s="404"/>
      <c r="N82" s="404"/>
      <c r="O82" s="404"/>
      <c r="P82" s="404"/>
      <c r="Q82" s="404"/>
      <c r="R82" s="9">
        <v>73</v>
      </c>
      <c r="S82" s="404"/>
    </row>
    <row r="83" spans="1:19">
      <c r="A83" s="116" t="str">
        <f t="shared" si="11"/>
        <v>- -</v>
      </c>
      <c r="D83" s="126"/>
      <c r="E83" s="122" t="str">
        <f t="shared" si="12"/>
        <v/>
      </c>
      <c r="F83" s="119">
        <f t="shared" si="13"/>
        <v>0</v>
      </c>
      <c r="G83" s="119">
        <f t="shared" si="14"/>
        <v>0</v>
      </c>
      <c r="H83" s="495" t="str">
        <f t="shared" si="15"/>
        <v>- -</v>
      </c>
      <c r="I83" s="494">
        <f t="shared" si="16"/>
        <v>0</v>
      </c>
      <c r="J83" s="494">
        <f t="shared" si="17"/>
        <v>0</v>
      </c>
      <c r="K83" s="404"/>
      <c r="L83" s="404"/>
      <c r="M83" s="404"/>
      <c r="N83" s="404"/>
      <c r="O83" s="404"/>
      <c r="P83" s="404"/>
      <c r="Q83" s="404"/>
      <c r="R83" s="9">
        <v>74</v>
      </c>
      <c r="S83" s="404"/>
    </row>
    <row r="84" spans="1:19">
      <c r="A84" s="116" t="str">
        <f t="shared" si="11"/>
        <v>- -</v>
      </c>
      <c r="D84" s="126"/>
      <c r="E84" s="122" t="str">
        <f t="shared" si="12"/>
        <v/>
      </c>
      <c r="F84" s="119">
        <f t="shared" si="13"/>
        <v>0</v>
      </c>
      <c r="G84" s="119">
        <f t="shared" si="14"/>
        <v>0</v>
      </c>
      <c r="H84" s="495" t="str">
        <f t="shared" si="15"/>
        <v>- -</v>
      </c>
      <c r="I84" s="494">
        <f t="shared" si="16"/>
        <v>0</v>
      </c>
      <c r="J84" s="494">
        <f t="shared" si="17"/>
        <v>0</v>
      </c>
      <c r="K84" s="404"/>
      <c r="L84" s="404"/>
      <c r="M84" s="404"/>
      <c r="N84" s="404"/>
      <c r="O84" s="404"/>
      <c r="P84" s="404"/>
      <c r="Q84" s="404"/>
      <c r="R84" s="9">
        <v>75</v>
      </c>
      <c r="S84" s="404"/>
    </row>
    <row r="85" spans="1:19" ht="26.4">
      <c r="A85" s="116" t="str">
        <f t="shared" si="11"/>
        <v>- -</v>
      </c>
      <c r="C85" s="115" t="s">
        <v>90</v>
      </c>
      <c r="D85" s="126" t="s">
        <v>267</v>
      </c>
      <c r="E85" s="122" t="str">
        <f t="shared" si="12"/>
        <v>km (FIN moins DÉBUT) peut être nul ou négatif</v>
      </c>
      <c r="F85" s="119">
        <f t="shared" si="13"/>
        <v>43</v>
      </c>
      <c r="G85" s="119">
        <f t="shared" si="14"/>
        <v>45</v>
      </c>
      <c r="H85" s="495" t="str">
        <f t="shared" si="15"/>
        <v>- -</v>
      </c>
      <c r="I85" s="494">
        <f t="shared" si="16"/>
        <v>0</v>
      </c>
      <c r="J85" s="494">
        <f t="shared" si="17"/>
        <v>0</v>
      </c>
      <c r="K85" s="404"/>
      <c r="L85" s="404"/>
      <c r="M85" s="404"/>
      <c r="N85" s="404"/>
      <c r="O85" s="404"/>
      <c r="P85" s="404"/>
      <c r="Q85" s="404"/>
      <c r="R85" s="9">
        <v>76</v>
      </c>
      <c r="S85" s="404"/>
    </row>
    <row r="86" spans="1:19">
      <c r="A86" s="116" t="str">
        <f t="shared" si="11"/>
        <v>- -</v>
      </c>
      <c r="C86" s="115" t="s">
        <v>122</v>
      </c>
      <c r="D86" s="126" t="s">
        <v>268</v>
      </c>
      <c r="E86" s="122" t="str">
        <f t="shared" si="12"/>
        <v>km parcourus dans l'année</v>
      </c>
      <c r="F86" s="119">
        <f t="shared" si="13"/>
        <v>17</v>
      </c>
      <c r="G86" s="119">
        <f t="shared" si="14"/>
        <v>25</v>
      </c>
      <c r="H86" s="495" t="str">
        <f t="shared" si="15"/>
        <v>- -</v>
      </c>
      <c r="I86" s="494">
        <f t="shared" si="16"/>
        <v>0</v>
      </c>
      <c r="J86" s="494">
        <f t="shared" si="17"/>
        <v>0</v>
      </c>
      <c r="K86" s="404"/>
      <c r="L86" s="404"/>
      <c r="M86" s="404"/>
      <c r="N86" s="404"/>
      <c r="O86" s="404"/>
      <c r="P86" s="404"/>
      <c r="Q86" s="404"/>
      <c r="R86" s="9">
        <v>77</v>
      </c>
      <c r="S86" s="404"/>
    </row>
    <row r="87" spans="1:19">
      <c r="A87" s="116" t="str">
        <f t="shared" si="11"/>
        <v>- -</v>
      </c>
      <c r="C87" s="115" t="s">
        <v>87</v>
      </c>
      <c r="D87" s="126" t="s">
        <v>269</v>
      </c>
      <c r="E87" s="122" t="str">
        <f t="shared" si="12"/>
        <v>km dans le mois</v>
      </c>
      <c r="F87" s="119">
        <f t="shared" si="13"/>
        <v>11</v>
      </c>
      <c r="G87" s="119">
        <f t="shared" si="14"/>
        <v>15</v>
      </c>
      <c r="H87" s="495" t="str">
        <f t="shared" si="15"/>
        <v>- -</v>
      </c>
      <c r="I87" s="494">
        <f t="shared" si="16"/>
        <v>0</v>
      </c>
      <c r="J87" s="494">
        <f t="shared" si="17"/>
        <v>0</v>
      </c>
      <c r="K87" s="404"/>
      <c r="L87" s="404"/>
      <c r="M87" s="404"/>
      <c r="N87" s="404"/>
      <c r="O87" s="404"/>
      <c r="P87" s="404"/>
      <c r="Q87" s="404"/>
      <c r="R87" s="9">
        <v>78</v>
      </c>
      <c r="S87" s="404"/>
    </row>
    <row r="88" spans="1:19">
      <c r="A88" s="116" t="str">
        <f t="shared" si="11"/>
        <v>- -</v>
      </c>
      <c r="C88" s="115" t="s">
        <v>70</v>
      </c>
      <c r="D88" s="126" t="s">
        <v>270</v>
      </c>
      <c r="E88" s="122" t="str">
        <f t="shared" si="12"/>
        <v>Plus élevé</v>
      </c>
      <c r="F88" s="119">
        <f t="shared" si="13"/>
        <v>7</v>
      </c>
      <c r="G88" s="119">
        <f t="shared" si="14"/>
        <v>10</v>
      </c>
      <c r="H88" s="495" t="str">
        <f t="shared" si="15"/>
        <v>- -</v>
      </c>
      <c r="I88" s="494">
        <f t="shared" si="16"/>
        <v>0</v>
      </c>
      <c r="J88" s="494">
        <f t="shared" si="17"/>
        <v>0</v>
      </c>
      <c r="K88" s="404"/>
      <c r="L88" s="404"/>
      <c r="M88" s="404"/>
      <c r="N88" s="404"/>
      <c r="O88" s="404"/>
      <c r="P88" s="404"/>
      <c r="Q88" s="404"/>
      <c r="R88" s="9">
        <v>79</v>
      </c>
      <c r="S88" s="404"/>
    </row>
    <row r="89" spans="1:19" ht="26.4">
      <c r="C89" s="115" t="s">
        <v>314</v>
      </c>
      <c r="D89" s="126" t="s">
        <v>316</v>
      </c>
      <c r="E89" s="122" t="str">
        <f t="shared" si="12"/>
        <v>Lecture de FIN la plus élevée de toutes les voitures</v>
      </c>
      <c r="F89" s="119">
        <f t="shared" si="13"/>
        <v>31</v>
      </c>
      <c r="G89" s="119">
        <f t="shared" si="14"/>
        <v>52</v>
      </c>
      <c r="H89" s="495" t="str">
        <f t="shared" si="15"/>
        <v>- -</v>
      </c>
      <c r="I89" s="494">
        <f t="shared" si="16"/>
        <v>0</v>
      </c>
      <c r="J89" s="494">
        <f t="shared" si="17"/>
        <v>0</v>
      </c>
    </row>
    <row r="90" spans="1:19" ht="26.4">
      <c r="C90" s="115" t="s">
        <v>210</v>
      </c>
      <c r="D90" s="126" t="s">
        <v>318</v>
      </c>
      <c r="E90" s="122" t="str">
        <f t="shared" si="12"/>
        <v>Déplace-
ment le plus grand en km</v>
      </c>
      <c r="F90" s="119">
        <f t="shared" si="13"/>
        <v>20</v>
      </c>
      <c r="G90" s="119">
        <f t="shared" si="14"/>
        <v>33</v>
      </c>
      <c r="H90" s="495" t="str">
        <f t="shared" si="15"/>
        <v>- -</v>
      </c>
      <c r="I90" s="494">
        <f t="shared" si="16"/>
        <v>0</v>
      </c>
      <c r="J90" s="494">
        <f t="shared" si="17"/>
        <v>0</v>
      </c>
    </row>
    <row r="91" spans="1:19">
      <c r="A91" s="116" t="str">
        <f>IF(LEN(C91)-LEN(TRIM(C91))&gt;0,"May begin or end with a blank space","- -")</f>
        <v>- -</v>
      </c>
      <c r="C91" s="115" t="s">
        <v>8</v>
      </c>
      <c r="D91" s="126" t="s">
        <v>271</v>
      </c>
      <c r="E91" s="122" t="str">
        <f t="shared" si="12"/>
        <v>Frais de location</v>
      </c>
      <c r="F91" s="119">
        <f t="shared" si="13"/>
        <v>10</v>
      </c>
      <c r="G91" s="119">
        <f t="shared" si="14"/>
        <v>17</v>
      </c>
      <c r="H91" s="495" t="str">
        <f t="shared" si="15"/>
        <v>- -</v>
      </c>
      <c r="I91" s="494">
        <f t="shared" si="16"/>
        <v>0</v>
      </c>
      <c r="J91" s="494">
        <f t="shared" si="17"/>
        <v>0</v>
      </c>
      <c r="K91" s="404"/>
      <c r="L91" s="404"/>
      <c r="M91" s="404"/>
      <c r="N91" s="404"/>
      <c r="O91" s="404"/>
      <c r="P91" s="404"/>
      <c r="Q91" s="404"/>
      <c r="R91" s="9">
        <v>80</v>
      </c>
      <c r="S91" s="404"/>
    </row>
    <row r="92" spans="1:19">
      <c r="A92" s="116" t="str">
        <f t="shared" si="11"/>
        <v>- -</v>
      </c>
      <c r="C92" s="115" t="s">
        <v>5</v>
      </c>
      <c r="D92" s="126" t="s">
        <v>272</v>
      </c>
      <c r="E92" s="122" t="str">
        <f t="shared" si="12"/>
        <v>Dépenses diverses</v>
      </c>
      <c r="F92" s="119">
        <f t="shared" si="13"/>
        <v>22</v>
      </c>
      <c r="G92" s="119">
        <f t="shared" si="14"/>
        <v>17</v>
      </c>
      <c r="H92" s="495" t="str">
        <f t="shared" si="15"/>
        <v>- -</v>
      </c>
      <c r="I92" s="494">
        <f t="shared" si="16"/>
        <v>0</v>
      </c>
      <c r="J92" s="494">
        <f t="shared" si="17"/>
        <v>0</v>
      </c>
      <c r="K92" s="404"/>
      <c r="L92" s="404"/>
      <c r="M92" s="404"/>
      <c r="N92" s="404"/>
      <c r="O92" s="404"/>
      <c r="P92" s="404"/>
      <c r="Q92" s="404"/>
      <c r="R92" s="9">
        <v>83</v>
      </c>
      <c r="S92" s="404"/>
    </row>
    <row r="93" spans="1:19">
      <c r="A93" s="116" t="str">
        <f t="shared" si="11"/>
        <v>- -</v>
      </c>
      <c r="C93" s="115" t="s">
        <v>175</v>
      </c>
      <c r="D93" s="126" t="s">
        <v>273</v>
      </c>
      <c r="E93" s="122" t="str">
        <f t="shared" si="12"/>
        <v>Mois (mm)</v>
      </c>
      <c r="F93" s="119">
        <f t="shared" si="13"/>
        <v>10</v>
      </c>
      <c r="G93" s="119">
        <f t="shared" si="14"/>
        <v>9</v>
      </c>
      <c r="H93" s="495" t="str">
        <f t="shared" si="15"/>
        <v>- -</v>
      </c>
      <c r="I93" s="494">
        <f t="shared" si="16"/>
        <v>0</v>
      </c>
      <c r="J93" s="494">
        <f t="shared" si="17"/>
        <v>0</v>
      </c>
      <c r="K93" s="404"/>
      <c r="L93" s="404"/>
      <c r="M93" s="404"/>
      <c r="N93" s="404"/>
      <c r="O93" s="404"/>
      <c r="P93" s="404"/>
      <c r="Q93" s="404"/>
      <c r="R93" s="9">
        <v>84</v>
      </c>
      <c r="S93" s="404"/>
    </row>
    <row r="94" spans="1:19" ht="39.6">
      <c r="A94" s="116" t="str">
        <f t="shared" si="11"/>
        <v>- -</v>
      </c>
      <c r="C94" s="115" t="s">
        <v>133</v>
      </c>
      <c r="D94" s="126" t="s">
        <v>335</v>
      </c>
      <c r="E94" s="122" t="str">
        <f t="shared" si="12"/>
        <v>Registres mensuels :
Jours manquants ou non ordonnés?</v>
      </c>
      <c r="F94" s="119">
        <f t="shared" si="13"/>
        <v>47</v>
      </c>
      <c r="G94" s="119">
        <f t="shared" si="14"/>
        <v>54</v>
      </c>
      <c r="H94" s="495" t="str">
        <f t="shared" si="15"/>
        <v>- -</v>
      </c>
      <c r="I94" s="494">
        <f t="shared" si="16"/>
        <v>0</v>
      </c>
      <c r="J94" s="494">
        <f t="shared" si="17"/>
        <v>0</v>
      </c>
      <c r="K94" s="404"/>
      <c r="L94" s="404"/>
      <c r="M94" s="404"/>
      <c r="N94" s="404"/>
      <c r="O94" s="404"/>
      <c r="P94" s="404"/>
      <c r="Q94" s="404"/>
      <c r="R94" s="9">
        <v>85</v>
      </c>
      <c r="S94" s="404"/>
    </row>
    <row r="95" spans="1:19">
      <c r="A95" s="116" t="str">
        <f t="shared" si="11"/>
        <v>- -</v>
      </c>
      <c r="C95" s="115" t="s">
        <v>125</v>
      </c>
      <c r="D95" s="126" t="s">
        <v>274</v>
      </c>
      <c r="E95" s="122" t="str">
        <f t="shared" si="12"/>
        <v>Pas de données</v>
      </c>
      <c r="F95" s="119">
        <f t="shared" si="13"/>
        <v>7</v>
      </c>
      <c r="G95" s="119">
        <f t="shared" si="14"/>
        <v>14</v>
      </c>
      <c r="H95" s="495" t="str">
        <f t="shared" si="15"/>
        <v>- -</v>
      </c>
      <c r="I95" s="494">
        <f t="shared" si="16"/>
        <v>0</v>
      </c>
      <c r="J95" s="494">
        <f t="shared" si="17"/>
        <v>0</v>
      </c>
      <c r="K95" s="404"/>
      <c r="L95" s="404"/>
      <c r="M95" s="404"/>
      <c r="N95" s="404"/>
      <c r="O95" s="404"/>
      <c r="P95" s="404"/>
      <c r="Q95" s="404"/>
      <c r="R95" s="9">
        <v>86</v>
      </c>
      <c r="S95" s="404"/>
    </row>
    <row r="96" spans="1:19">
      <c r="A96" s="116" t="str">
        <f t="shared" si="11"/>
        <v>- -</v>
      </c>
      <c r="C96" s="115" t="s">
        <v>128</v>
      </c>
      <c r="D96" s="126" t="s">
        <v>275</v>
      </c>
      <c r="E96" s="122" t="str">
        <f t="shared" si="12"/>
        <v>Pas de problème</v>
      </c>
      <c r="F96" s="119">
        <f t="shared" si="13"/>
        <v>10</v>
      </c>
      <c r="G96" s="119">
        <f t="shared" si="14"/>
        <v>15</v>
      </c>
      <c r="H96" s="495" t="str">
        <f t="shared" si="15"/>
        <v>- -</v>
      </c>
      <c r="I96" s="494">
        <f t="shared" si="16"/>
        <v>0</v>
      </c>
      <c r="J96" s="494">
        <f t="shared" si="17"/>
        <v>0</v>
      </c>
      <c r="K96" s="404"/>
      <c r="L96" s="404"/>
      <c r="M96" s="404"/>
      <c r="N96" s="404"/>
      <c r="O96" s="404"/>
      <c r="P96" s="404"/>
      <c r="Q96" s="404"/>
      <c r="R96" s="9">
        <v>87</v>
      </c>
      <c r="S96" s="404"/>
    </row>
    <row r="97" spans="1:19">
      <c r="A97" s="116" t="str">
        <f t="shared" si="11"/>
        <v>- -</v>
      </c>
      <c r="C97" s="115" t="s">
        <v>25</v>
      </c>
      <c r="D97" s="126" t="s">
        <v>276</v>
      </c>
      <c r="E97" s="122" t="str">
        <f t="shared" si="12"/>
        <v>Réparations et entretien courants</v>
      </c>
      <c r="F97" s="119">
        <f t="shared" si="13"/>
        <v>30</v>
      </c>
      <c r="G97" s="119">
        <f t="shared" si="14"/>
        <v>33</v>
      </c>
      <c r="H97" s="495" t="str">
        <f t="shared" si="15"/>
        <v>- -</v>
      </c>
      <c r="I97" s="494">
        <f t="shared" si="16"/>
        <v>0</v>
      </c>
      <c r="J97" s="494">
        <f t="shared" si="17"/>
        <v>0</v>
      </c>
      <c r="K97" s="404"/>
      <c r="L97" s="404"/>
      <c r="M97" s="404"/>
      <c r="N97" s="404"/>
      <c r="O97" s="404"/>
      <c r="P97" s="404"/>
      <c r="Q97" s="404"/>
      <c r="R97" s="9">
        <v>88</v>
      </c>
      <c r="S97" s="404"/>
    </row>
    <row r="98" spans="1:19">
      <c r="A98" s="116" t="str">
        <f t="shared" si="11"/>
        <v>- -</v>
      </c>
      <c r="C98" s="512" t="s">
        <v>325</v>
      </c>
      <c r="D98" s="511" t="s">
        <v>427</v>
      </c>
      <c r="E98" s="122" t="str">
        <f t="shared" si="12"/>
        <v>(Pas de kilométrage personnel)</v>
      </c>
      <c r="F98" s="119">
        <f t="shared" si="13"/>
        <v>24</v>
      </c>
      <c r="G98" s="119">
        <f t="shared" si="14"/>
        <v>30</v>
      </c>
      <c r="H98" s="495" t="str">
        <f t="shared" si="15"/>
        <v>- -</v>
      </c>
      <c r="I98" s="494">
        <f t="shared" si="16"/>
        <v>0</v>
      </c>
      <c r="J98" s="494">
        <f t="shared" si="17"/>
        <v>0</v>
      </c>
      <c r="K98" s="404"/>
      <c r="L98" s="404"/>
      <c r="M98" s="404"/>
      <c r="N98" s="404"/>
      <c r="O98" s="404"/>
      <c r="P98" s="404"/>
      <c r="Q98" s="404"/>
      <c r="R98" s="9">
        <v>89</v>
      </c>
      <c r="S98" s="404"/>
    </row>
    <row r="99" spans="1:19">
      <c r="A99" s="116" t="str">
        <f t="shared" si="11"/>
        <v>- -</v>
      </c>
      <c r="C99" s="512"/>
      <c r="D99" s="511"/>
      <c r="E99" s="122" t="str">
        <f t="shared" si="12"/>
        <v/>
      </c>
      <c r="F99" s="119">
        <f t="shared" si="13"/>
        <v>0</v>
      </c>
      <c r="G99" s="119">
        <f t="shared" si="14"/>
        <v>0</v>
      </c>
      <c r="H99" s="495" t="str">
        <f t="shared" si="15"/>
        <v>- -</v>
      </c>
      <c r="I99" s="494">
        <f t="shared" si="16"/>
        <v>0</v>
      </c>
      <c r="J99" s="494">
        <f t="shared" si="17"/>
        <v>0</v>
      </c>
      <c r="K99" s="404"/>
      <c r="L99" s="404"/>
      <c r="M99" s="404"/>
      <c r="N99" s="404"/>
      <c r="O99" s="404"/>
      <c r="P99" s="404"/>
      <c r="Q99" s="404"/>
      <c r="R99" s="9">
        <v>90</v>
      </c>
      <c r="S99" s="404"/>
    </row>
    <row r="100" spans="1:19">
      <c r="A100" s="116" t="str">
        <f t="shared" si="11"/>
        <v>- -</v>
      </c>
      <c r="C100" s="115" t="s">
        <v>92</v>
      </c>
      <c r="D100" s="126" t="s">
        <v>277</v>
      </c>
      <c r="E100" s="122" t="str">
        <f t="shared" si="12"/>
        <v>Compteur pour le début et/ou la fin du mois</v>
      </c>
      <c r="F100" s="119">
        <f t="shared" si="13"/>
        <v>38</v>
      </c>
      <c r="G100" s="119">
        <f t="shared" si="14"/>
        <v>43</v>
      </c>
      <c r="H100" s="495" t="str">
        <f t="shared" si="15"/>
        <v>- -</v>
      </c>
      <c r="I100" s="494">
        <f t="shared" si="16"/>
        <v>0</v>
      </c>
      <c r="J100" s="494">
        <f t="shared" si="17"/>
        <v>0</v>
      </c>
      <c r="K100" s="404"/>
      <c r="L100" s="404"/>
      <c r="M100" s="404"/>
      <c r="N100" s="404"/>
      <c r="O100" s="404"/>
      <c r="P100" s="404"/>
      <c r="Q100" s="404"/>
      <c r="R100" s="9">
        <v>91</v>
      </c>
      <c r="S100" s="404"/>
    </row>
    <row r="101" spans="1:19">
      <c r="A101" s="116" t="str">
        <f t="shared" si="11"/>
        <v>May begin or end with a blank space</v>
      </c>
      <c r="C101" s="115" t="s">
        <v>110</v>
      </c>
      <c r="D101" s="126" t="s">
        <v>309</v>
      </c>
      <c r="E101" s="122" t="str">
        <f t="shared" si="12"/>
        <v xml:space="preserve">Compteur de kilométrage : </v>
      </c>
      <c r="F101" s="119">
        <f t="shared" si="13"/>
        <v>10</v>
      </c>
      <c r="G101" s="119">
        <f t="shared" si="14"/>
        <v>26</v>
      </c>
      <c r="H101" s="495" t="str">
        <f t="shared" si="15"/>
        <v>- -</v>
      </c>
      <c r="I101" s="494">
        <f t="shared" si="16"/>
        <v>1</v>
      </c>
      <c r="J101" s="494">
        <f t="shared" si="17"/>
        <v>1</v>
      </c>
      <c r="K101" s="404"/>
      <c r="L101" s="404"/>
      <c r="M101" s="404"/>
      <c r="N101" s="404"/>
      <c r="O101" s="404"/>
      <c r="P101" s="404"/>
      <c r="Q101" s="404"/>
      <c r="R101" s="9">
        <v>92</v>
      </c>
      <c r="S101" s="404"/>
    </row>
    <row r="102" spans="1:19">
      <c r="A102" s="116" t="str">
        <f t="shared" si="11"/>
        <v>- -</v>
      </c>
      <c r="C102" s="510" t="s">
        <v>357</v>
      </c>
      <c r="D102" s="511" t="s">
        <v>358</v>
      </c>
      <c r="E102" s="122" t="str">
        <f>IF($G$3="F",IF(G102=0,"",D102),IF(F102=0,"",C102))</f>
        <v>Lecture du compteur à la fin du mois précédent</v>
      </c>
      <c r="F102" s="119">
        <f>LEN(C102)</f>
        <v>33</v>
      </c>
      <c r="G102" s="119">
        <f>LEN(D102)</f>
        <v>46</v>
      </c>
      <c r="H102" s="495" t="str">
        <f>IF(I102&lt;&gt;J102,"Check matching spaces at beginning or end","- -")</f>
        <v>- -</v>
      </c>
      <c r="I102" s="494">
        <f>F102-LEN(TRIM(C102))</f>
        <v>0</v>
      </c>
      <c r="J102" s="494">
        <f>G102-LEN(TRIM(D102))</f>
        <v>0</v>
      </c>
      <c r="K102" s="404"/>
      <c r="L102" s="404"/>
      <c r="M102" s="404"/>
      <c r="N102" s="404"/>
      <c r="O102" s="404"/>
      <c r="P102" s="404"/>
      <c r="Q102" s="404"/>
      <c r="R102" s="9"/>
      <c r="S102" s="404"/>
    </row>
    <row r="103" spans="1:19">
      <c r="A103" s="116" t="str">
        <f t="shared" si="11"/>
        <v>- -</v>
      </c>
      <c r="C103" s="115" t="s">
        <v>143</v>
      </c>
      <c r="D103" s="126" t="s">
        <v>143</v>
      </c>
      <c r="E103" s="122" t="str">
        <f t="shared" si="12"/>
        <v>ok</v>
      </c>
      <c r="F103" s="119">
        <f t="shared" si="13"/>
        <v>2</v>
      </c>
      <c r="G103" s="119">
        <f t="shared" si="14"/>
        <v>2</v>
      </c>
      <c r="H103" s="495" t="str">
        <f t="shared" si="15"/>
        <v>- -</v>
      </c>
      <c r="I103" s="494">
        <f t="shared" si="16"/>
        <v>0</v>
      </c>
      <c r="J103" s="494">
        <f t="shared" si="17"/>
        <v>0</v>
      </c>
      <c r="K103" s="404"/>
      <c r="L103" s="404"/>
      <c r="M103" s="404"/>
      <c r="N103" s="404"/>
      <c r="O103" s="404"/>
      <c r="P103" s="404"/>
      <c r="Q103" s="404"/>
      <c r="R103" s="9">
        <v>93</v>
      </c>
      <c r="S103" s="404"/>
    </row>
    <row r="104" spans="1:19">
      <c r="A104" s="116" t="str">
        <f t="shared" si="11"/>
        <v>May begin or end with a blank space</v>
      </c>
      <c r="C104" s="115" t="s">
        <v>108</v>
      </c>
      <c r="D104" s="126" t="s">
        <v>308</v>
      </c>
      <c r="E104" s="122" t="str">
        <f t="shared" si="12"/>
        <v xml:space="preserve">◄ ◄ ◄ Seulement </v>
      </c>
      <c r="F104" s="119">
        <f t="shared" si="13"/>
        <v>11</v>
      </c>
      <c r="G104" s="119">
        <f t="shared" si="14"/>
        <v>16</v>
      </c>
      <c r="H104" s="495" t="str">
        <f t="shared" si="15"/>
        <v>- -</v>
      </c>
      <c r="I104" s="494">
        <f t="shared" si="16"/>
        <v>1</v>
      </c>
      <c r="J104" s="494">
        <f t="shared" si="17"/>
        <v>1</v>
      </c>
      <c r="K104" s="404"/>
      <c r="L104" s="404"/>
      <c r="M104" s="404"/>
      <c r="N104" s="404"/>
      <c r="O104" s="404"/>
      <c r="P104" s="404"/>
      <c r="Q104" s="404"/>
      <c r="R104" s="9">
        <v>94</v>
      </c>
      <c r="S104" s="404"/>
    </row>
    <row r="105" spans="1:19" ht="26.4">
      <c r="A105" s="116" t="str">
        <f t="shared" si="11"/>
        <v>- -</v>
      </c>
      <c r="C105" s="115" t="s">
        <v>131</v>
      </c>
      <c r="D105" s="126" t="s">
        <v>307</v>
      </c>
      <c r="E105" s="122" t="str">
        <f t="shared" si="12"/>
        <v>Autres frais d'exploitation (comme l'immatriculation et le permis)</v>
      </c>
      <c r="F105" s="119">
        <f t="shared" si="13"/>
        <v>54</v>
      </c>
      <c r="G105" s="119">
        <f t="shared" si="14"/>
        <v>66</v>
      </c>
      <c r="H105" s="495" t="str">
        <f t="shared" si="15"/>
        <v>- -</v>
      </c>
      <c r="I105" s="494">
        <f t="shared" si="16"/>
        <v>0</v>
      </c>
      <c r="J105" s="494">
        <f t="shared" si="17"/>
        <v>0</v>
      </c>
      <c r="K105" s="404"/>
      <c r="L105" s="404"/>
      <c r="M105" s="404"/>
      <c r="N105" s="404"/>
      <c r="O105" s="404"/>
      <c r="P105" s="404"/>
      <c r="Q105" s="404"/>
      <c r="R105" s="9">
        <v>95</v>
      </c>
      <c r="S105" s="404"/>
    </row>
    <row r="106" spans="1:19" ht="26.4">
      <c r="A106" s="116" t="str">
        <f t="shared" si="11"/>
        <v>- -</v>
      </c>
      <c r="C106" s="115" t="s">
        <v>23</v>
      </c>
      <c r="D106" s="496" t="s">
        <v>336</v>
      </c>
      <c r="E106" s="122" t="str">
        <f t="shared" si="12"/>
        <v>Station-
nement</v>
      </c>
      <c r="F106" s="119">
        <f t="shared" si="13"/>
        <v>7</v>
      </c>
      <c r="G106" s="119">
        <f t="shared" si="14"/>
        <v>15</v>
      </c>
      <c r="H106" s="495" t="str">
        <f t="shared" si="15"/>
        <v>- -</v>
      </c>
      <c r="I106" s="494">
        <f t="shared" si="16"/>
        <v>0</v>
      </c>
      <c r="J106" s="494">
        <f t="shared" si="17"/>
        <v>0</v>
      </c>
      <c r="K106" s="404"/>
      <c r="L106" s="404"/>
      <c r="M106" s="404"/>
      <c r="N106" s="404"/>
      <c r="O106" s="404"/>
      <c r="P106" s="404"/>
      <c r="Q106" s="404"/>
      <c r="R106" s="9">
        <v>96</v>
      </c>
      <c r="S106" s="404"/>
    </row>
    <row r="107" spans="1:19">
      <c r="A107" s="116" t="str">
        <f t="shared" si="11"/>
        <v>May begin or end with a blank space</v>
      </c>
      <c r="C107" s="115" t="s">
        <v>193</v>
      </c>
      <c r="D107" s="126" t="s">
        <v>306</v>
      </c>
      <c r="E107" s="122" t="str">
        <f t="shared" si="12"/>
        <v xml:space="preserve">(Paiements faits de </v>
      </c>
      <c r="F107" s="119">
        <f t="shared" si="13"/>
        <v>20</v>
      </c>
      <c r="G107" s="119">
        <f t="shared" si="14"/>
        <v>20</v>
      </c>
      <c r="H107" s="495" t="str">
        <f t="shared" si="15"/>
        <v>- -</v>
      </c>
      <c r="I107" s="494">
        <f t="shared" si="16"/>
        <v>1</v>
      </c>
      <c r="J107" s="494">
        <f t="shared" si="17"/>
        <v>1</v>
      </c>
      <c r="K107" s="404"/>
      <c r="L107" s="404"/>
      <c r="M107" s="404"/>
      <c r="N107" s="404"/>
      <c r="O107" s="404"/>
      <c r="P107" s="404"/>
      <c r="Q107" s="404"/>
      <c r="R107" s="9"/>
      <c r="S107" s="404"/>
    </row>
    <row r="108" spans="1:19">
      <c r="A108" s="116" t="str">
        <f t="shared" si="11"/>
        <v>- -</v>
      </c>
      <c r="C108" s="115" t="s">
        <v>197</v>
      </c>
      <c r="D108" s="126" t="s">
        <v>302</v>
      </c>
      <c r="E108" s="122" t="str">
        <f t="shared" si="12"/>
        <v>Paiements à l'employeur</v>
      </c>
      <c r="F108" s="119">
        <f t="shared" si="13"/>
        <v>20</v>
      </c>
      <c r="G108" s="119">
        <f t="shared" si="14"/>
        <v>23</v>
      </c>
      <c r="H108" s="495" t="str">
        <f t="shared" si="15"/>
        <v>- -</v>
      </c>
      <c r="I108" s="494">
        <f t="shared" si="16"/>
        <v>0</v>
      </c>
      <c r="J108" s="494">
        <f t="shared" si="17"/>
        <v>0</v>
      </c>
      <c r="K108" s="404"/>
      <c r="L108" s="404"/>
      <c r="M108" s="404"/>
      <c r="N108" s="404"/>
      <c r="O108" s="404"/>
      <c r="P108" s="404"/>
      <c r="Q108" s="404"/>
      <c r="R108" s="9"/>
      <c r="S108" s="404"/>
    </row>
    <row r="109" spans="1:19" ht="39.6">
      <c r="A109" s="116" t="str">
        <f t="shared" si="11"/>
        <v>- -</v>
      </c>
      <c r="C109" s="115" t="s">
        <v>199</v>
      </c>
      <c r="D109" s="126" t="s">
        <v>337</v>
      </c>
      <c r="E109" s="122" t="str">
        <f t="shared" si="12"/>
        <v>Inscrire ici les paiements faits à votre employeur dans l'année ou dans les 45 jours de la fin de l'année.</v>
      </c>
      <c r="F109" s="119">
        <f t="shared" si="13"/>
        <v>104</v>
      </c>
      <c r="G109" s="119">
        <f t="shared" si="14"/>
        <v>106</v>
      </c>
      <c r="H109" s="495" t="str">
        <f t="shared" si="15"/>
        <v>- -</v>
      </c>
      <c r="I109" s="494">
        <f t="shared" si="16"/>
        <v>0</v>
      </c>
      <c r="J109" s="494">
        <f t="shared" si="17"/>
        <v>0</v>
      </c>
      <c r="K109" s="404"/>
      <c r="L109" s="404"/>
      <c r="M109" s="404"/>
      <c r="N109" s="404"/>
      <c r="O109" s="404"/>
      <c r="P109" s="404"/>
      <c r="Q109" s="404"/>
      <c r="R109" s="9">
        <v>97</v>
      </c>
      <c r="S109" s="404"/>
    </row>
    <row r="110" spans="1:19">
      <c r="A110" s="116" t="str">
        <f t="shared" si="11"/>
        <v>- -</v>
      </c>
      <c r="C110" s="115" t="s">
        <v>79</v>
      </c>
      <c r="D110" s="496" t="s">
        <v>338</v>
      </c>
      <c r="E110" s="122" t="str">
        <f t="shared" si="12"/>
        <v>km personnel</v>
      </c>
      <c r="F110" s="119">
        <f t="shared" si="13"/>
        <v>11</v>
      </c>
      <c r="G110" s="119">
        <f t="shared" si="14"/>
        <v>12</v>
      </c>
      <c r="H110" s="495" t="str">
        <f t="shared" si="15"/>
        <v>- -</v>
      </c>
      <c r="I110" s="494">
        <f t="shared" si="16"/>
        <v>0</v>
      </c>
      <c r="J110" s="494">
        <f t="shared" si="17"/>
        <v>0</v>
      </c>
      <c r="K110" s="404"/>
      <c r="L110" s="404"/>
      <c r="M110" s="404"/>
      <c r="N110" s="404"/>
      <c r="O110" s="404"/>
      <c r="P110" s="404"/>
      <c r="Q110" s="404"/>
      <c r="R110" s="9">
        <v>98</v>
      </c>
      <c r="S110" s="404"/>
    </row>
    <row r="111" spans="1:19">
      <c r="A111" s="116" t="str">
        <f t="shared" si="11"/>
        <v>- -</v>
      </c>
      <c r="C111" s="115" t="s">
        <v>129</v>
      </c>
      <c r="D111" s="126" t="s">
        <v>278</v>
      </c>
      <c r="E111" s="122" t="str">
        <f t="shared" si="12"/>
        <v>Problème</v>
      </c>
      <c r="F111" s="119">
        <f t="shared" si="13"/>
        <v>7</v>
      </c>
      <c r="G111" s="119">
        <f t="shared" si="14"/>
        <v>8</v>
      </c>
      <c r="H111" s="495" t="str">
        <f t="shared" si="15"/>
        <v>- -</v>
      </c>
      <c r="I111" s="494">
        <f t="shared" si="16"/>
        <v>0</v>
      </c>
      <c r="J111" s="494">
        <f t="shared" si="17"/>
        <v>0</v>
      </c>
      <c r="K111" s="404"/>
      <c r="L111" s="404"/>
      <c r="M111" s="404"/>
      <c r="N111" s="404"/>
      <c r="O111" s="404"/>
      <c r="P111" s="404"/>
      <c r="Q111" s="404"/>
      <c r="R111" s="9">
        <v>99</v>
      </c>
      <c r="S111" s="404"/>
    </row>
    <row r="112" spans="1:19" ht="26.4">
      <c r="A112" s="116" t="str">
        <f t="shared" si="11"/>
        <v>- -</v>
      </c>
      <c r="C112" s="510" t="s">
        <v>430</v>
      </c>
      <c r="D112" s="511" t="s">
        <v>431</v>
      </c>
      <c r="E112" s="122" t="str">
        <f t="shared" si="12"/>
        <v>A. 
But et notes</v>
      </c>
      <c r="F112" s="119">
        <f t="shared" si="13"/>
        <v>21</v>
      </c>
      <c r="G112" s="119">
        <f t="shared" si="14"/>
        <v>16</v>
      </c>
      <c r="H112" s="495" t="str">
        <f t="shared" si="15"/>
        <v>- -</v>
      </c>
      <c r="I112" s="494">
        <f t="shared" si="16"/>
        <v>0</v>
      </c>
      <c r="J112" s="494">
        <f t="shared" si="17"/>
        <v>0</v>
      </c>
      <c r="K112" s="404"/>
      <c r="L112" s="404"/>
      <c r="M112" s="404"/>
      <c r="N112" s="404"/>
      <c r="O112" s="404"/>
      <c r="P112" s="404"/>
      <c r="Q112" s="404"/>
      <c r="R112" s="9">
        <v>100</v>
      </c>
      <c r="S112" s="404"/>
    </row>
    <row r="113" spans="1:19">
      <c r="A113" s="116" t="str">
        <f t="shared" si="11"/>
        <v>- -</v>
      </c>
      <c r="C113" s="115" t="s">
        <v>146</v>
      </c>
      <c r="D113" s="126" t="s">
        <v>279</v>
      </c>
      <c r="E113" s="122" t="str">
        <f t="shared" si="12"/>
        <v>Québec</v>
      </c>
      <c r="F113" s="119">
        <f t="shared" si="13"/>
        <v>6</v>
      </c>
      <c r="G113" s="119">
        <f t="shared" si="14"/>
        <v>6</v>
      </c>
      <c r="H113" s="495" t="str">
        <f t="shared" si="15"/>
        <v>- -</v>
      </c>
      <c r="I113" s="494">
        <f t="shared" si="16"/>
        <v>0</v>
      </c>
      <c r="J113" s="494">
        <f t="shared" si="17"/>
        <v>0</v>
      </c>
      <c r="K113" s="404"/>
      <c r="L113" s="404"/>
      <c r="M113" s="404"/>
      <c r="N113" s="404"/>
      <c r="O113" s="404"/>
      <c r="P113" s="404"/>
      <c r="Q113" s="404"/>
      <c r="R113" s="9">
        <v>101</v>
      </c>
      <c r="S113" s="404"/>
    </row>
    <row r="114" spans="1:19">
      <c r="A114" s="116" t="str">
        <f t="shared" si="11"/>
        <v>- -</v>
      </c>
      <c r="C114" s="115" t="s">
        <v>12</v>
      </c>
      <c r="D114" s="126" t="s">
        <v>280</v>
      </c>
      <c r="E114" s="122" t="str">
        <f t="shared" si="12"/>
        <v>Remboursements de l'employeur</v>
      </c>
      <c r="F114" s="119">
        <f t="shared" si="13"/>
        <v>28</v>
      </c>
      <c r="G114" s="119">
        <f t="shared" si="14"/>
        <v>29</v>
      </c>
      <c r="H114" s="495" t="str">
        <f t="shared" si="15"/>
        <v>- -</v>
      </c>
      <c r="I114" s="494">
        <f t="shared" si="16"/>
        <v>0</v>
      </c>
      <c r="J114" s="494">
        <f t="shared" si="17"/>
        <v>0</v>
      </c>
      <c r="K114" s="404"/>
      <c r="L114" s="404"/>
      <c r="M114" s="404"/>
      <c r="N114" s="404"/>
      <c r="O114" s="404"/>
      <c r="P114" s="404"/>
      <c r="Q114" s="404"/>
      <c r="R114" s="9">
        <v>102</v>
      </c>
      <c r="S114" s="404"/>
    </row>
    <row r="115" spans="1:19">
      <c r="A115" s="116" t="str">
        <f t="shared" si="11"/>
        <v>- -</v>
      </c>
      <c r="C115" s="115" t="s">
        <v>93</v>
      </c>
      <c r="D115" s="126" t="s">
        <v>281</v>
      </c>
      <c r="E115" s="122" t="str">
        <f t="shared" si="12"/>
        <v>Rangée</v>
      </c>
      <c r="F115" s="119">
        <f t="shared" si="13"/>
        <v>3</v>
      </c>
      <c r="G115" s="119">
        <f t="shared" si="14"/>
        <v>6</v>
      </c>
      <c r="H115" s="495" t="str">
        <f t="shared" si="15"/>
        <v>- -</v>
      </c>
      <c r="I115" s="494">
        <f t="shared" si="16"/>
        <v>0</v>
      </c>
      <c r="J115" s="494">
        <f t="shared" si="17"/>
        <v>0</v>
      </c>
      <c r="K115" s="404"/>
      <c r="L115" s="404"/>
      <c r="M115" s="404"/>
      <c r="N115" s="404"/>
      <c r="O115" s="404"/>
      <c r="P115" s="404"/>
      <c r="Q115" s="404"/>
      <c r="R115" s="9">
        <v>103</v>
      </c>
      <c r="S115" s="404"/>
    </row>
    <row r="116" spans="1:19">
      <c r="A116" s="116" t="str">
        <f t="shared" si="11"/>
        <v>- -</v>
      </c>
      <c r="C116" s="115" t="s">
        <v>69</v>
      </c>
      <c r="D116" s="126" t="s">
        <v>282</v>
      </c>
      <c r="E116" s="122" t="str">
        <f t="shared" si="12"/>
        <v>Plus petit</v>
      </c>
      <c r="F116" s="119">
        <f t="shared" si="13"/>
        <v>8</v>
      </c>
      <c r="G116" s="119">
        <f t="shared" si="14"/>
        <v>10</v>
      </c>
      <c r="H116" s="495" t="str">
        <f t="shared" si="15"/>
        <v>- -</v>
      </c>
      <c r="I116" s="494">
        <f t="shared" si="16"/>
        <v>0</v>
      </c>
      <c r="J116" s="494">
        <f t="shared" si="17"/>
        <v>0</v>
      </c>
      <c r="K116" s="404"/>
      <c r="L116" s="404"/>
      <c r="M116" s="404"/>
      <c r="N116" s="404"/>
      <c r="O116" s="404"/>
      <c r="P116" s="404"/>
      <c r="Q116" s="404"/>
      <c r="R116" s="9">
        <v>104</v>
      </c>
      <c r="S116" s="404"/>
    </row>
    <row r="117" spans="1:19" ht="26.4">
      <c r="A117" s="116" t="str">
        <f t="shared" si="11"/>
        <v>- -</v>
      </c>
      <c r="C117" s="115" t="s">
        <v>211</v>
      </c>
      <c r="D117" s="126" t="s">
        <v>315</v>
      </c>
      <c r="E117" s="122" t="str">
        <f t="shared" si="12"/>
        <v>Lecture de DÉBUT la moins élevée de toutes les voitures</v>
      </c>
      <c r="F117" s="119">
        <f t="shared" si="13"/>
        <v>34</v>
      </c>
      <c r="G117" s="119">
        <f t="shared" si="14"/>
        <v>55</v>
      </c>
      <c r="H117" s="495" t="str">
        <f t="shared" si="15"/>
        <v>- -</v>
      </c>
      <c r="I117" s="494">
        <f t="shared" si="16"/>
        <v>0</v>
      </c>
      <c r="J117" s="494">
        <f t="shared" si="17"/>
        <v>0</v>
      </c>
      <c r="K117" s="404"/>
      <c r="L117" s="404"/>
      <c r="M117" s="404"/>
      <c r="N117" s="404"/>
      <c r="O117" s="404"/>
      <c r="P117" s="404"/>
      <c r="Q117" s="404"/>
      <c r="R117" s="9">
        <v>105</v>
      </c>
      <c r="S117" s="404"/>
    </row>
    <row r="118" spans="1:19" ht="26.4">
      <c r="A118" s="116" t="str">
        <f t="shared" si="11"/>
        <v>- -</v>
      </c>
      <c r="C118" s="115" t="s">
        <v>209</v>
      </c>
      <c r="D118" s="126" t="s">
        <v>319</v>
      </c>
      <c r="E118" s="122" t="str">
        <f t="shared" si="12"/>
        <v>Déplace- 
ment le plus petit en km</v>
      </c>
      <c r="F118" s="119">
        <f t="shared" si="13"/>
        <v>21</v>
      </c>
      <c r="G118" s="119">
        <f t="shared" si="14"/>
        <v>34</v>
      </c>
      <c r="H118" s="495" t="str">
        <f t="shared" si="15"/>
        <v>- -</v>
      </c>
      <c r="I118" s="494">
        <f t="shared" si="16"/>
        <v>0</v>
      </c>
      <c r="J118" s="494">
        <f t="shared" si="17"/>
        <v>0</v>
      </c>
      <c r="K118" s="404"/>
      <c r="L118" s="404"/>
      <c r="M118" s="404"/>
      <c r="N118" s="404"/>
      <c r="O118" s="404"/>
      <c r="P118" s="404"/>
      <c r="Q118" s="404"/>
      <c r="R118" s="9">
        <v>106</v>
      </c>
      <c r="S118" s="404"/>
    </row>
    <row r="119" spans="1:19" ht="26.4">
      <c r="A119" s="116" t="str">
        <f t="shared" si="11"/>
        <v>- -</v>
      </c>
      <c r="C119" s="115" t="s">
        <v>91</v>
      </c>
      <c r="D119" s="126" t="s">
        <v>283</v>
      </c>
      <c r="E119" s="122" t="str">
        <f t="shared" si="12"/>
        <v>Notes
spéciales :</v>
      </c>
      <c r="F119" s="119">
        <f t="shared" si="13"/>
        <v>14</v>
      </c>
      <c r="G119" s="119">
        <f t="shared" si="14"/>
        <v>17</v>
      </c>
      <c r="H119" s="495" t="str">
        <f t="shared" si="15"/>
        <v>- -</v>
      </c>
      <c r="I119" s="494">
        <f t="shared" si="16"/>
        <v>0</v>
      </c>
      <c r="J119" s="494">
        <f t="shared" si="17"/>
        <v>0</v>
      </c>
      <c r="K119" s="404"/>
      <c r="L119" s="404"/>
      <c r="M119" s="404"/>
      <c r="N119" s="404"/>
      <c r="O119" s="404"/>
      <c r="P119" s="404"/>
      <c r="Q119" s="404"/>
      <c r="R119" s="9">
        <v>107</v>
      </c>
      <c r="S119" s="404"/>
    </row>
    <row r="120" spans="1:19">
      <c r="A120" s="116" t="str">
        <f t="shared" si="11"/>
        <v>- -</v>
      </c>
      <c r="C120" s="115" t="s">
        <v>184</v>
      </c>
      <c r="D120" s="126" t="s">
        <v>284</v>
      </c>
      <c r="E120" s="122" t="str">
        <f t="shared" si="12"/>
        <v>Notes spéciales :</v>
      </c>
      <c r="F120" s="119">
        <f t="shared" si="13"/>
        <v>14</v>
      </c>
      <c r="G120" s="119">
        <f t="shared" si="14"/>
        <v>17</v>
      </c>
      <c r="H120" s="495" t="str">
        <f t="shared" si="15"/>
        <v>- -</v>
      </c>
      <c r="I120" s="494">
        <f t="shared" si="16"/>
        <v>0</v>
      </c>
      <c r="J120" s="494">
        <f t="shared" si="17"/>
        <v>0</v>
      </c>
      <c r="K120" s="404"/>
      <c r="L120" s="404"/>
      <c r="M120" s="404"/>
      <c r="N120" s="404"/>
      <c r="O120" s="404"/>
      <c r="P120" s="404"/>
      <c r="Q120" s="404"/>
      <c r="R120" s="9">
        <v>108</v>
      </c>
      <c r="S120" s="404"/>
    </row>
    <row r="121" spans="1:19">
      <c r="A121" s="116" t="str">
        <f t="shared" si="11"/>
        <v>- -</v>
      </c>
      <c r="C121" s="115" t="s">
        <v>30</v>
      </c>
      <c r="D121" s="126" t="s">
        <v>285</v>
      </c>
      <c r="E121" s="122" t="str">
        <f t="shared" si="12"/>
        <v>Début</v>
      </c>
      <c r="F121" s="119">
        <f t="shared" si="13"/>
        <v>5</v>
      </c>
      <c r="G121" s="119">
        <f t="shared" si="14"/>
        <v>5</v>
      </c>
      <c r="H121" s="495" t="str">
        <f t="shared" si="15"/>
        <v>- -</v>
      </c>
      <c r="I121" s="494">
        <f t="shared" si="16"/>
        <v>0</v>
      </c>
      <c r="J121" s="494">
        <f t="shared" si="17"/>
        <v>0</v>
      </c>
      <c r="K121" s="404"/>
      <c r="L121" s="404"/>
      <c r="M121" s="404"/>
      <c r="N121" s="404"/>
      <c r="O121" s="404"/>
      <c r="P121" s="404"/>
      <c r="Q121" s="404"/>
      <c r="R121" s="9">
        <v>109</v>
      </c>
      <c r="S121" s="404"/>
    </row>
    <row r="122" spans="1:19" ht="26.4">
      <c r="A122" s="116" t="str">
        <f t="shared" si="11"/>
        <v>- -</v>
      </c>
      <c r="C122" s="115" t="s">
        <v>71</v>
      </c>
      <c r="D122" s="126" t="s">
        <v>286</v>
      </c>
      <c r="E122" s="122" t="str">
        <f t="shared" si="12"/>
        <v>DÉBUT
excède la plus petite lecture du mois</v>
      </c>
      <c r="F122" s="119">
        <f t="shared" si="13"/>
        <v>43</v>
      </c>
      <c r="G122" s="119">
        <f t="shared" si="14"/>
        <v>43</v>
      </c>
      <c r="H122" s="495" t="str">
        <f t="shared" si="15"/>
        <v>- -</v>
      </c>
      <c r="I122" s="494">
        <f t="shared" si="16"/>
        <v>0</v>
      </c>
      <c r="J122" s="494">
        <f t="shared" si="17"/>
        <v>0</v>
      </c>
      <c r="K122" s="404"/>
      <c r="L122" s="404"/>
      <c r="M122" s="404"/>
      <c r="N122" s="404"/>
      <c r="O122" s="404"/>
      <c r="P122" s="404"/>
      <c r="Q122" s="404"/>
      <c r="R122" s="9">
        <v>110</v>
      </c>
      <c r="S122" s="404"/>
    </row>
    <row r="123" spans="1:19" ht="39.6">
      <c r="A123" s="116" t="str">
        <f t="shared" si="11"/>
        <v>- -</v>
      </c>
      <c r="C123" s="116" t="s">
        <v>142</v>
      </c>
      <c r="D123" s="126" t="s">
        <v>305</v>
      </c>
      <c r="E123" s="122" t="str">
        <f t="shared" si="12"/>
        <v>DÉBUT
ne concorde pas avec la FIN du mois précédent</v>
      </c>
      <c r="F123" s="119">
        <f t="shared" si="13"/>
        <v>42</v>
      </c>
      <c r="G123" s="119">
        <f t="shared" si="14"/>
        <v>51</v>
      </c>
      <c r="H123" s="495" t="str">
        <f t="shared" si="15"/>
        <v>- -</v>
      </c>
      <c r="I123" s="494">
        <f t="shared" si="16"/>
        <v>0</v>
      </c>
      <c r="J123" s="494">
        <f t="shared" si="17"/>
        <v>0</v>
      </c>
      <c r="K123" s="404"/>
      <c r="L123" s="404"/>
      <c r="M123" s="404"/>
      <c r="N123" s="404"/>
      <c r="O123" s="404"/>
      <c r="P123" s="404"/>
      <c r="Q123" s="404"/>
      <c r="R123" s="9">
        <v>111</v>
      </c>
      <c r="S123" s="404"/>
    </row>
    <row r="124" spans="1:19">
      <c r="A124" s="116" t="str">
        <f t="shared" si="11"/>
        <v>- -</v>
      </c>
      <c r="C124" s="115"/>
      <c r="D124" s="126"/>
      <c r="E124" s="122" t="str">
        <f t="shared" si="12"/>
        <v/>
      </c>
      <c r="F124" s="119">
        <f t="shared" si="13"/>
        <v>0</v>
      </c>
      <c r="G124" s="119">
        <f t="shared" si="14"/>
        <v>0</v>
      </c>
      <c r="H124" s="495" t="str">
        <f t="shared" si="15"/>
        <v>- -</v>
      </c>
      <c r="I124" s="494">
        <f t="shared" si="16"/>
        <v>0</v>
      </c>
      <c r="J124" s="494">
        <f t="shared" si="17"/>
        <v>0</v>
      </c>
      <c r="K124" s="404"/>
      <c r="L124" s="404"/>
      <c r="M124" s="404"/>
      <c r="N124" s="404"/>
      <c r="O124" s="404"/>
      <c r="P124" s="404"/>
      <c r="Q124" s="404"/>
      <c r="R124" s="9">
        <v>112</v>
      </c>
      <c r="S124" s="404"/>
    </row>
    <row r="125" spans="1:19">
      <c r="A125" s="116" t="str">
        <f t="shared" si="11"/>
        <v>- -</v>
      </c>
      <c r="C125" s="115" t="s">
        <v>171</v>
      </c>
      <c r="D125" s="126" t="s">
        <v>287</v>
      </c>
      <c r="E125" s="122" t="str">
        <f t="shared" si="12"/>
        <v>avantage imposable peut être réduit</v>
      </c>
      <c r="F125" s="119">
        <f t="shared" si="13"/>
        <v>30</v>
      </c>
      <c r="G125" s="119">
        <f t="shared" si="14"/>
        <v>35</v>
      </c>
      <c r="H125" s="495" t="str">
        <f t="shared" si="15"/>
        <v>- -</v>
      </c>
      <c r="I125" s="494">
        <f t="shared" si="16"/>
        <v>0</v>
      </c>
      <c r="J125" s="494">
        <f t="shared" si="17"/>
        <v>0</v>
      </c>
      <c r="K125" s="404"/>
      <c r="L125" s="404"/>
      <c r="M125" s="404"/>
      <c r="N125" s="404"/>
      <c r="O125" s="404"/>
      <c r="P125" s="404"/>
      <c r="Q125" s="404"/>
      <c r="R125" s="9">
        <v>113</v>
      </c>
      <c r="S125" s="404"/>
    </row>
    <row r="126" spans="1:19">
      <c r="A126" s="116" t="str">
        <f t="shared" si="11"/>
        <v>- -</v>
      </c>
      <c r="C126" s="115" t="s">
        <v>180</v>
      </c>
      <c r="D126" s="126" t="s">
        <v>180</v>
      </c>
      <c r="E126" s="122" t="str">
        <f t="shared" si="12"/>
        <v>Total</v>
      </c>
      <c r="F126" s="119">
        <f t="shared" si="13"/>
        <v>5</v>
      </c>
      <c r="G126" s="119">
        <f t="shared" si="14"/>
        <v>5</v>
      </c>
      <c r="H126" s="495" t="str">
        <f t="shared" si="15"/>
        <v>- -</v>
      </c>
      <c r="I126" s="494">
        <f t="shared" si="16"/>
        <v>0</v>
      </c>
      <c r="J126" s="494">
        <f t="shared" si="17"/>
        <v>0</v>
      </c>
      <c r="K126" s="404"/>
      <c r="L126" s="404"/>
      <c r="M126" s="404"/>
      <c r="N126" s="404"/>
      <c r="O126" s="404"/>
      <c r="P126" s="404"/>
      <c r="Q126" s="404"/>
      <c r="R126" s="9">
        <v>114</v>
      </c>
      <c r="S126" s="404"/>
    </row>
    <row r="127" spans="1:19">
      <c r="A127" s="116" t="str">
        <f t="shared" si="11"/>
        <v>- -</v>
      </c>
      <c r="C127" s="115" t="s">
        <v>140</v>
      </c>
      <c r="D127" s="126" t="s">
        <v>288</v>
      </c>
      <c r="E127" s="122" t="str">
        <f t="shared" si="12"/>
        <v>Totaux</v>
      </c>
      <c r="F127" s="119">
        <f t="shared" si="13"/>
        <v>6</v>
      </c>
      <c r="G127" s="119">
        <f t="shared" si="14"/>
        <v>6</v>
      </c>
      <c r="H127" s="495" t="str">
        <f t="shared" si="15"/>
        <v>- -</v>
      </c>
      <c r="I127" s="494">
        <f t="shared" si="16"/>
        <v>0</v>
      </c>
      <c r="J127" s="494">
        <f t="shared" si="17"/>
        <v>0</v>
      </c>
      <c r="K127" s="404"/>
      <c r="L127" s="404"/>
      <c r="M127" s="404"/>
      <c r="N127" s="404"/>
      <c r="O127" s="404"/>
      <c r="P127" s="404"/>
      <c r="Q127" s="404"/>
      <c r="R127" s="9">
        <v>114</v>
      </c>
      <c r="S127" s="404"/>
    </row>
    <row r="128" spans="1:19">
      <c r="A128" s="116" t="str">
        <f t="shared" si="11"/>
        <v>- -</v>
      </c>
      <c r="C128" s="115" t="s">
        <v>52</v>
      </c>
      <c r="D128" s="126" t="s">
        <v>289</v>
      </c>
      <c r="E128" s="122" t="str">
        <f t="shared" si="12"/>
        <v>Total des sommaires mensuels</v>
      </c>
      <c r="F128" s="119">
        <f t="shared" si="13"/>
        <v>26</v>
      </c>
      <c r="G128" s="119">
        <f t="shared" si="14"/>
        <v>28</v>
      </c>
      <c r="H128" s="495" t="str">
        <f t="shared" si="15"/>
        <v>- -</v>
      </c>
      <c r="I128" s="494">
        <f t="shared" si="16"/>
        <v>0</v>
      </c>
      <c r="J128" s="494">
        <f t="shared" si="17"/>
        <v>0</v>
      </c>
      <c r="K128" s="404"/>
      <c r="L128" s="404"/>
      <c r="M128" s="404"/>
      <c r="N128" s="404"/>
      <c r="O128" s="404"/>
      <c r="P128" s="404"/>
      <c r="Q128" s="404"/>
      <c r="R128" s="9">
        <v>115</v>
      </c>
      <c r="S128" s="404"/>
    </row>
    <row r="129" spans="1:19">
      <c r="A129" s="116" t="str">
        <f t="shared" si="11"/>
        <v>- -</v>
      </c>
      <c r="D129" s="509"/>
      <c r="E129" s="122" t="str">
        <f t="shared" si="12"/>
        <v/>
      </c>
      <c r="F129" s="119">
        <f t="shared" si="13"/>
        <v>0</v>
      </c>
      <c r="G129" s="119">
        <f t="shared" si="14"/>
        <v>0</v>
      </c>
      <c r="H129" s="495" t="str">
        <f t="shared" si="15"/>
        <v>- -</v>
      </c>
      <c r="I129" s="494">
        <f t="shared" si="16"/>
        <v>0</v>
      </c>
      <c r="J129" s="494">
        <f t="shared" si="17"/>
        <v>0</v>
      </c>
      <c r="K129" s="404"/>
      <c r="L129" s="404"/>
      <c r="M129" s="404"/>
      <c r="N129" s="404"/>
      <c r="O129" s="404"/>
      <c r="P129" s="404"/>
      <c r="Q129" s="404"/>
      <c r="R129" s="9">
        <v>116</v>
      </c>
      <c r="S129" s="404"/>
    </row>
    <row r="130" spans="1:19">
      <c r="A130" s="116" t="str">
        <f t="shared" si="11"/>
        <v>- -</v>
      </c>
      <c r="D130" s="509"/>
      <c r="E130" s="122" t="str">
        <f t="shared" si="12"/>
        <v/>
      </c>
      <c r="F130" s="119">
        <f t="shared" si="13"/>
        <v>0</v>
      </c>
      <c r="G130" s="119">
        <f t="shared" si="14"/>
        <v>0</v>
      </c>
      <c r="H130" s="495" t="str">
        <f t="shared" si="15"/>
        <v>- -</v>
      </c>
      <c r="I130" s="494">
        <f t="shared" si="16"/>
        <v>0</v>
      </c>
      <c r="J130" s="494">
        <f t="shared" si="17"/>
        <v>0</v>
      </c>
      <c r="K130" s="404"/>
      <c r="L130" s="404"/>
      <c r="M130" s="404"/>
      <c r="N130" s="404"/>
      <c r="O130" s="404"/>
      <c r="P130" s="404"/>
      <c r="Q130" s="404"/>
      <c r="R130" s="9">
        <v>117</v>
      </c>
      <c r="S130" s="404"/>
    </row>
    <row r="131" spans="1:19">
      <c r="A131" s="116" t="str">
        <f t="shared" si="11"/>
        <v>- -</v>
      </c>
      <c r="D131" s="509"/>
      <c r="E131" s="122" t="str">
        <f t="shared" si="12"/>
        <v/>
      </c>
      <c r="F131" s="119">
        <f t="shared" si="13"/>
        <v>0</v>
      </c>
      <c r="G131" s="119">
        <f t="shared" si="14"/>
        <v>0</v>
      </c>
      <c r="H131" s="495" t="str">
        <f t="shared" si="15"/>
        <v>- -</v>
      </c>
      <c r="I131" s="494">
        <f t="shared" si="16"/>
        <v>0</v>
      </c>
      <c r="J131" s="494">
        <f t="shared" si="17"/>
        <v>0</v>
      </c>
      <c r="K131" s="404"/>
      <c r="L131" s="404"/>
      <c r="M131" s="404"/>
      <c r="N131" s="404"/>
      <c r="O131" s="404"/>
      <c r="P131" s="404"/>
      <c r="Q131" s="404"/>
      <c r="R131" s="9">
        <v>118</v>
      </c>
      <c r="S131" s="404"/>
    </row>
    <row r="132" spans="1:19">
      <c r="A132" s="116" t="str">
        <f t="shared" si="11"/>
        <v>- -</v>
      </c>
      <c r="D132" s="509"/>
      <c r="E132" s="122" t="str">
        <f t="shared" si="12"/>
        <v/>
      </c>
      <c r="F132" s="119">
        <f t="shared" si="13"/>
        <v>0</v>
      </c>
      <c r="G132" s="119">
        <f t="shared" si="14"/>
        <v>0</v>
      </c>
      <c r="H132" s="495" t="str">
        <f t="shared" si="15"/>
        <v>- -</v>
      </c>
      <c r="I132" s="494">
        <f t="shared" si="16"/>
        <v>0</v>
      </c>
      <c r="J132" s="494">
        <f t="shared" si="17"/>
        <v>0</v>
      </c>
      <c r="K132" s="404"/>
      <c r="L132" s="404"/>
      <c r="M132" s="404"/>
      <c r="N132" s="404"/>
      <c r="O132" s="404"/>
      <c r="P132" s="404"/>
      <c r="Q132" s="404"/>
      <c r="R132" s="9">
        <v>119</v>
      </c>
      <c r="S132" s="404"/>
    </row>
    <row r="133" spans="1:19" ht="176.25" customHeight="1">
      <c r="A133" s="116" t="str">
        <f t="shared" si="11"/>
        <v>- -</v>
      </c>
      <c r="C133" s="629" t="str">
        <f>"© "&amp;Year_four_digits&amp;" PricewaterhouseCoopers LLP, an Ontario limited liability partnership. All rights reserved. 
"&amp;C166</f>
        <v>© 2025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D133" s="630" t="str">
        <f>"© PricewaterhouseCoopers LLP/s.r.l./s.e.n.c.r.l., une société à responsabilité limitée de l’Ontario, "&amp;Year_four_digits&amp;". Tous droits réservés.
"&amp;D166</f>
        <v>© PricewaterhouseCoopers LLP/s.r.l./s.e.n.c.r.l., une société à responsabilité limitée de l’Ontario, 2025.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E133" s="122" t="str">
        <f t="shared" si="12"/>
        <v>© PricewaterhouseCoopers LLP/s.r.l./s.e.n.c.r.l., une société à responsabilité limitée de l’Ontario, 2025.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F133" s="119">
        <f t="shared" si="13"/>
        <v>421</v>
      </c>
      <c r="G133" s="119">
        <f t="shared" si="14"/>
        <v>512</v>
      </c>
      <c r="H133" s="495" t="str">
        <f t="shared" si="15"/>
        <v>- -</v>
      </c>
      <c r="I133" s="494">
        <f t="shared" si="16"/>
        <v>0</v>
      </c>
      <c r="J133" s="494">
        <f t="shared" si="17"/>
        <v>0</v>
      </c>
      <c r="K133" s="404"/>
      <c r="L133" s="404"/>
      <c r="M133" s="404"/>
      <c r="N133" s="404"/>
      <c r="O133" s="404"/>
      <c r="P133" s="404"/>
      <c r="Q133" s="404"/>
      <c r="R133" s="9">
        <v>120</v>
      </c>
      <c r="S133" s="404"/>
    </row>
    <row r="134" spans="1:19" ht="26.4">
      <c r="A134" s="116" t="str">
        <f t="shared" si="11"/>
        <v>- -</v>
      </c>
      <c r="C134" s="115" t="s">
        <v>117</v>
      </c>
      <c r="D134" s="126" t="s">
        <v>432</v>
      </c>
      <c r="E134" s="122" t="str">
        <f t="shared" si="12"/>
        <v>pour indiquer (ci-dessous) les jours pour lesquels l'automobile n'est pas disponible.</v>
      </c>
      <c r="F134" s="119">
        <f t="shared" si="13"/>
        <v>66</v>
      </c>
      <c r="G134" s="119">
        <f t="shared" si="14"/>
        <v>85</v>
      </c>
      <c r="H134" s="495" t="str">
        <f t="shared" si="15"/>
        <v>- -</v>
      </c>
      <c r="I134" s="494">
        <f t="shared" si="16"/>
        <v>0</v>
      </c>
      <c r="J134" s="494">
        <f t="shared" si="17"/>
        <v>0</v>
      </c>
      <c r="K134" s="404"/>
      <c r="L134" s="404"/>
      <c r="M134" s="404"/>
      <c r="N134" s="404"/>
      <c r="O134" s="404"/>
      <c r="P134" s="404"/>
      <c r="Q134" s="404"/>
      <c r="R134" s="9">
        <v>121</v>
      </c>
      <c r="S134" s="404"/>
    </row>
    <row r="135" spans="1:19">
      <c r="A135" s="116" t="str">
        <f t="shared" ref="A135:A184" si="18">IF(LEN(C135)-LEN(TRIM(C135))&gt;0,"May begin or end with a blank space","- -")</f>
        <v>- -</v>
      </c>
      <c r="C135" s="115" t="s">
        <v>52</v>
      </c>
      <c r="D135" s="126" t="s">
        <v>289</v>
      </c>
      <c r="E135" s="122" t="str">
        <f t="shared" ref="E135:E184" si="19">IF($G$3="F",IF(G135=0,"",D135),IF(F135=0,"",C135))</f>
        <v>Total des sommaires mensuels</v>
      </c>
      <c r="F135" s="119">
        <f t="shared" ref="F135:F184" si="20">LEN(C135)</f>
        <v>26</v>
      </c>
      <c r="G135" s="119">
        <f t="shared" ref="G135:G184" si="21">LEN(D135)</f>
        <v>28</v>
      </c>
      <c r="H135" s="495" t="str">
        <f t="shared" ref="H135:H184" si="22">IF(I135&lt;&gt;J135,"Check matching spaces at beginning or end","- -")</f>
        <v>- -</v>
      </c>
      <c r="I135" s="494">
        <f t="shared" ref="I135:I184" si="23">F135-LEN(TRIM(C135))</f>
        <v>0</v>
      </c>
      <c r="J135" s="494">
        <f t="shared" ref="J135:J184" si="24">G135-LEN(TRIM(D135))</f>
        <v>0</v>
      </c>
      <c r="K135" s="404"/>
      <c r="L135" s="404"/>
      <c r="M135" s="404"/>
      <c r="N135" s="404"/>
      <c r="O135" s="404"/>
      <c r="P135" s="404"/>
      <c r="Q135" s="404"/>
      <c r="R135" s="9">
        <v>122</v>
      </c>
      <c r="S135" s="404"/>
    </row>
    <row r="136" spans="1:19" ht="26.4">
      <c r="A136" s="116" t="str">
        <f t="shared" si="18"/>
        <v>- -</v>
      </c>
      <c r="C136" s="115" t="s">
        <v>439</v>
      </c>
      <c r="D136" s="126" t="s">
        <v>444</v>
      </c>
      <c r="E136" s="122" t="str">
        <f t="shared" si="19"/>
        <v>Saisir les données dans les cellules jaunes ou ambres.</v>
      </c>
      <c r="F136" s="119">
        <f t="shared" si="20"/>
        <v>34</v>
      </c>
      <c r="G136" s="119">
        <f t="shared" si="21"/>
        <v>54</v>
      </c>
      <c r="H136" s="495" t="str">
        <f t="shared" si="22"/>
        <v>- -</v>
      </c>
      <c r="I136" s="494">
        <f t="shared" si="23"/>
        <v>0</v>
      </c>
      <c r="J136" s="494">
        <f t="shared" si="24"/>
        <v>0</v>
      </c>
      <c r="K136" s="404"/>
      <c r="L136" s="404"/>
      <c r="M136" s="404"/>
      <c r="N136" s="404"/>
      <c r="O136" s="404"/>
      <c r="P136" s="404"/>
      <c r="Q136" s="404"/>
      <c r="R136" s="9">
        <v>123</v>
      </c>
      <c r="S136" s="404"/>
    </row>
    <row r="137" spans="1:19" ht="66">
      <c r="A137" s="116" t="str">
        <f t="shared" si="18"/>
        <v>- -</v>
      </c>
      <c r="C137" s="115" t="str">
        <f>"Type in yellow or amber cells only in all worksheets. Start by entering the year, below. ("&amp;Year_four_digits&amp;" shows when no year has been entered.)"</f>
        <v>Type in yellow or amber cells only in all worksheets. Start by entering the year, below. (2025 shows when no year has been entered.)</v>
      </c>
      <c r="D137" s="126" t="str">
        <f>"Dans toutes les feuilles de calcul, saisir les données dans les cellules jaunes ou ambres seulement. Commencez par entrer l'année ci-dessous ("&amp;Year_four_digits&amp;" est affiché lorsqu'aucune année n'a été entrée.)"</f>
        <v>Dans toutes les feuilles de calcul, saisir les données dans les cellules jaunes ou ambres seulement. Commencez par entrer l'année ci-dessous (2025 est affiché lorsqu'aucune année n'a été entrée.)</v>
      </c>
      <c r="E137" s="122" t="str">
        <f t="shared" si="19"/>
        <v>Dans toutes les feuilles de calcul, saisir les données dans les cellules jaunes ou ambres seulement. Commencez par entrer l'année ci-dessous (2025 est affiché lorsqu'aucune année n'a été entrée.)</v>
      </c>
      <c r="F137" s="119">
        <f t="shared" si="20"/>
        <v>132</v>
      </c>
      <c r="G137" s="119">
        <f t="shared" si="21"/>
        <v>195</v>
      </c>
      <c r="H137" s="495" t="str">
        <f t="shared" si="22"/>
        <v>- -</v>
      </c>
      <c r="I137" s="494">
        <f t="shared" si="23"/>
        <v>0</v>
      </c>
      <c r="J137" s="494">
        <f t="shared" si="24"/>
        <v>0</v>
      </c>
      <c r="K137" s="404"/>
      <c r="L137" s="404"/>
      <c r="M137" s="404"/>
      <c r="N137" s="404"/>
      <c r="O137" s="404"/>
      <c r="P137" s="404"/>
      <c r="Q137" s="404"/>
      <c r="R137" s="9">
        <v>124</v>
      </c>
      <c r="S137" s="404"/>
    </row>
    <row r="138" spans="1:19">
      <c r="A138" s="116" t="str">
        <f t="shared" si="18"/>
        <v>- -</v>
      </c>
      <c r="C138" s="115" t="s">
        <v>111</v>
      </c>
      <c r="D138" s="126" t="s">
        <v>290</v>
      </c>
      <c r="E138" s="122" t="str">
        <f t="shared" si="19"/>
        <v>Non disponible pour le mois</v>
      </c>
      <c r="F138" s="119">
        <f t="shared" si="20"/>
        <v>21</v>
      </c>
      <c r="G138" s="119">
        <f t="shared" si="21"/>
        <v>27</v>
      </c>
      <c r="H138" s="495" t="str">
        <f t="shared" si="22"/>
        <v>- -</v>
      </c>
      <c r="I138" s="494">
        <f t="shared" si="23"/>
        <v>0</v>
      </c>
      <c r="J138" s="494">
        <f t="shared" si="24"/>
        <v>0</v>
      </c>
      <c r="K138" s="404"/>
      <c r="L138" s="404"/>
      <c r="M138" s="404"/>
      <c r="N138" s="404"/>
      <c r="O138" s="404"/>
      <c r="P138" s="404"/>
      <c r="Q138" s="404"/>
      <c r="R138" s="9">
        <v>125</v>
      </c>
      <c r="S138" s="404"/>
    </row>
    <row r="139" spans="1:19" ht="52.8">
      <c r="A139" s="116" t="str">
        <f t="shared" si="18"/>
        <v>- -</v>
      </c>
      <c r="C139" s="115" t="s">
        <v>446</v>
      </c>
      <c r="D139" s="496" t="s">
        <v>445</v>
      </c>
      <c r="E139" s="122" t="str">
        <f>IF($G$3="F",IF(G139=0,"",D139),IF(F139=0,"",C139))</f>
        <v>À l'exception du Québec, les travailleurs autonomes peuvent utiliser, dans certains cas, un registre pour une période représentative pour étayer les calculs des frais d'un véhicule.</v>
      </c>
      <c r="F139" s="119">
        <f t="shared" si="20"/>
        <v>156</v>
      </c>
      <c r="G139" s="119">
        <f t="shared" si="21"/>
        <v>181</v>
      </c>
      <c r="H139" s="495" t="str">
        <f t="shared" si="22"/>
        <v>- -</v>
      </c>
      <c r="I139" s="494">
        <f t="shared" si="23"/>
        <v>0</v>
      </c>
      <c r="J139" s="494">
        <f t="shared" si="24"/>
        <v>0</v>
      </c>
      <c r="K139" s="404"/>
      <c r="L139" s="404"/>
      <c r="M139" s="404"/>
      <c r="N139" s="404"/>
      <c r="O139" s="404"/>
      <c r="P139" s="404"/>
      <c r="Q139" s="404"/>
      <c r="R139" s="9">
        <v>126</v>
      </c>
      <c r="S139" s="404"/>
    </row>
    <row r="140" spans="1:19">
      <c r="A140" s="116" t="str">
        <f t="shared" si="18"/>
        <v>- -</v>
      </c>
      <c r="C140" s="115" t="s">
        <v>113</v>
      </c>
      <c r="D140" s="126" t="s">
        <v>426</v>
      </c>
      <c r="E140" s="122" t="str">
        <f t="shared" si="19"/>
        <v>Inscrire un</v>
      </c>
      <c r="F140" s="119">
        <f t="shared" si="20"/>
        <v>3</v>
      </c>
      <c r="G140" s="119">
        <f t="shared" si="21"/>
        <v>11</v>
      </c>
      <c r="H140" s="495" t="str">
        <f t="shared" si="22"/>
        <v>- -</v>
      </c>
      <c r="I140" s="494">
        <f t="shared" si="23"/>
        <v>0</v>
      </c>
      <c r="J140" s="494">
        <f t="shared" si="24"/>
        <v>0</v>
      </c>
      <c r="K140" s="404"/>
      <c r="L140" s="404"/>
      <c r="M140" s="404"/>
      <c r="N140" s="404"/>
      <c r="O140" s="404"/>
      <c r="P140" s="404"/>
      <c r="Q140" s="404"/>
      <c r="R140" s="9">
        <v>127</v>
      </c>
      <c r="S140" s="404"/>
    </row>
    <row r="141" spans="1:19" ht="52.8">
      <c r="A141" s="116" t="str">
        <f t="shared" si="18"/>
        <v>- -</v>
      </c>
      <c r="C141" s="115" t="s">
        <v>123</v>
      </c>
      <c r="D141" s="126" t="s">
        <v>291</v>
      </c>
      <c r="E141" s="122" t="str">
        <f t="shared" si="19"/>
        <v>Lorsque deux véhicules ou plus sont utilisés au cours du mois, certains diagnostics pour les lectures du DÉBUT et de la FIN ne sont pas fiables pour ce mois</v>
      </c>
      <c r="F141" s="119">
        <f t="shared" si="20"/>
        <v>130</v>
      </c>
      <c r="G141" s="119">
        <f t="shared" si="21"/>
        <v>156</v>
      </c>
      <c r="H141" s="495" t="str">
        <f t="shared" si="22"/>
        <v>- -</v>
      </c>
      <c r="I141" s="494">
        <f t="shared" si="23"/>
        <v>0</v>
      </c>
      <c r="J141" s="494">
        <f t="shared" si="24"/>
        <v>0</v>
      </c>
      <c r="K141" s="404"/>
      <c r="L141" s="404"/>
      <c r="M141" s="404"/>
      <c r="N141" s="404"/>
      <c r="O141" s="404"/>
      <c r="P141" s="404"/>
      <c r="Q141" s="404"/>
      <c r="R141" s="9">
        <v>128</v>
      </c>
      <c r="S141" s="404"/>
    </row>
    <row r="142" spans="1:19">
      <c r="A142" s="116" t="str">
        <f t="shared" si="18"/>
        <v>- -</v>
      </c>
      <c r="C142" s="115" t="s">
        <v>1</v>
      </c>
      <c r="D142" s="126" t="s">
        <v>292</v>
      </c>
      <c r="E142" s="122" t="str">
        <f t="shared" si="19"/>
        <v>www.pwc.com/ca/automobile</v>
      </c>
      <c r="F142" s="119">
        <f t="shared" si="20"/>
        <v>26</v>
      </c>
      <c r="G142" s="119">
        <f t="shared" si="21"/>
        <v>25</v>
      </c>
      <c r="H142" s="495" t="str">
        <f t="shared" si="22"/>
        <v>- -</v>
      </c>
      <c r="I142" s="494">
        <f t="shared" si="23"/>
        <v>0</v>
      </c>
      <c r="J142" s="494">
        <f t="shared" si="24"/>
        <v>0</v>
      </c>
      <c r="K142" s="404"/>
      <c r="L142" s="404"/>
      <c r="M142" s="404"/>
      <c r="N142" s="404"/>
      <c r="O142" s="404"/>
      <c r="P142" s="404"/>
      <c r="Q142" s="404"/>
      <c r="R142" s="9">
        <v>129</v>
      </c>
      <c r="S142" s="404"/>
    </row>
    <row r="143" spans="1:19">
      <c r="A143" s="116" t="str">
        <f t="shared" si="18"/>
        <v>- -</v>
      </c>
      <c r="C143" s="115" t="s">
        <v>176</v>
      </c>
      <c r="D143" s="126" t="s">
        <v>293</v>
      </c>
      <c r="E143" s="122" t="str">
        <f t="shared" si="19"/>
        <v>Année (aa)</v>
      </c>
      <c r="F143" s="119">
        <f t="shared" si="20"/>
        <v>9</v>
      </c>
      <c r="G143" s="119">
        <f t="shared" si="21"/>
        <v>10</v>
      </c>
      <c r="H143" s="495" t="str">
        <f t="shared" si="22"/>
        <v>- -</v>
      </c>
      <c r="I143" s="494">
        <f t="shared" si="23"/>
        <v>0</v>
      </c>
      <c r="J143" s="494">
        <f t="shared" si="24"/>
        <v>0</v>
      </c>
      <c r="K143" s="404"/>
      <c r="L143" s="404"/>
      <c r="M143" s="404"/>
      <c r="N143" s="404"/>
      <c r="O143" s="404"/>
      <c r="P143" s="404"/>
      <c r="Q143" s="404"/>
      <c r="R143" s="9">
        <v>130</v>
      </c>
      <c r="S143" s="404"/>
    </row>
    <row r="144" spans="1:19" ht="26.4">
      <c r="A144" s="116" t="str">
        <f t="shared" si="18"/>
        <v>- -</v>
      </c>
      <c r="C144" s="121" t="str">
        <f>"Year goes here
(e.g., "&amp;BASE_YEAR&amp;")"</f>
        <v>Year goes here
(e.g., 2025)</v>
      </c>
      <c r="D144" s="540" t="str">
        <f>"Entrer l'année ici.
(par ex. "&amp;BASE_YEAR&amp;")"</f>
        <v>Entrer l'année ici.
(par ex. 2025)</v>
      </c>
      <c r="E144" s="122" t="str">
        <f>IF($G$3="F",IF(G144=0,"",D144),IF(F144=0,"",C144))</f>
        <v>Entrer l'année ici.
(par ex. 2025)</v>
      </c>
      <c r="F144" s="119">
        <f>LEN(C144)</f>
        <v>27</v>
      </c>
      <c r="G144" s="119">
        <f>LEN(D144)</f>
        <v>34</v>
      </c>
      <c r="H144" s="495" t="str">
        <f>IF(I144&lt;&gt;J144,"Check matching spaces at beginning or end","- -")</f>
        <v>- -</v>
      </c>
      <c r="I144" s="494">
        <f>F144-LEN(TRIM(C144))</f>
        <v>0</v>
      </c>
      <c r="J144" s="494">
        <f>G144-LEN(TRIM(D144))</f>
        <v>0</v>
      </c>
      <c r="K144" s="404"/>
      <c r="L144" s="404"/>
      <c r="M144" s="404"/>
      <c r="N144" s="404"/>
      <c r="O144" s="404"/>
      <c r="P144" s="404"/>
      <c r="Q144" s="404"/>
      <c r="R144" s="9">
        <v>130</v>
      </c>
      <c r="S144" s="404"/>
    </row>
    <row r="145" spans="1:19">
      <c r="A145" s="116" t="str">
        <f t="shared" si="18"/>
        <v>- -</v>
      </c>
      <c r="C145" s="116" t="s">
        <v>163</v>
      </c>
      <c r="D145" s="126" t="s">
        <v>294</v>
      </c>
      <c r="E145" s="122" t="str">
        <f t="shared" si="19"/>
        <v>Dim</v>
      </c>
      <c r="F145" s="119">
        <f t="shared" si="20"/>
        <v>3</v>
      </c>
      <c r="G145" s="119">
        <f t="shared" si="21"/>
        <v>3</v>
      </c>
      <c r="H145" s="495" t="str">
        <f t="shared" si="22"/>
        <v>- -</v>
      </c>
      <c r="I145" s="494">
        <f t="shared" si="23"/>
        <v>0</v>
      </c>
      <c r="J145" s="494">
        <f t="shared" si="24"/>
        <v>0</v>
      </c>
      <c r="K145" s="404"/>
      <c r="L145" s="404"/>
      <c r="M145" s="404"/>
      <c r="N145" s="404"/>
      <c r="O145" s="404"/>
      <c r="P145" s="404"/>
      <c r="Q145" s="404"/>
      <c r="R145" s="9">
        <v>132</v>
      </c>
      <c r="S145" s="404"/>
    </row>
    <row r="146" spans="1:19">
      <c r="A146" s="116" t="str">
        <f t="shared" si="18"/>
        <v>- -</v>
      </c>
      <c r="C146" s="116" t="s">
        <v>164</v>
      </c>
      <c r="D146" s="126" t="s">
        <v>295</v>
      </c>
      <c r="E146" s="122" t="str">
        <f t="shared" si="19"/>
        <v>Lun</v>
      </c>
      <c r="F146" s="119">
        <f t="shared" si="20"/>
        <v>3</v>
      </c>
      <c r="G146" s="119">
        <f t="shared" si="21"/>
        <v>3</v>
      </c>
      <c r="H146" s="495" t="str">
        <f t="shared" si="22"/>
        <v>- -</v>
      </c>
      <c r="I146" s="494">
        <f t="shared" si="23"/>
        <v>0</v>
      </c>
      <c r="J146" s="494">
        <f t="shared" si="24"/>
        <v>0</v>
      </c>
      <c r="K146" s="404"/>
      <c r="L146" s="404"/>
      <c r="M146" s="404"/>
      <c r="N146" s="404"/>
      <c r="O146" s="404"/>
      <c r="P146" s="404"/>
      <c r="Q146" s="404"/>
      <c r="R146" s="9">
        <v>133</v>
      </c>
      <c r="S146" s="404"/>
    </row>
    <row r="147" spans="1:19">
      <c r="A147" s="116" t="str">
        <f t="shared" si="18"/>
        <v>- -</v>
      </c>
      <c r="C147" s="116" t="s">
        <v>165</v>
      </c>
      <c r="D147" s="126" t="s">
        <v>296</v>
      </c>
      <c r="E147" s="122" t="str">
        <f t="shared" si="19"/>
        <v>Mar</v>
      </c>
      <c r="F147" s="119">
        <f t="shared" si="20"/>
        <v>3</v>
      </c>
      <c r="G147" s="119">
        <f t="shared" si="21"/>
        <v>3</v>
      </c>
      <c r="H147" s="495" t="str">
        <f t="shared" si="22"/>
        <v>- -</v>
      </c>
      <c r="I147" s="494">
        <f t="shared" si="23"/>
        <v>0</v>
      </c>
      <c r="J147" s="494">
        <f t="shared" si="24"/>
        <v>0</v>
      </c>
      <c r="K147" s="404"/>
      <c r="L147" s="404"/>
      <c r="M147" s="404"/>
      <c r="N147" s="404"/>
      <c r="O147" s="404"/>
      <c r="P147" s="404"/>
      <c r="Q147" s="404"/>
      <c r="R147" s="9">
        <v>134</v>
      </c>
      <c r="S147" s="404"/>
    </row>
    <row r="148" spans="1:19">
      <c r="A148" s="116" t="str">
        <f t="shared" si="18"/>
        <v>- -</v>
      </c>
      <c r="C148" s="116" t="s">
        <v>166</v>
      </c>
      <c r="D148" s="126" t="s">
        <v>297</v>
      </c>
      <c r="E148" s="122" t="str">
        <f t="shared" si="19"/>
        <v>Mer</v>
      </c>
      <c r="F148" s="119">
        <f t="shared" si="20"/>
        <v>3</v>
      </c>
      <c r="G148" s="119">
        <f t="shared" si="21"/>
        <v>3</v>
      </c>
      <c r="H148" s="495" t="str">
        <f t="shared" si="22"/>
        <v>- -</v>
      </c>
      <c r="I148" s="494">
        <f t="shared" si="23"/>
        <v>0</v>
      </c>
      <c r="J148" s="494">
        <f t="shared" si="24"/>
        <v>0</v>
      </c>
      <c r="K148" s="404"/>
      <c r="L148" s="404"/>
      <c r="M148" s="404"/>
      <c r="N148" s="404"/>
      <c r="O148" s="404"/>
      <c r="P148" s="404"/>
      <c r="Q148" s="404"/>
      <c r="R148" s="9">
        <v>135</v>
      </c>
      <c r="S148" s="404"/>
    </row>
    <row r="149" spans="1:19">
      <c r="A149" s="116" t="str">
        <f t="shared" si="18"/>
        <v>- -</v>
      </c>
      <c r="C149" s="116" t="s">
        <v>162</v>
      </c>
      <c r="D149" s="126" t="s">
        <v>298</v>
      </c>
      <c r="E149" s="122" t="str">
        <f t="shared" si="19"/>
        <v>Jeu</v>
      </c>
      <c r="F149" s="119">
        <f t="shared" si="20"/>
        <v>3</v>
      </c>
      <c r="G149" s="119">
        <f t="shared" si="21"/>
        <v>3</v>
      </c>
      <c r="H149" s="495" t="str">
        <f t="shared" si="22"/>
        <v>- -</v>
      </c>
      <c r="I149" s="494">
        <f t="shared" si="23"/>
        <v>0</v>
      </c>
      <c r="J149" s="494">
        <f t="shared" si="24"/>
        <v>0</v>
      </c>
      <c r="K149" s="404"/>
      <c r="L149" s="404"/>
      <c r="M149" s="404"/>
      <c r="N149" s="404"/>
      <c r="O149" s="404"/>
      <c r="P149" s="404"/>
      <c r="Q149" s="404"/>
      <c r="R149" s="9">
        <v>136</v>
      </c>
      <c r="S149" s="404"/>
    </row>
    <row r="150" spans="1:19">
      <c r="A150" s="116" t="str">
        <f t="shared" si="18"/>
        <v>- -</v>
      </c>
      <c r="C150" s="116" t="s">
        <v>167</v>
      </c>
      <c r="D150" s="126" t="s">
        <v>299</v>
      </c>
      <c r="E150" s="122" t="str">
        <f t="shared" si="19"/>
        <v>Ven</v>
      </c>
      <c r="F150" s="119">
        <f t="shared" si="20"/>
        <v>3</v>
      </c>
      <c r="G150" s="119">
        <f t="shared" si="21"/>
        <v>3</v>
      </c>
      <c r="H150" s="495" t="str">
        <f t="shared" si="22"/>
        <v>- -</v>
      </c>
      <c r="I150" s="494">
        <f t="shared" si="23"/>
        <v>0</v>
      </c>
      <c r="J150" s="494">
        <f t="shared" si="24"/>
        <v>0</v>
      </c>
      <c r="K150" s="404"/>
      <c r="L150" s="404"/>
      <c r="M150" s="404"/>
      <c r="N150" s="404"/>
      <c r="O150" s="404"/>
      <c r="P150" s="404"/>
      <c r="Q150" s="404"/>
      <c r="R150" s="9">
        <v>137</v>
      </c>
      <c r="S150" s="404"/>
    </row>
    <row r="151" spans="1:19">
      <c r="A151" s="116" t="str">
        <f t="shared" si="18"/>
        <v>- -</v>
      </c>
      <c r="C151" s="116" t="s">
        <v>168</v>
      </c>
      <c r="D151" s="126" t="s">
        <v>300</v>
      </c>
      <c r="E151" s="122" t="str">
        <f t="shared" si="19"/>
        <v>Sam</v>
      </c>
      <c r="F151" s="119">
        <f t="shared" si="20"/>
        <v>3</v>
      </c>
      <c r="G151" s="119">
        <f t="shared" si="21"/>
        <v>3</v>
      </c>
      <c r="H151" s="495" t="str">
        <f t="shared" si="22"/>
        <v>- -</v>
      </c>
      <c r="I151" s="494">
        <f t="shared" si="23"/>
        <v>0</v>
      </c>
      <c r="J151" s="494">
        <f t="shared" si="24"/>
        <v>0</v>
      </c>
      <c r="K151" s="404"/>
      <c r="L151" s="404"/>
      <c r="M151" s="404"/>
      <c r="N151" s="404"/>
      <c r="O151" s="404"/>
      <c r="P151" s="404"/>
      <c r="Q151" s="404"/>
      <c r="R151" s="9">
        <v>138</v>
      </c>
      <c r="S151" s="404"/>
    </row>
    <row r="152" spans="1:19">
      <c r="A152" s="116" t="str">
        <f t="shared" si="18"/>
        <v>- -</v>
      </c>
      <c r="C152" s="115" t="s">
        <v>55</v>
      </c>
      <c r="D152" s="126" t="s">
        <v>364</v>
      </c>
      <c r="E152" s="122" t="str">
        <f t="shared" si="19"/>
        <v>janvier</v>
      </c>
      <c r="F152" s="119">
        <f t="shared" si="20"/>
        <v>7</v>
      </c>
      <c r="G152" s="119">
        <f t="shared" si="21"/>
        <v>7</v>
      </c>
      <c r="H152" s="495" t="str">
        <f t="shared" si="22"/>
        <v>- -</v>
      </c>
      <c r="I152" s="494">
        <f t="shared" si="23"/>
        <v>0</v>
      </c>
      <c r="J152" s="494">
        <f t="shared" si="24"/>
        <v>0</v>
      </c>
      <c r="K152" s="404"/>
      <c r="L152" s="404"/>
      <c r="M152" s="404"/>
      <c r="N152" s="404"/>
      <c r="O152" s="404"/>
      <c r="P152" s="404"/>
      <c r="Q152" s="404"/>
      <c r="R152" s="9">
        <v>139</v>
      </c>
      <c r="S152" s="404"/>
    </row>
    <row r="153" spans="1:19">
      <c r="A153" s="116" t="str">
        <f t="shared" si="18"/>
        <v>- -</v>
      </c>
      <c r="C153" s="115" t="s">
        <v>56</v>
      </c>
      <c r="D153" s="126" t="s">
        <v>365</v>
      </c>
      <c r="E153" s="122" t="str">
        <f t="shared" si="19"/>
        <v>février</v>
      </c>
      <c r="F153" s="119">
        <f t="shared" si="20"/>
        <v>8</v>
      </c>
      <c r="G153" s="119">
        <f t="shared" si="21"/>
        <v>7</v>
      </c>
      <c r="H153" s="495" t="str">
        <f t="shared" si="22"/>
        <v>- -</v>
      </c>
      <c r="I153" s="494">
        <f t="shared" si="23"/>
        <v>0</v>
      </c>
      <c r="J153" s="494">
        <f t="shared" si="24"/>
        <v>0</v>
      </c>
      <c r="K153" s="404"/>
      <c r="L153" s="404"/>
      <c r="M153" s="404"/>
      <c r="N153" s="404"/>
      <c r="O153" s="404"/>
      <c r="P153" s="404"/>
      <c r="Q153" s="404"/>
      <c r="R153" s="9">
        <v>140</v>
      </c>
      <c r="S153" s="404"/>
    </row>
    <row r="154" spans="1:19">
      <c r="A154" s="116" t="str">
        <f t="shared" si="18"/>
        <v>- -</v>
      </c>
      <c r="C154" s="115" t="s">
        <v>57</v>
      </c>
      <c r="D154" s="126" t="s">
        <v>366</v>
      </c>
      <c r="E154" s="122" t="str">
        <f t="shared" si="19"/>
        <v>mars</v>
      </c>
      <c r="F154" s="119">
        <f t="shared" si="20"/>
        <v>5</v>
      </c>
      <c r="G154" s="119">
        <f t="shared" si="21"/>
        <v>4</v>
      </c>
      <c r="H154" s="495" t="str">
        <f t="shared" si="22"/>
        <v>- -</v>
      </c>
      <c r="I154" s="494">
        <f t="shared" si="23"/>
        <v>0</v>
      </c>
      <c r="J154" s="494">
        <f t="shared" si="24"/>
        <v>0</v>
      </c>
      <c r="K154" s="404"/>
      <c r="L154" s="404"/>
      <c r="M154" s="404"/>
      <c r="N154" s="404"/>
      <c r="O154" s="404"/>
      <c r="P154" s="404"/>
      <c r="Q154" s="404"/>
      <c r="R154" s="9">
        <v>141</v>
      </c>
      <c r="S154" s="404"/>
    </row>
    <row r="155" spans="1:19">
      <c r="A155" s="116" t="str">
        <f t="shared" si="18"/>
        <v>- -</v>
      </c>
      <c r="C155" s="115" t="s">
        <v>58</v>
      </c>
      <c r="D155" s="126" t="s">
        <v>367</v>
      </c>
      <c r="E155" s="122" t="str">
        <f t="shared" si="19"/>
        <v>avril</v>
      </c>
      <c r="F155" s="119">
        <f t="shared" si="20"/>
        <v>5</v>
      </c>
      <c r="G155" s="119">
        <f t="shared" si="21"/>
        <v>5</v>
      </c>
      <c r="H155" s="495" t="str">
        <f t="shared" si="22"/>
        <v>- -</v>
      </c>
      <c r="I155" s="494">
        <f t="shared" si="23"/>
        <v>0</v>
      </c>
      <c r="J155" s="494">
        <f t="shared" si="24"/>
        <v>0</v>
      </c>
      <c r="K155" s="404"/>
      <c r="L155" s="404"/>
      <c r="M155" s="404"/>
      <c r="N155" s="404"/>
      <c r="O155" s="404"/>
      <c r="P155" s="404"/>
      <c r="Q155" s="404"/>
      <c r="R155" s="9">
        <v>142</v>
      </c>
      <c r="S155" s="404"/>
    </row>
    <row r="156" spans="1:19">
      <c r="A156" s="116" t="str">
        <f t="shared" si="18"/>
        <v>- -</v>
      </c>
      <c r="C156" s="115" t="s">
        <v>59</v>
      </c>
      <c r="D156" s="126" t="s">
        <v>368</v>
      </c>
      <c r="E156" s="122" t="str">
        <f t="shared" si="19"/>
        <v>mai</v>
      </c>
      <c r="F156" s="119">
        <f t="shared" si="20"/>
        <v>3</v>
      </c>
      <c r="G156" s="119">
        <f t="shared" si="21"/>
        <v>3</v>
      </c>
      <c r="H156" s="495" t="str">
        <f t="shared" si="22"/>
        <v>- -</v>
      </c>
      <c r="I156" s="494">
        <f t="shared" si="23"/>
        <v>0</v>
      </c>
      <c r="J156" s="494">
        <f t="shared" si="24"/>
        <v>0</v>
      </c>
      <c r="K156" s="404"/>
      <c r="L156" s="404"/>
      <c r="M156" s="404"/>
      <c r="N156" s="404"/>
      <c r="O156" s="404"/>
      <c r="P156" s="404"/>
      <c r="Q156" s="404"/>
      <c r="R156" s="9">
        <v>143</v>
      </c>
      <c r="S156" s="404"/>
    </row>
    <row r="157" spans="1:19">
      <c r="A157" s="116" t="str">
        <f t="shared" si="18"/>
        <v>- -</v>
      </c>
      <c r="C157" s="115" t="s">
        <v>60</v>
      </c>
      <c r="D157" s="126" t="s">
        <v>369</v>
      </c>
      <c r="E157" s="122" t="str">
        <f t="shared" si="19"/>
        <v>juin</v>
      </c>
      <c r="F157" s="119">
        <f t="shared" si="20"/>
        <v>4</v>
      </c>
      <c r="G157" s="119">
        <f t="shared" si="21"/>
        <v>4</v>
      </c>
      <c r="H157" s="495" t="str">
        <f t="shared" si="22"/>
        <v>- -</v>
      </c>
      <c r="I157" s="494">
        <f t="shared" si="23"/>
        <v>0</v>
      </c>
      <c r="J157" s="494">
        <f t="shared" si="24"/>
        <v>0</v>
      </c>
      <c r="K157" s="404"/>
      <c r="L157" s="404"/>
      <c r="M157" s="404"/>
      <c r="N157" s="404"/>
      <c r="O157" s="404"/>
      <c r="P157" s="404"/>
      <c r="Q157" s="404"/>
      <c r="R157" s="9">
        <v>144</v>
      </c>
      <c r="S157" s="404"/>
    </row>
    <row r="158" spans="1:19">
      <c r="A158" s="116" t="str">
        <f t="shared" si="18"/>
        <v>- -</v>
      </c>
      <c r="C158" s="115" t="s">
        <v>61</v>
      </c>
      <c r="D158" s="126" t="s">
        <v>370</v>
      </c>
      <c r="E158" s="122" t="str">
        <f t="shared" si="19"/>
        <v>juillet</v>
      </c>
      <c r="F158" s="119">
        <f t="shared" si="20"/>
        <v>4</v>
      </c>
      <c r="G158" s="119">
        <f t="shared" si="21"/>
        <v>7</v>
      </c>
      <c r="H158" s="495" t="str">
        <f t="shared" si="22"/>
        <v>- -</v>
      </c>
      <c r="I158" s="494">
        <f t="shared" si="23"/>
        <v>0</v>
      </c>
      <c r="J158" s="494">
        <f t="shared" si="24"/>
        <v>0</v>
      </c>
      <c r="K158" s="404"/>
      <c r="L158" s="404"/>
      <c r="M158" s="404"/>
      <c r="N158" s="404"/>
      <c r="O158" s="404"/>
      <c r="P158" s="404"/>
      <c r="Q158" s="404"/>
      <c r="R158" s="9">
        <v>145</v>
      </c>
      <c r="S158" s="404"/>
    </row>
    <row r="159" spans="1:19">
      <c r="A159" s="116" t="str">
        <f t="shared" si="18"/>
        <v>- -</v>
      </c>
      <c r="C159" s="115" t="s">
        <v>62</v>
      </c>
      <c r="D159" s="126" t="s">
        <v>371</v>
      </c>
      <c r="E159" s="122" t="str">
        <f t="shared" si="19"/>
        <v>août</v>
      </c>
      <c r="F159" s="119">
        <f t="shared" si="20"/>
        <v>6</v>
      </c>
      <c r="G159" s="119">
        <f t="shared" si="21"/>
        <v>4</v>
      </c>
      <c r="H159" s="495" t="str">
        <f t="shared" si="22"/>
        <v>- -</v>
      </c>
      <c r="I159" s="494">
        <f t="shared" si="23"/>
        <v>0</v>
      </c>
      <c r="J159" s="494">
        <f t="shared" si="24"/>
        <v>0</v>
      </c>
      <c r="K159" s="404"/>
      <c r="L159" s="404"/>
      <c r="M159" s="404"/>
      <c r="N159" s="404"/>
      <c r="O159" s="404"/>
      <c r="P159" s="404"/>
      <c r="Q159" s="404"/>
      <c r="R159" s="9">
        <v>146</v>
      </c>
      <c r="S159" s="404"/>
    </row>
    <row r="160" spans="1:19">
      <c r="A160" s="116" t="str">
        <f t="shared" si="18"/>
        <v>- -</v>
      </c>
      <c r="C160" s="115" t="s">
        <v>63</v>
      </c>
      <c r="D160" s="126" t="s">
        <v>372</v>
      </c>
      <c r="E160" s="122" t="str">
        <f t="shared" si="19"/>
        <v>septembre</v>
      </c>
      <c r="F160" s="119">
        <f t="shared" si="20"/>
        <v>9</v>
      </c>
      <c r="G160" s="119">
        <f t="shared" si="21"/>
        <v>9</v>
      </c>
      <c r="H160" s="495" t="str">
        <f t="shared" si="22"/>
        <v>- -</v>
      </c>
      <c r="I160" s="494">
        <f t="shared" si="23"/>
        <v>0</v>
      </c>
      <c r="J160" s="494">
        <f t="shared" si="24"/>
        <v>0</v>
      </c>
      <c r="K160" s="404"/>
      <c r="L160" s="404"/>
      <c r="M160" s="404"/>
      <c r="N160" s="404"/>
      <c r="O160" s="404"/>
      <c r="P160" s="404"/>
      <c r="Q160" s="404"/>
      <c r="R160" s="9">
        <v>147</v>
      </c>
      <c r="S160" s="404"/>
    </row>
    <row r="161" spans="1:19">
      <c r="A161" s="116" t="str">
        <f t="shared" si="18"/>
        <v>- -</v>
      </c>
      <c r="C161" s="115" t="s">
        <v>64</v>
      </c>
      <c r="D161" s="126" t="s">
        <v>373</v>
      </c>
      <c r="E161" s="122" t="str">
        <f t="shared" si="19"/>
        <v>octobre</v>
      </c>
      <c r="F161" s="119">
        <f t="shared" si="20"/>
        <v>7</v>
      </c>
      <c r="G161" s="119">
        <f t="shared" si="21"/>
        <v>7</v>
      </c>
      <c r="H161" s="495" t="str">
        <f t="shared" si="22"/>
        <v>- -</v>
      </c>
      <c r="I161" s="494">
        <f t="shared" si="23"/>
        <v>0</v>
      </c>
      <c r="J161" s="494">
        <f t="shared" si="24"/>
        <v>0</v>
      </c>
      <c r="K161" s="404"/>
      <c r="L161" s="404"/>
      <c r="M161" s="404"/>
      <c r="N161" s="404"/>
      <c r="O161" s="404"/>
      <c r="P161" s="404"/>
      <c r="Q161" s="404"/>
      <c r="R161" s="9">
        <v>148</v>
      </c>
      <c r="S161" s="404"/>
    </row>
    <row r="162" spans="1:19">
      <c r="A162" s="116" t="str">
        <f t="shared" si="18"/>
        <v>- -</v>
      </c>
      <c r="C162" s="115" t="s">
        <v>65</v>
      </c>
      <c r="D162" s="126" t="s">
        <v>374</v>
      </c>
      <c r="E162" s="122" t="str">
        <f t="shared" si="19"/>
        <v>novembre</v>
      </c>
      <c r="F162" s="119">
        <f t="shared" si="20"/>
        <v>8</v>
      </c>
      <c r="G162" s="119">
        <f t="shared" si="21"/>
        <v>8</v>
      </c>
      <c r="H162" s="495" t="str">
        <f t="shared" si="22"/>
        <v>- -</v>
      </c>
      <c r="I162" s="494">
        <f t="shared" si="23"/>
        <v>0</v>
      </c>
      <c r="J162" s="494">
        <f t="shared" si="24"/>
        <v>0</v>
      </c>
      <c r="K162" s="404"/>
      <c r="L162" s="404"/>
      <c r="M162" s="404"/>
      <c r="N162" s="404"/>
      <c r="O162" s="404"/>
      <c r="P162" s="404"/>
      <c r="Q162" s="404"/>
      <c r="R162" s="9">
        <v>149</v>
      </c>
      <c r="S162" s="404"/>
    </row>
    <row r="163" spans="1:19">
      <c r="A163" s="116" t="str">
        <f t="shared" si="18"/>
        <v>- -</v>
      </c>
      <c r="C163" s="115" t="s">
        <v>66</v>
      </c>
      <c r="D163" s="126" t="s">
        <v>375</v>
      </c>
      <c r="E163" s="122" t="str">
        <f t="shared" si="19"/>
        <v>décembre</v>
      </c>
      <c r="F163" s="119">
        <f t="shared" si="20"/>
        <v>8</v>
      </c>
      <c r="G163" s="119">
        <f t="shared" si="21"/>
        <v>8</v>
      </c>
      <c r="H163" s="495" t="str">
        <f t="shared" si="22"/>
        <v>- -</v>
      </c>
      <c r="I163" s="494">
        <f t="shared" si="23"/>
        <v>0</v>
      </c>
      <c r="J163" s="494">
        <f t="shared" si="24"/>
        <v>0</v>
      </c>
      <c r="K163" s="404"/>
      <c r="L163" s="404"/>
      <c r="M163" s="404"/>
      <c r="N163" s="404"/>
      <c r="O163" s="404"/>
      <c r="P163" s="404"/>
      <c r="Q163" s="404"/>
      <c r="R163" s="9">
        <v>150</v>
      </c>
      <c r="S163" s="404"/>
    </row>
    <row r="164" spans="1:19">
      <c r="A164" s="116" t="str">
        <f t="shared" si="18"/>
        <v>- -</v>
      </c>
      <c r="C164" s="115" t="s">
        <v>447</v>
      </c>
      <c r="D164" s="126" t="s">
        <v>448</v>
      </c>
      <c r="E164" s="122" t="str">
        <f t="shared" si="19"/>
        <v>Remboursement de la TVQ reçue</v>
      </c>
      <c r="F164" s="119">
        <f t="shared" si="20"/>
        <v>19</v>
      </c>
      <c r="G164" s="119">
        <f t="shared" si="21"/>
        <v>29</v>
      </c>
      <c r="H164" s="495" t="str">
        <f t="shared" si="22"/>
        <v>- -</v>
      </c>
      <c r="I164" s="494">
        <f t="shared" si="23"/>
        <v>0</v>
      </c>
      <c r="J164" s="494">
        <f t="shared" si="24"/>
        <v>0</v>
      </c>
      <c r="K164" s="404"/>
      <c r="L164" s="404"/>
      <c r="M164" s="404"/>
      <c r="N164" s="404"/>
      <c r="O164" s="404"/>
      <c r="P164" s="404"/>
      <c r="Q164" s="404"/>
      <c r="R164" s="9">
        <v>151</v>
      </c>
      <c r="S164" s="404"/>
    </row>
    <row r="165" spans="1:19" ht="26.4">
      <c r="A165" s="116" t="str">
        <f t="shared" si="18"/>
        <v>- -</v>
      </c>
      <c r="C165" s="593" t="s">
        <v>424</v>
      </c>
      <c r="D165" s="594" t="s">
        <v>339</v>
      </c>
      <c r="E165" s="122" t="str">
        <f t="shared" si="19"/>
        <v>F164_</v>
      </c>
      <c r="F165" s="119">
        <f t="shared" si="20"/>
        <v>46</v>
      </c>
      <c r="G165" s="119">
        <f t="shared" si="21"/>
        <v>5</v>
      </c>
      <c r="H165" s="495" t="str">
        <f t="shared" si="22"/>
        <v>- -</v>
      </c>
      <c r="I165" s="494">
        <f t="shared" si="23"/>
        <v>0</v>
      </c>
      <c r="J165" s="494">
        <f t="shared" si="24"/>
        <v>0</v>
      </c>
      <c r="K165" s="404"/>
      <c r="L165" s="404"/>
      <c r="M165" s="404"/>
      <c r="N165" s="404"/>
      <c r="O165" s="404"/>
      <c r="P165" s="404"/>
      <c r="Q165" s="404"/>
      <c r="R165" s="9">
        <v>152</v>
      </c>
      <c r="S165" s="404"/>
    </row>
    <row r="166" spans="1:19" ht="204" customHeight="1">
      <c r="A166" s="116" t="str">
        <f t="shared" si="18"/>
        <v>- -</v>
      </c>
      <c r="C166" s="629" t="s">
        <v>451</v>
      </c>
      <c r="D166" s="126" t="s">
        <v>452</v>
      </c>
      <c r="E166" s="122" t="str">
        <f t="shared" si="19"/>
        <v>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F166" s="119">
        <f t="shared" si="20"/>
        <v>321</v>
      </c>
      <c r="G166" s="119">
        <f t="shared" si="21"/>
        <v>382</v>
      </c>
      <c r="H166" s="495" t="str">
        <f t="shared" si="22"/>
        <v>- -</v>
      </c>
      <c r="I166" s="494">
        <f t="shared" si="23"/>
        <v>0</v>
      </c>
      <c r="J166" s="494">
        <f t="shared" si="24"/>
        <v>0</v>
      </c>
      <c r="K166" s="404"/>
      <c r="L166" s="404"/>
      <c r="M166" s="404"/>
      <c r="N166" s="404"/>
      <c r="O166" s="404"/>
      <c r="P166" s="404"/>
      <c r="Q166" s="404"/>
      <c r="R166" s="9">
        <v>153</v>
      </c>
      <c r="S166" s="404"/>
    </row>
    <row r="167" spans="1:19">
      <c r="A167" s="116" t="str">
        <f t="shared" si="18"/>
        <v>- -</v>
      </c>
      <c r="D167" s="126"/>
      <c r="E167" s="122" t="str">
        <f t="shared" si="19"/>
        <v/>
      </c>
      <c r="F167" s="119">
        <f t="shared" si="20"/>
        <v>0</v>
      </c>
      <c r="G167" s="119">
        <f t="shared" si="21"/>
        <v>0</v>
      </c>
      <c r="H167" s="495" t="str">
        <f t="shared" si="22"/>
        <v>- -</v>
      </c>
      <c r="I167" s="494">
        <f t="shared" si="23"/>
        <v>0</v>
      </c>
      <c r="J167" s="494">
        <f t="shared" si="24"/>
        <v>0</v>
      </c>
      <c r="K167" s="404"/>
      <c r="L167" s="404"/>
      <c r="M167" s="404"/>
      <c r="N167" s="404"/>
      <c r="O167" s="404"/>
      <c r="P167" s="404"/>
      <c r="Q167" s="404"/>
      <c r="R167" s="9">
        <v>154</v>
      </c>
      <c r="S167" s="404"/>
    </row>
    <row r="168" spans="1:19">
      <c r="A168" s="116" t="str">
        <f t="shared" si="18"/>
        <v>- -</v>
      </c>
      <c r="D168" s="126" t="s">
        <v>340</v>
      </c>
      <c r="E168" s="122" t="str">
        <f t="shared" si="19"/>
        <v>F167_</v>
      </c>
      <c r="F168" s="119">
        <f t="shared" si="20"/>
        <v>0</v>
      </c>
      <c r="G168" s="119">
        <f t="shared" si="21"/>
        <v>5</v>
      </c>
      <c r="H168" s="495" t="str">
        <f t="shared" si="22"/>
        <v>- -</v>
      </c>
      <c r="I168" s="494">
        <f t="shared" si="23"/>
        <v>0</v>
      </c>
      <c r="J168" s="494">
        <f t="shared" si="24"/>
        <v>0</v>
      </c>
      <c r="K168" s="404"/>
      <c r="L168" s="404"/>
      <c r="M168" s="404"/>
      <c r="N168" s="404"/>
      <c r="O168" s="404"/>
      <c r="P168" s="404"/>
      <c r="Q168" s="404"/>
      <c r="R168" s="9">
        <v>155</v>
      </c>
      <c r="S168" s="404"/>
    </row>
    <row r="169" spans="1:19">
      <c r="A169" s="116" t="str">
        <f t="shared" si="18"/>
        <v>- -</v>
      </c>
      <c r="D169" s="126" t="s">
        <v>341</v>
      </c>
      <c r="E169" s="122" t="str">
        <f t="shared" si="19"/>
        <v>F168_</v>
      </c>
      <c r="F169" s="119">
        <f t="shared" si="20"/>
        <v>0</v>
      </c>
      <c r="G169" s="119">
        <f t="shared" si="21"/>
        <v>5</v>
      </c>
      <c r="H169" s="495" t="str">
        <f t="shared" si="22"/>
        <v>- -</v>
      </c>
      <c r="I169" s="494">
        <f t="shared" si="23"/>
        <v>0</v>
      </c>
      <c r="J169" s="494">
        <f t="shared" si="24"/>
        <v>0</v>
      </c>
      <c r="K169" s="404"/>
      <c r="L169" s="404"/>
      <c r="M169" s="404"/>
      <c r="N169" s="404"/>
      <c r="O169" s="404"/>
      <c r="P169" s="404"/>
      <c r="Q169" s="404"/>
      <c r="R169" s="9">
        <v>156</v>
      </c>
      <c r="S169" s="404"/>
    </row>
    <row r="170" spans="1:19">
      <c r="A170" s="116" t="str">
        <f t="shared" si="18"/>
        <v>- -</v>
      </c>
      <c r="D170" s="126" t="s">
        <v>342</v>
      </c>
      <c r="E170" s="122" t="str">
        <f t="shared" si="19"/>
        <v>F169_</v>
      </c>
      <c r="F170" s="119">
        <f t="shared" si="20"/>
        <v>0</v>
      </c>
      <c r="G170" s="119">
        <f t="shared" si="21"/>
        <v>5</v>
      </c>
      <c r="H170" s="495" t="str">
        <f t="shared" si="22"/>
        <v>- -</v>
      </c>
      <c r="I170" s="494">
        <f t="shared" si="23"/>
        <v>0</v>
      </c>
      <c r="J170" s="494">
        <f t="shared" si="24"/>
        <v>0</v>
      </c>
      <c r="K170" s="404"/>
      <c r="L170" s="404"/>
      <c r="M170" s="404"/>
      <c r="N170" s="404"/>
      <c r="O170" s="404"/>
      <c r="P170" s="404"/>
      <c r="Q170" s="404"/>
      <c r="R170" s="9">
        <v>157</v>
      </c>
      <c r="S170" s="404"/>
    </row>
    <row r="171" spans="1:19">
      <c r="A171" s="116" t="str">
        <f t="shared" si="18"/>
        <v>- -</v>
      </c>
      <c r="D171" s="126" t="s">
        <v>343</v>
      </c>
      <c r="E171" s="122" t="str">
        <f t="shared" si="19"/>
        <v>F170_</v>
      </c>
      <c r="F171" s="119">
        <f t="shared" si="20"/>
        <v>0</v>
      </c>
      <c r="G171" s="119">
        <f t="shared" si="21"/>
        <v>5</v>
      </c>
      <c r="H171" s="495" t="str">
        <f t="shared" si="22"/>
        <v>- -</v>
      </c>
      <c r="I171" s="494">
        <f t="shared" si="23"/>
        <v>0</v>
      </c>
      <c r="J171" s="494">
        <f t="shared" si="24"/>
        <v>0</v>
      </c>
      <c r="K171" s="404"/>
      <c r="L171" s="404"/>
      <c r="M171" s="404"/>
      <c r="N171" s="404"/>
      <c r="O171" s="404"/>
      <c r="P171" s="404"/>
      <c r="Q171" s="404"/>
      <c r="R171" s="9">
        <v>158</v>
      </c>
      <c r="S171" s="404"/>
    </row>
    <row r="172" spans="1:19">
      <c r="A172" s="116" t="str">
        <f t="shared" si="18"/>
        <v>- -</v>
      </c>
      <c r="D172" s="126" t="s">
        <v>344</v>
      </c>
      <c r="E172" s="122" t="str">
        <f t="shared" si="19"/>
        <v>F171_</v>
      </c>
      <c r="F172" s="119">
        <f t="shared" si="20"/>
        <v>0</v>
      </c>
      <c r="G172" s="119">
        <f t="shared" si="21"/>
        <v>5</v>
      </c>
      <c r="H172" s="495" t="str">
        <f t="shared" si="22"/>
        <v>- -</v>
      </c>
      <c r="I172" s="494">
        <f t="shared" si="23"/>
        <v>0</v>
      </c>
      <c r="J172" s="494">
        <f t="shared" si="24"/>
        <v>0</v>
      </c>
      <c r="K172" s="404"/>
      <c r="L172" s="404"/>
      <c r="M172" s="404"/>
      <c r="N172" s="404"/>
      <c r="O172" s="404"/>
      <c r="P172" s="404"/>
      <c r="Q172" s="404"/>
      <c r="R172" s="9">
        <v>159</v>
      </c>
      <c r="S172" s="404"/>
    </row>
    <row r="173" spans="1:19">
      <c r="A173" s="116" t="str">
        <f t="shared" si="18"/>
        <v>- -</v>
      </c>
      <c r="D173" s="126" t="s">
        <v>345</v>
      </c>
      <c r="E173" s="122" t="str">
        <f t="shared" si="19"/>
        <v>F172_</v>
      </c>
      <c r="F173" s="119">
        <f t="shared" si="20"/>
        <v>0</v>
      </c>
      <c r="G173" s="119">
        <f t="shared" si="21"/>
        <v>5</v>
      </c>
      <c r="H173" s="495" t="str">
        <f t="shared" si="22"/>
        <v>- -</v>
      </c>
      <c r="I173" s="494">
        <f t="shared" si="23"/>
        <v>0</v>
      </c>
      <c r="J173" s="494">
        <f t="shared" si="24"/>
        <v>0</v>
      </c>
      <c r="K173" s="404"/>
      <c r="L173" s="404"/>
      <c r="M173" s="404"/>
      <c r="N173" s="404"/>
      <c r="O173" s="404"/>
      <c r="P173" s="404"/>
      <c r="Q173" s="404"/>
      <c r="R173" s="9">
        <v>160</v>
      </c>
      <c r="S173" s="404"/>
    </row>
    <row r="174" spans="1:19">
      <c r="A174" s="116" t="str">
        <f t="shared" si="18"/>
        <v>- -</v>
      </c>
      <c r="D174" s="126" t="s">
        <v>346</v>
      </c>
      <c r="E174" s="122" t="str">
        <f t="shared" si="19"/>
        <v>F173_</v>
      </c>
      <c r="F174" s="119">
        <f t="shared" si="20"/>
        <v>0</v>
      </c>
      <c r="G174" s="119">
        <f t="shared" si="21"/>
        <v>5</v>
      </c>
      <c r="H174" s="495" t="str">
        <f t="shared" si="22"/>
        <v>- -</v>
      </c>
      <c r="I174" s="494">
        <f t="shared" si="23"/>
        <v>0</v>
      </c>
      <c r="J174" s="494">
        <f t="shared" si="24"/>
        <v>0</v>
      </c>
      <c r="K174" s="404"/>
      <c r="L174" s="404"/>
      <c r="M174" s="404"/>
      <c r="N174" s="404"/>
      <c r="O174" s="404"/>
      <c r="P174" s="404"/>
      <c r="Q174" s="404"/>
      <c r="R174" s="9">
        <v>161</v>
      </c>
      <c r="S174" s="404"/>
    </row>
    <row r="175" spans="1:19">
      <c r="A175" s="116" t="str">
        <f t="shared" si="18"/>
        <v>- -</v>
      </c>
      <c r="D175" s="126" t="s">
        <v>347</v>
      </c>
      <c r="E175" s="122" t="str">
        <f t="shared" si="19"/>
        <v>F174_</v>
      </c>
      <c r="F175" s="119">
        <f t="shared" si="20"/>
        <v>0</v>
      </c>
      <c r="G175" s="119">
        <f t="shared" si="21"/>
        <v>5</v>
      </c>
      <c r="H175" s="495" t="str">
        <f t="shared" si="22"/>
        <v>- -</v>
      </c>
      <c r="I175" s="494">
        <f t="shared" si="23"/>
        <v>0</v>
      </c>
      <c r="J175" s="494">
        <f t="shared" si="24"/>
        <v>0</v>
      </c>
      <c r="K175" s="404"/>
      <c r="L175" s="404"/>
      <c r="M175" s="404"/>
      <c r="N175" s="404"/>
      <c r="O175" s="404"/>
      <c r="P175" s="404"/>
      <c r="Q175" s="404"/>
      <c r="R175" s="9">
        <v>162</v>
      </c>
      <c r="S175" s="404"/>
    </row>
    <row r="176" spans="1:19">
      <c r="A176" s="116" t="str">
        <f t="shared" si="18"/>
        <v>- -</v>
      </c>
      <c r="D176" s="126" t="s">
        <v>348</v>
      </c>
      <c r="E176" s="122" t="str">
        <f t="shared" si="19"/>
        <v>F175_</v>
      </c>
      <c r="F176" s="119">
        <f t="shared" si="20"/>
        <v>0</v>
      </c>
      <c r="G176" s="119">
        <f t="shared" si="21"/>
        <v>5</v>
      </c>
      <c r="H176" s="495" t="str">
        <f t="shared" si="22"/>
        <v>- -</v>
      </c>
      <c r="I176" s="494">
        <f t="shared" si="23"/>
        <v>0</v>
      </c>
      <c r="J176" s="494">
        <f t="shared" si="24"/>
        <v>0</v>
      </c>
      <c r="K176" s="404"/>
      <c r="L176" s="404"/>
      <c r="M176" s="404"/>
      <c r="N176" s="404"/>
      <c r="O176" s="404"/>
      <c r="P176" s="404"/>
      <c r="Q176" s="404"/>
      <c r="R176" s="9">
        <v>163</v>
      </c>
      <c r="S176" s="404"/>
    </row>
    <row r="177" spans="1:19">
      <c r="A177" s="116" t="str">
        <f t="shared" si="18"/>
        <v>- -</v>
      </c>
      <c r="D177" s="126" t="s">
        <v>349</v>
      </c>
      <c r="E177" s="122" t="str">
        <f t="shared" si="19"/>
        <v>F176_</v>
      </c>
      <c r="F177" s="119">
        <f t="shared" si="20"/>
        <v>0</v>
      </c>
      <c r="G177" s="119">
        <f t="shared" si="21"/>
        <v>5</v>
      </c>
      <c r="H177" s="495" t="str">
        <f t="shared" si="22"/>
        <v>- -</v>
      </c>
      <c r="I177" s="494">
        <f t="shared" si="23"/>
        <v>0</v>
      </c>
      <c r="J177" s="494">
        <f t="shared" si="24"/>
        <v>0</v>
      </c>
      <c r="K177" s="404"/>
      <c r="L177" s="404"/>
      <c r="M177" s="404"/>
      <c r="N177" s="404"/>
      <c r="O177" s="404"/>
      <c r="P177" s="404"/>
      <c r="Q177" s="404"/>
      <c r="R177" s="9">
        <v>164</v>
      </c>
      <c r="S177" s="404"/>
    </row>
    <row r="178" spans="1:19">
      <c r="A178" s="116" t="str">
        <f t="shared" si="18"/>
        <v>- -</v>
      </c>
      <c r="D178" s="126" t="s">
        <v>350</v>
      </c>
      <c r="E178" s="122" t="str">
        <f t="shared" si="19"/>
        <v>F177_</v>
      </c>
      <c r="F178" s="119">
        <f t="shared" si="20"/>
        <v>0</v>
      </c>
      <c r="G178" s="119">
        <f t="shared" si="21"/>
        <v>5</v>
      </c>
      <c r="H178" s="495" t="str">
        <f t="shared" si="22"/>
        <v>- -</v>
      </c>
      <c r="I178" s="494">
        <f t="shared" si="23"/>
        <v>0</v>
      </c>
      <c r="J178" s="494">
        <f t="shared" si="24"/>
        <v>0</v>
      </c>
      <c r="K178" s="404"/>
      <c r="L178" s="404"/>
      <c r="M178" s="404"/>
      <c r="N178" s="404"/>
      <c r="O178" s="404"/>
      <c r="P178" s="404"/>
      <c r="Q178" s="404"/>
      <c r="R178" s="9">
        <v>165</v>
      </c>
      <c r="S178" s="404"/>
    </row>
    <row r="179" spans="1:19">
      <c r="A179" s="116" t="str">
        <f t="shared" si="18"/>
        <v>- -</v>
      </c>
      <c r="D179" s="126" t="s">
        <v>351</v>
      </c>
      <c r="E179" s="122" t="str">
        <f t="shared" si="19"/>
        <v>F178_</v>
      </c>
      <c r="F179" s="119">
        <f t="shared" si="20"/>
        <v>0</v>
      </c>
      <c r="G179" s="119">
        <f t="shared" si="21"/>
        <v>5</v>
      </c>
      <c r="H179" s="495" t="str">
        <f t="shared" si="22"/>
        <v>- -</v>
      </c>
      <c r="I179" s="494">
        <f t="shared" si="23"/>
        <v>0</v>
      </c>
      <c r="J179" s="494">
        <f t="shared" si="24"/>
        <v>0</v>
      </c>
      <c r="K179" s="404"/>
      <c r="L179" s="404"/>
      <c r="M179" s="404"/>
      <c r="N179" s="404"/>
      <c r="O179" s="404"/>
      <c r="P179" s="404"/>
      <c r="Q179" s="404"/>
      <c r="R179" s="9">
        <v>166</v>
      </c>
      <c r="S179" s="404"/>
    </row>
    <row r="180" spans="1:19">
      <c r="A180" s="116" t="str">
        <f t="shared" si="18"/>
        <v>- -</v>
      </c>
      <c r="D180" s="126" t="s">
        <v>352</v>
      </c>
      <c r="E180" s="122" t="str">
        <f t="shared" si="19"/>
        <v>F179_</v>
      </c>
      <c r="F180" s="119">
        <f t="shared" si="20"/>
        <v>0</v>
      </c>
      <c r="G180" s="119">
        <f t="shared" si="21"/>
        <v>5</v>
      </c>
      <c r="H180" s="495" t="str">
        <f t="shared" si="22"/>
        <v>- -</v>
      </c>
      <c r="I180" s="494">
        <f t="shared" si="23"/>
        <v>0</v>
      </c>
      <c r="J180" s="494">
        <f t="shared" si="24"/>
        <v>0</v>
      </c>
      <c r="K180" s="404"/>
      <c r="L180" s="404"/>
      <c r="M180" s="404"/>
      <c r="N180" s="404"/>
      <c r="O180" s="404"/>
      <c r="P180" s="404"/>
      <c r="Q180" s="404"/>
      <c r="R180" s="9">
        <v>167</v>
      </c>
      <c r="S180" s="404"/>
    </row>
    <row r="181" spans="1:19">
      <c r="A181" s="116" t="str">
        <f t="shared" si="18"/>
        <v>- -</v>
      </c>
      <c r="D181" s="126" t="s">
        <v>353</v>
      </c>
      <c r="E181" s="122" t="str">
        <f t="shared" si="19"/>
        <v>F180_</v>
      </c>
      <c r="F181" s="119">
        <f t="shared" si="20"/>
        <v>0</v>
      </c>
      <c r="G181" s="119">
        <f t="shared" si="21"/>
        <v>5</v>
      </c>
      <c r="H181" s="495" t="str">
        <f t="shared" si="22"/>
        <v>- -</v>
      </c>
      <c r="I181" s="494">
        <f t="shared" si="23"/>
        <v>0</v>
      </c>
      <c r="J181" s="494">
        <f t="shared" si="24"/>
        <v>0</v>
      </c>
      <c r="K181" s="404"/>
      <c r="L181" s="404"/>
      <c r="M181" s="404"/>
      <c r="N181" s="404"/>
      <c r="O181" s="404"/>
      <c r="P181" s="404"/>
      <c r="Q181" s="404"/>
      <c r="R181" s="9">
        <v>168</v>
      </c>
      <c r="S181" s="404"/>
    </row>
    <row r="182" spans="1:19">
      <c r="A182" s="116" t="str">
        <f t="shared" si="18"/>
        <v>- -</v>
      </c>
      <c r="D182" s="126" t="s">
        <v>354</v>
      </c>
      <c r="E182" s="122" t="str">
        <f t="shared" si="19"/>
        <v>F181_</v>
      </c>
      <c r="F182" s="119">
        <f t="shared" si="20"/>
        <v>0</v>
      </c>
      <c r="G182" s="119">
        <f t="shared" si="21"/>
        <v>5</v>
      </c>
      <c r="H182" s="495" t="str">
        <f t="shared" si="22"/>
        <v>- -</v>
      </c>
      <c r="I182" s="494">
        <f t="shared" si="23"/>
        <v>0</v>
      </c>
      <c r="J182" s="494">
        <f t="shared" si="24"/>
        <v>0</v>
      </c>
      <c r="K182" s="404"/>
      <c r="L182" s="404"/>
      <c r="M182" s="404"/>
      <c r="N182" s="404"/>
      <c r="O182" s="404"/>
      <c r="P182" s="404"/>
      <c r="Q182" s="404"/>
      <c r="R182" s="9">
        <v>169</v>
      </c>
      <c r="S182" s="404"/>
    </row>
    <row r="183" spans="1:19">
      <c r="A183" s="116" t="str">
        <f t="shared" si="18"/>
        <v>- -</v>
      </c>
      <c r="D183" s="126" t="s">
        <v>355</v>
      </c>
      <c r="E183" s="122" t="str">
        <f t="shared" si="19"/>
        <v>F182_</v>
      </c>
      <c r="F183" s="119">
        <f t="shared" si="20"/>
        <v>0</v>
      </c>
      <c r="G183" s="119">
        <f t="shared" si="21"/>
        <v>5</v>
      </c>
      <c r="H183" s="495" t="str">
        <f t="shared" si="22"/>
        <v>- -</v>
      </c>
      <c r="I183" s="494">
        <f t="shared" si="23"/>
        <v>0</v>
      </c>
      <c r="J183" s="494">
        <f t="shared" si="24"/>
        <v>0</v>
      </c>
      <c r="K183" s="404"/>
      <c r="L183" s="404"/>
      <c r="M183" s="404"/>
      <c r="N183" s="404"/>
      <c r="O183" s="404"/>
      <c r="P183" s="404"/>
      <c r="Q183" s="404"/>
      <c r="R183" s="9">
        <v>170</v>
      </c>
      <c r="S183" s="404"/>
    </row>
    <row r="184" spans="1:19">
      <c r="A184" s="116" t="str">
        <f t="shared" si="18"/>
        <v>- -</v>
      </c>
      <c r="D184" s="126" t="s">
        <v>356</v>
      </c>
      <c r="E184" s="122" t="str">
        <f t="shared" si="19"/>
        <v>F183_</v>
      </c>
      <c r="F184" s="119">
        <f t="shared" si="20"/>
        <v>0</v>
      </c>
      <c r="G184" s="119">
        <f t="shared" si="21"/>
        <v>5</v>
      </c>
      <c r="H184" s="495" t="str">
        <f t="shared" si="22"/>
        <v>- -</v>
      </c>
      <c r="I184" s="494">
        <f t="shared" si="23"/>
        <v>0</v>
      </c>
      <c r="J184" s="494">
        <f t="shared" si="24"/>
        <v>0</v>
      </c>
      <c r="K184" s="404"/>
      <c r="L184" s="404"/>
      <c r="M184" s="404"/>
      <c r="N184" s="404"/>
      <c r="O184" s="404"/>
      <c r="P184" s="404"/>
      <c r="Q184" s="404"/>
      <c r="R184" s="9">
        <v>171</v>
      </c>
      <c r="S184" s="404"/>
    </row>
    <row r="185" spans="1:19">
      <c r="A185"/>
      <c r="B185"/>
      <c r="C185"/>
      <c r="D185"/>
      <c r="E185"/>
      <c r="F185"/>
      <c r="G185"/>
      <c r="H185"/>
      <c r="I185"/>
      <c r="K185"/>
      <c r="L185"/>
      <c r="M185"/>
      <c r="N185"/>
      <c r="O185"/>
      <c r="P185"/>
      <c r="Q185"/>
      <c r="R185"/>
      <c r="S185"/>
    </row>
    <row r="186" spans="1:19">
      <c r="A186"/>
      <c r="B186"/>
      <c r="C186" s="552" t="s">
        <v>1</v>
      </c>
      <c r="D186" s="551" t="s">
        <v>292</v>
      </c>
      <c r="E186"/>
      <c r="F186"/>
      <c r="G186"/>
      <c r="H186"/>
      <c r="I186"/>
      <c r="K186"/>
      <c r="L186"/>
      <c r="M186"/>
      <c r="N186"/>
      <c r="O186"/>
      <c r="P186"/>
      <c r="Q186"/>
      <c r="R186"/>
      <c r="S186"/>
    </row>
    <row r="187" spans="1:19">
      <c r="A187"/>
      <c r="B187"/>
      <c r="C187"/>
      <c r="D187"/>
      <c r="E187"/>
      <c r="F187"/>
      <c r="G187"/>
      <c r="H187"/>
      <c r="I187"/>
      <c r="K187"/>
      <c r="L187"/>
      <c r="M187"/>
      <c r="N187"/>
      <c r="O187"/>
      <c r="P187"/>
      <c r="Q187"/>
      <c r="R187"/>
      <c r="S187"/>
    </row>
    <row r="188" spans="1:19">
      <c r="A188"/>
      <c r="B188"/>
      <c r="C188"/>
      <c r="D188"/>
      <c r="E188"/>
      <c r="F188"/>
      <c r="G188"/>
      <c r="H188"/>
      <c r="I188"/>
      <c r="K188"/>
      <c r="L188"/>
      <c r="M188"/>
      <c r="N188"/>
      <c r="O188"/>
      <c r="P188"/>
      <c r="Q188"/>
      <c r="R188"/>
      <c r="S188"/>
    </row>
    <row r="189" spans="1:19">
      <c r="A189"/>
      <c r="B189"/>
      <c r="C189"/>
      <c r="D189"/>
      <c r="E189"/>
      <c r="F189"/>
      <c r="G189"/>
      <c r="H189"/>
      <c r="I189"/>
      <c r="K189"/>
      <c r="L189"/>
      <c r="M189"/>
      <c r="N189"/>
      <c r="O189"/>
      <c r="P189"/>
      <c r="Q189"/>
      <c r="R189"/>
      <c r="S189"/>
    </row>
    <row r="190" spans="1:19">
      <c r="A190"/>
      <c r="B190"/>
      <c r="C190"/>
      <c r="D190"/>
      <c r="E190"/>
      <c r="F190"/>
      <c r="G190"/>
      <c r="H190"/>
      <c r="I190"/>
      <c r="K190"/>
      <c r="L190"/>
      <c r="M190"/>
      <c r="N190"/>
      <c r="O190"/>
      <c r="P190"/>
      <c r="Q190"/>
      <c r="R190"/>
      <c r="S190"/>
    </row>
    <row r="191" spans="1:19">
      <c r="A191"/>
      <c r="B191"/>
      <c r="C191"/>
      <c r="D191"/>
      <c r="E191"/>
      <c r="F191"/>
      <c r="G191"/>
      <c r="H191"/>
      <c r="I191"/>
      <c r="K191"/>
      <c r="L191"/>
      <c r="M191"/>
      <c r="N191"/>
      <c r="O191"/>
      <c r="P191"/>
      <c r="Q191"/>
      <c r="R191"/>
      <c r="S191"/>
    </row>
    <row r="192" spans="1:19">
      <c r="A192"/>
      <c r="B192"/>
      <c r="C192"/>
      <c r="D192"/>
      <c r="E192"/>
      <c r="F192"/>
      <c r="G192"/>
      <c r="H192"/>
      <c r="I192"/>
      <c r="K192"/>
      <c r="L192"/>
      <c r="M192"/>
      <c r="N192"/>
      <c r="O192"/>
      <c r="P192"/>
      <c r="Q192"/>
      <c r="R192"/>
      <c r="S192"/>
    </row>
    <row r="193" spans="1:19">
      <c r="A193"/>
      <c r="B193"/>
      <c r="C193"/>
      <c r="D193"/>
      <c r="E193"/>
      <c r="F193"/>
      <c r="G193"/>
      <c r="H193"/>
      <c r="I193"/>
      <c r="K193"/>
      <c r="L193"/>
      <c r="M193"/>
      <c r="N193"/>
      <c r="O193"/>
      <c r="P193"/>
      <c r="Q193"/>
      <c r="R193"/>
      <c r="S193"/>
    </row>
    <row r="194" spans="1:19">
      <c r="A194"/>
      <c r="B194"/>
      <c r="C194"/>
      <c r="D194"/>
      <c r="E194"/>
      <c r="F194"/>
      <c r="G194"/>
      <c r="H194"/>
      <c r="I194"/>
      <c r="K194"/>
      <c r="L194"/>
      <c r="M194"/>
      <c r="N194"/>
      <c r="O194"/>
      <c r="P194"/>
      <c r="Q194"/>
      <c r="R194"/>
      <c r="S194"/>
    </row>
    <row r="195" spans="1:19">
      <c r="A195"/>
      <c r="B195"/>
      <c r="C195"/>
      <c r="D195"/>
      <c r="E195"/>
      <c r="F195"/>
      <c r="G195"/>
      <c r="H195"/>
      <c r="I195"/>
      <c r="K195"/>
      <c r="L195"/>
      <c r="M195"/>
      <c r="N195"/>
      <c r="O195"/>
      <c r="P195"/>
      <c r="Q195"/>
      <c r="R195"/>
      <c r="S195"/>
    </row>
    <row r="196" spans="1:19">
      <c r="A196"/>
      <c r="B196"/>
      <c r="C196"/>
      <c r="D196"/>
      <c r="E196"/>
      <c r="F196"/>
      <c r="G196"/>
      <c r="H196"/>
      <c r="I196"/>
      <c r="K196"/>
      <c r="L196"/>
      <c r="M196"/>
      <c r="N196"/>
      <c r="O196"/>
      <c r="P196"/>
      <c r="Q196"/>
      <c r="R196"/>
      <c r="S196"/>
    </row>
    <row r="197" spans="1:19">
      <c r="A197"/>
      <c r="B197"/>
      <c r="C197"/>
      <c r="D197"/>
      <c r="E197"/>
      <c r="F197"/>
      <c r="G197"/>
      <c r="H197"/>
      <c r="I197"/>
      <c r="K197"/>
      <c r="L197"/>
      <c r="M197"/>
      <c r="N197"/>
      <c r="O197"/>
      <c r="P197"/>
      <c r="Q197"/>
      <c r="R197"/>
      <c r="S197"/>
    </row>
    <row r="198" spans="1:19">
      <c r="A198"/>
      <c r="B198"/>
      <c r="C198"/>
      <c r="D198"/>
      <c r="E198"/>
      <c r="F198"/>
      <c r="G198"/>
      <c r="H198"/>
      <c r="I198"/>
      <c r="K198"/>
      <c r="L198"/>
      <c r="M198"/>
      <c r="N198"/>
      <c r="O198"/>
      <c r="P198"/>
      <c r="Q198"/>
      <c r="R198"/>
      <c r="S198"/>
    </row>
    <row r="199" spans="1:19">
      <c r="A199"/>
      <c r="B199"/>
      <c r="C199"/>
      <c r="D199"/>
      <c r="E199"/>
      <c r="F199"/>
      <c r="G199"/>
      <c r="H199"/>
      <c r="I199"/>
      <c r="K199"/>
      <c r="L199"/>
      <c r="M199"/>
      <c r="N199"/>
      <c r="O199"/>
      <c r="P199"/>
      <c r="Q199"/>
      <c r="R199"/>
      <c r="S199"/>
    </row>
    <row r="200" spans="1:19">
      <c r="A200"/>
      <c r="B200"/>
      <c r="C200"/>
      <c r="D200"/>
      <c r="E200"/>
      <c r="F200"/>
      <c r="G200"/>
      <c r="H200"/>
      <c r="I200"/>
      <c r="K200"/>
      <c r="L200"/>
      <c r="M200"/>
      <c r="N200"/>
      <c r="O200"/>
      <c r="P200"/>
      <c r="Q200"/>
      <c r="R200"/>
      <c r="S200"/>
    </row>
    <row r="201" spans="1:19">
      <c r="A201"/>
      <c r="B201"/>
      <c r="C201"/>
      <c r="D201"/>
      <c r="E201"/>
      <c r="F201"/>
      <c r="G201"/>
      <c r="H201"/>
      <c r="I201"/>
      <c r="K201"/>
      <c r="L201"/>
      <c r="M201"/>
      <c r="N201"/>
      <c r="O201"/>
      <c r="P201"/>
      <c r="Q201"/>
      <c r="R201"/>
      <c r="S201"/>
    </row>
    <row r="202" spans="1:19">
      <c r="A202"/>
      <c r="B202"/>
      <c r="C202"/>
      <c r="D202"/>
      <c r="E202"/>
      <c r="F202"/>
      <c r="G202"/>
      <c r="H202"/>
      <c r="I202"/>
      <c r="K202"/>
      <c r="L202"/>
      <c r="M202"/>
      <c r="N202"/>
      <c r="O202"/>
      <c r="P202"/>
      <c r="Q202"/>
      <c r="R202"/>
      <c r="S202"/>
    </row>
    <row r="203" spans="1:19">
      <c r="A203"/>
      <c r="B203"/>
      <c r="C203"/>
      <c r="D203"/>
      <c r="E203"/>
      <c r="F203"/>
      <c r="G203"/>
      <c r="H203"/>
      <c r="I203"/>
      <c r="K203"/>
      <c r="L203"/>
      <c r="M203"/>
      <c r="N203"/>
      <c r="O203"/>
      <c r="P203"/>
      <c r="Q203"/>
      <c r="R203"/>
      <c r="S203"/>
    </row>
    <row r="204" spans="1:19">
      <c r="A204"/>
      <c r="B204"/>
      <c r="C204"/>
      <c r="D204"/>
      <c r="E204"/>
      <c r="F204"/>
      <c r="G204"/>
      <c r="H204"/>
      <c r="I204"/>
      <c r="K204"/>
      <c r="L204"/>
      <c r="M204"/>
      <c r="N204"/>
      <c r="O204"/>
      <c r="P204"/>
      <c r="Q204"/>
      <c r="R204"/>
      <c r="S204"/>
    </row>
    <row r="205" spans="1:19">
      <c r="A205"/>
      <c r="B205"/>
      <c r="C205"/>
      <c r="D205"/>
      <c r="E205"/>
      <c r="F205"/>
      <c r="G205"/>
      <c r="H205"/>
      <c r="I205"/>
      <c r="K205"/>
      <c r="L205"/>
      <c r="M205"/>
      <c r="N205"/>
      <c r="O205"/>
      <c r="P205"/>
      <c r="Q205"/>
      <c r="R205"/>
      <c r="S205"/>
    </row>
    <row r="206" spans="1:19">
      <c r="A206"/>
      <c r="B206"/>
      <c r="C206"/>
      <c r="D206"/>
      <c r="E206"/>
      <c r="F206"/>
      <c r="G206"/>
      <c r="H206"/>
      <c r="I206"/>
      <c r="K206"/>
      <c r="L206"/>
      <c r="M206"/>
      <c r="N206"/>
      <c r="O206"/>
      <c r="P206"/>
      <c r="Q206"/>
      <c r="R206"/>
      <c r="S206"/>
    </row>
    <row r="207" spans="1:19">
      <c r="A207"/>
      <c r="B207"/>
      <c r="C207"/>
      <c r="D207"/>
      <c r="E207"/>
      <c r="F207"/>
      <c r="G207"/>
      <c r="H207"/>
      <c r="I207"/>
      <c r="K207"/>
      <c r="L207"/>
      <c r="M207"/>
      <c r="N207"/>
      <c r="O207"/>
      <c r="P207"/>
      <c r="Q207"/>
      <c r="R207"/>
      <c r="S207"/>
    </row>
    <row r="208" spans="1:19">
      <c r="A208"/>
      <c r="B208"/>
      <c r="C208"/>
      <c r="D208"/>
      <c r="E208"/>
      <c r="F208"/>
      <c r="G208"/>
      <c r="H208"/>
      <c r="I208"/>
      <c r="K208"/>
      <c r="L208"/>
      <c r="M208"/>
      <c r="N208"/>
      <c r="O208"/>
      <c r="P208"/>
      <c r="Q208"/>
      <c r="R208"/>
      <c r="S208"/>
    </row>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sheetData>
  <sheetProtection algorithmName="SHA-1" hashValue="ZHfCMc1DsNlCZBjpcB1CGslANIE=" saltValue="y88u+pENY2jCksrmqSzqJw==" spinCount="100000" sheet="1" objects="1" scenarios="1"/>
  <protectedRanges>
    <protectedRange sqref="C2:E3" name="Stuff at top"/>
    <protectedRange sqref="B2" name="Quebec vs rest of Canada"/>
    <protectedRange sqref="B3" name="Select E or F"/>
    <protectedRange sqref="C5:C19 C91:C97 D91:D107 C56:C67 C119:D128 C47:D47 C77:D77 D48:D76 C49:C54 C108:D116 C69:C76 C78:C81 C100:C107 D78:D88 C85:C88 D5:D46 C22:C46 C133:D4025" name="English and French text and comments"/>
    <protectedRange sqref="A5:A88 A91:A4025" name="Comments"/>
    <protectedRange sqref="AG5:AJ10 AA5:AE10" name="Expenses and notes"/>
    <protectedRange sqref="X5:X19 X91:X97 Y109:Y117 X56:X67 X119:Y128 X133:Y163 X77:Y77 X117 Y48:Y76 X49:X54 X108:Y108 X69:X76 X78:X81 X100:X107 X109:X115 Y91:Y107 Y78:Y88 X85:X88 Y5:Y46 X22:X46 X47:Y47" name="English and French text and comments_1"/>
  </protectedRanges>
  <mergeCells count="3">
    <mergeCell ref="AW3:BA3"/>
    <mergeCell ref="BB3:BD3"/>
    <mergeCell ref="C1:E2"/>
  </mergeCells>
  <phoneticPr fontId="4" type="noConversion"/>
  <conditionalFormatting sqref="A5:A88 A91:A184">
    <cfRule type="cellIs" dxfId="896" priority="28" stopIfTrue="1" operator="notEqual">
      <formula>"- -"</formula>
    </cfRule>
  </conditionalFormatting>
  <conditionalFormatting sqref="C5">
    <cfRule type="cellIs" dxfId="895" priority="31" stopIfTrue="1" operator="equal">
      <formula>#REF!</formula>
    </cfRule>
  </conditionalFormatting>
  <conditionalFormatting sqref="C6:C14 C23:C25 C27:C33 C35:C37 C46:C47 C50:C54 C57:C61 C63:C67 C70 C75:C77 C79 C81 C86:C90 C95:C97 C101:C102 C104:C108 C111:C113 C115 C125 C128 C134:C143 C152 C160 C168 C170 C172">
    <cfRule type="cellIs" dxfId="894" priority="4" stopIfTrue="1" operator="equal">
      <formula>C5</formula>
    </cfRule>
  </conditionalFormatting>
  <conditionalFormatting sqref="C15:C17 C71:C72 C80 C92:C93 C114 C122 C124">
    <cfRule type="cellIs" dxfId="893" priority="30" stopIfTrue="1" operator="equal">
      <formula>#REF!</formula>
    </cfRule>
  </conditionalFormatting>
  <conditionalFormatting sqref="C19 C26 C34 C45 C62 C74 C94 C103 C121">
    <cfRule type="cellIs" dxfId="892" priority="5" stopIfTrue="1" operator="equal">
      <formula>C17</formula>
    </cfRule>
  </conditionalFormatting>
  <conditionalFormatting sqref="C22">
    <cfRule type="cellIs" dxfId="891" priority="15" stopIfTrue="1" operator="equal">
      <formula>C159</formula>
    </cfRule>
  </conditionalFormatting>
  <conditionalFormatting sqref="C43:C44 C158">
    <cfRule type="cellIs" dxfId="890" priority="8" stopIfTrue="1" operator="equal">
      <formula>C37</formula>
    </cfRule>
  </conditionalFormatting>
  <conditionalFormatting sqref="C49 C78 C91 C109">
    <cfRule type="cellIs" dxfId="889" priority="23" stopIfTrue="1" operator="equal">
      <formula>C46</formula>
    </cfRule>
  </conditionalFormatting>
  <conditionalFormatting sqref="C56">
    <cfRule type="cellIs" dxfId="888" priority="20" stopIfTrue="1" operator="equal">
      <formula>C163</formula>
    </cfRule>
  </conditionalFormatting>
  <conditionalFormatting sqref="C69">
    <cfRule type="cellIs" dxfId="887" priority="11" stopIfTrue="1" operator="equal">
      <formula>C153</formula>
    </cfRule>
  </conditionalFormatting>
  <conditionalFormatting sqref="C85">
    <cfRule type="cellIs" dxfId="886" priority="21" stopIfTrue="1" operator="equal">
      <formula>C157</formula>
    </cfRule>
  </conditionalFormatting>
  <conditionalFormatting sqref="C100">
    <cfRule type="cellIs" dxfId="885" priority="18" stopIfTrue="1" operator="equal">
      <formula>C161</formula>
    </cfRule>
  </conditionalFormatting>
  <conditionalFormatting sqref="C110 C120 C159">
    <cfRule type="cellIs" dxfId="884" priority="6" stopIfTrue="1" operator="equal">
      <formula>C106</formula>
    </cfRule>
  </conditionalFormatting>
  <conditionalFormatting sqref="C116:C118">
    <cfRule type="cellIs" dxfId="883" priority="17" stopIfTrue="1" operator="equal">
      <formula>C160</formula>
    </cfRule>
  </conditionalFormatting>
  <conditionalFormatting sqref="C119 C157 C161">
    <cfRule type="cellIs" dxfId="882" priority="13" stopIfTrue="1" operator="equal">
      <formula>C120</formula>
    </cfRule>
  </conditionalFormatting>
  <conditionalFormatting sqref="C125 C41:C42">
    <cfRule type="cellIs" dxfId="881" priority="7" stopIfTrue="1" operator="equal">
      <formula>C36</formula>
    </cfRule>
  </conditionalFormatting>
  <conditionalFormatting sqref="C126:C127">
    <cfRule type="cellIs" dxfId="880" priority="24" stopIfTrue="1" operator="equal">
      <formula>C119</formula>
    </cfRule>
  </conditionalFormatting>
  <conditionalFormatting sqref="C152">
    <cfRule type="cellIs" dxfId="879" priority="9" stopIfTrue="1" operator="equal">
      <formula>C81</formula>
    </cfRule>
  </conditionalFormatting>
  <conditionalFormatting sqref="C153">
    <cfRule type="cellIs" dxfId="878" priority="10" stopIfTrue="1" operator="equal">
      <formula>C67</formula>
    </cfRule>
  </conditionalFormatting>
  <conditionalFormatting sqref="C154">
    <cfRule type="cellIs" dxfId="877" priority="27" stopIfTrue="1" operator="equal">
      <formula>C91</formula>
    </cfRule>
  </conditionalFormatting>
  <conditionalFormatting sqref="C155">
    <cfRule type="cellIs" dxfId="876" priority="14" stopIfTrue="1" operator="equal">
      <formula>C19</formula>
    </cfRule>
  </conditionalFormatting>
  <conditionalFormatting sqref="C156">
    <cfRule type="cellIs" dxfId="875" priority="29" stopIfTrue="1" operator="equal">
      <formula>#REF!</formula>
    </cfRule>
  </conditionalFormatting>
  <conditionalFormatting sqref="C160">
    <cfRule type="cellIs" dxfId="874" priority="16" stopIfTrue="1" operator="equal">
      <formula>C115</formula>
    </cfRule>
  </conditionalFormatting>
  <conditionalFormatting sqref="C162">
    <cfRule type="cellIs" dxfId="873" priority="12" stopIfTrue="1" operator="equal">
      <formula>C97</formula>
    </cfRule>
  </conditionalFormatting>
  <conditionalFormatting sqref="C163">
    <cfRule type="cellIs" dxfId="872" priority="19" stopIfTrue="1" operator="equal">
      <formula>C54</formula>
    </cfRule>
  </conditionalFormatting>
  <conditionalFormatting sqref="C166">
    <cfRule type="cellIs" dxfId="871" priority="3" stopIfTrue="1" operator="equal">
      <formula>C155</formula>
    </cfRule>
  </conditionalFormatting>
  <conditionalFormatting sqref="C133:D133">
    <cfRule type="cellIs" dxfId="870" priority="1" stopIfTrue="1" operator="equal">
      <formula>C122</formula>
    </cfRule>
  </conditionalFormatting>
  <conditionalFormatting sqref="E5:E184">
    <cfRule type="cellIs" dxfId="869" priority="26" stopIfTrue="1" operator="equal">
      <formula>#REF!</formula>
    </cfRule>
  </conditionalFormatting>
  <conditionalFormatting sqref="H5:J184">
    <cfRule type="expression" dxfId="868" priority="25" stopIfTrue="1">
      <formula>($I5&lt;&gt;$J5)</formula>
    </cfRule>
  </conditionalFormatting>
  <hyperlinks>
    <hyperlink ref="E142" r:id="rId1" display="www.pwc.com/ca/carexpenses" xr:uid="{00000000-0004-0000-0000-000000000000}"/>
    <hyperlink ref="C142" r:id="rId2" xr:uid="{00000000-0004-0000-0000-000001000000}"/>
    <hyperlink ref="D186" r:id="rId3" xr:uid="{00000000-0004-0000-0000-000002000000}"/>
    <hyperlink ref="C186" r:id="rId4" xr:uid="{00000000-0004-0000-0000-000003000000}"/>
  </hyperlinks>
  <pageMargins left="0.75" right="0.75" top="1" bottom="1" header="0.5" footer="0.5"/>
  <pageSetup orientation="portrait" horizontalDpi="1200" verticalDpi="1200" r:id="rId5"/>
  <headerFooter alignWithMargins="0"/>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J200" sqref="J200"/>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Journal de bord avantages et dépenses d'automobile</v>
      </c>
      <c r="C2" s="70"/>
      <c r="D2" s="81"/>
      <c r="E2" s="70"/>
      <c r="F2" s="70"/>
      <c r="G2" s="70"/>
      <c r="H2" s="70"/>
      <c r="L2" s="82"/>
      <c r="M2" s="82"/>
      <c r="N2" s="758" t="str">
        <f>Instructions!$B$5</f>
        <v xml:space="preserve">Pour en savoir plus, consultez le document : </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À l'exception du Québec, les travailleurs autonomes peuvent utiliser, dans certains cas, un registre pour une période représentative pour étayer les calculs des frais d'un véhicule.</v>
      </c>
      <c r="C3" s="755"/>
      <c r="D3" s="755"/>
      <c r="E3" s="755"/>
      <c r="F3" s="755"/>
      <c r="G3" s="755"/>
      <c r="H3" s="755"/>
      <c r="I3" s="755"/>
      <c r="J3" s="755"/>
      <c r="K3" s="755"/>
      <c r="L3" s="755"/>
      <c r="M3" s="755"/>
      <c r="N3" s="759" t="str">
        <f>Instructions!$B$6</f>
        <v>Utilisation d'une automobile – Guide fiscal</v>
      </c>
      <c r="O3" s="759"/>
      <c r="P3" s="759"/>
      <c r="Q3" s="582" t="s">
        <v>389</v>
      </c>
      <c r="R3" s="553"/>
      <c r="S3" s="26"/>
      <c r="AD3" s="295" t="str">
        <f ca="1">CELL("filename",AD3)</f>
        <v>https://pwccan.sharepoint.com/sites/CA-GSD-0AHZmP0F40YcxUk9PVA/Shared Documents/Car Guide/2025/FRENCH/[electronic-car-log-2025-fr.xlsx]07</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07</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31</v>
      </c>
      <c r="BQ4" s="292"/>
      <c r="BR4" s="7"/>
      <c r="BS4" s="7"/>
      <c r="BT4" s="7"/>
      <c r="IU4" s="17"/>
    </row>
    <row r="5" spans="1:255" ht="15.75" customHeight="1">
      <c r="B5" s="776" t="str">
        <f ca="1">V17</f>
        <v>juillet 2025</v>
      </c>
      <c r="C5" s="777"/>
      <c r="D5" s="777"/>
      <c r="E5" s="777"/>
      <c r="F5" s="777"/>
      <c r="G5" s="777"/>
      <c r="H5" s="778" t="str">
        <f>'NTS ONLY_set_year'!$E$136</f>
        <v>Saisir les données dans les cellules jaunes ou ambres.</v>
      </c>
      <c r="I5" s="779"/>
      <c r="J5" s="780"/>
      <c r="K5" s="781" t="str">
        <f>'NTS ONLY_set_year'!E46</f>
        <v>Remplir ce sommaire à la fin de chaque mois :</v>
      </c>
      <c r="L5" s="782"/>
      <c r="M5" s="782"/>
      <c r="N5" s="782"/>
      <c r="O5" s="782"/>
      <c r="P5" s="782"/>
      <c r="Q5" s="782"/>
      <c r="R5" s="783"/>
      <c r="S5" s="50"/>
      <c r="U5" s="298">
        <f ca="1">$AJ$5</f>
        <v>0</v>
      </c>
      <c r="V5" s="299" t="str">
        <f>'NTS ONLY_set_year'!E54</f>
        <v>Jours de disponibilité du véhicule pour affaires</v>
      </c>
      <c r="W5" s="300"/>
      <c r="X5" s="300"/>
      <c r="Y5" s="300"/>
      <c r="Z5" s="300"/>
      <c r="AC5" s="301" t="s">
        <v>7</v>
      </c>
      <c r="AD5" s="302" t="s">
        <v>75</v>
      </c>
      <c r="AE5" s="185" t="str">
        <f ca="1">TEXT(DATE($AE$7,$AD$6,1),"Mmmm")</f>
        <v>July</v>
      </c>
      <c r="AF5" s="177">
        <f ca="1">DATE(AE7,AD6+1,1)-DATE(AE7,AD6,1)</f>
        <v>31</v>
      </c>
      <c r="AG5" s="219" t="str">
        <f ca="1">'NTS ONLY_set_year'!E104&amp;$AF$5&amp;'NTS ONLY_set_year'!E7</f>
        <v>◄ ◄ ◄ Seulement 31 jours dans le mois</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Lecture du compteur à la fin du mois précédent</v>
      </c>
      <c r="D6" s="535"/>
      <c r="E6" s="536"/>
      <c r="F6" s="537"/>
      <c r="G6" s="537"/>
      <c r="H6" s="80" t="str">
        <f>'NTS ONLY_set_year'!$E$87</f>
        <v>km dans le mois</v>
      </c>
      <c r="I6" s="75" t="str">
        <f>'NTS ONLY_set_year'!$E$24</f>
        <v>km d'affaires</v>
      </c>
      <c r="J6" s="76" t="str">
        <f>'NTS ONLY_set_year'!$E$110</f>
        <v>km personnel</v>
      </c>
      <c r="K6" s="784" t="str">
        <f>'NTS ONLY_set_year'!$E$92</f>
        <v>Dépenses diverses</v>
      </c>
      <c r="L6" s="706"/>
      <c r="M6" s="706"/>
      <c r="N6" s="707"/>
      <c r="O6" s="785" t="str">
        <f>'NTS ONLY_set_year'!$E$17</f>
        <v>Montants reçus</v>
      </c>
      <c r="P6" s="786"/>
      <c r="Q6" s="786"/>
      <c r="R6" s="787"/>
      <c r="S6" s="50"/>
      <c r="U6" s="303">
        <f ca="1">$AF$5-$AJ$6</f>
        <v>31</v>
      </c>
      <c r="V6" s="304" t="str">
        <f>'NTS ONLY_set_year'!E53</f>
        <v>Jours de disponibilité du véhicule à des fins personnelles</v>
      </c>
      <c r="W6" s="305"/>
      <c r="X6" s="305"/>
      <c r="Y6" s="305"/>
      <c r="Z6" s="305"/>
      <c r="AA6" s="306">
        <f>$D$7</f>
        <v>0</v>
      </c>
      <c r="AB6" s="182"/>
      <c r="AC6" s="183"/>
      <c r="AD6" s="307">
        <f ca="1">MATCH(AD4,'Annual Summary_Sommaire annuel'!$Y$24:$Y$35,0)</f>
        <v>7</v>
      </c>
      <c r="AE6" s="185" t="str">
        <f ca="1">TEXT(DATE($AE$7,$AD$6,1),"Mmmm, YYYY")</f>
        <v>July, 2025</v>
      </c>
      <c r="AF6" s="186">
        <f ca="1">$AF$5</f>
        <v>31</v>
      </c>
      <c r="AG6" s="219" t="str">
        <f>'NTS ONLY_set_year'!E26</f>
        <v>◄ ◄ ◄ ◄ Ne peut sauter une journée</v>
      </c>
      <c r="AH6" s="209"/>
      <c r="AI6" s="219"/>
      <c r="AJ6" s="308"/>
      <c r="BQ6" s="292"/>
      <c r="BR6" s="7"/>
      <c r="BS6" s="7"/>
      <c r="BT6" s="7"/>
      <c r="IU6" s="17"/>
    </row>
    <row r="7" spans="1:255" ht="15.75" customHeight="1" thickBot="1">
      <c r="B7" s="788" t="str">
        <f>'NTS ONLY_set_year'!$E$101</f>
        <v xml:space="preserve">Compteur de kilométrage : </v>
      </c>
      <c r="C7" s="789"/>
      <c r="D7" s="789"/>
      <c r="E7" s="790"/>
      <c r="F7" s="790"/>
      <c r="G7" s="434"/>
      <c r="H7" s="78" t="str">
        <f>IF($BE$13=0,"- -",$BE$13)</f>
        <v>- -</v>
      </c>
      <c r="I7" s="68">
        <f ca="1">M19</f>
        <v>0</v>
      </c>
      <c r="J7" s="79" t="str">
        <f>IF($BE$13=0,"- -",IF($H$7-$M$19&lt;0,"- -",$H$7-$M$19))</f>
        <v>- -</v>
      </c>
      <c r="K7" s="28"/>
      <c r="L7" s="83"/>
      <c r="M7" s="88" t="str">
        <f>'NTS ONLY_set_year'!$E$91</f>
        <v>Frais de location</v>
      </c>
      <c r="N7" s="89"/>
      <c r="O7" s="90"/>
      <c r="P7" s="91" t="str">
        <f>'NTS ONLY_set_year'!$E$15</f>
        <v>Allocations reçues de l'employeur</v>
      </c>
      <c r="Q7" s="48"/>
      <c r="R7" s="131"/>
      <c r="S7" s="50"/>
      <c r="U7" s="309">
        <f ca="1">$AF$5-$AJ$2</f>
        <v>31</v>
      </c>
      <c r="V7" s="310" t="str">
        <f>'NTS ONLY_set_year'!E51</f>
        <v>Jours de disponibilité du véhicule dans le mois pour affaires ou à des fins personnelles</v>
      </c>
      <c r="W7" s="311"/>
      <c r="X7" s="311"/>
      <c r="Y7" s="311"/>
      <c r="Z7" s="311"/>
      <c r="AA7" s="312"/>
      <c r="AB7" s="313"/>
      <c r="AC7" s="314" t="e">
        <f>AND(ISNUMBER(B$7),OR(B$7&lt;0,INT(B$7)&lt;&gt;B$7))</f>
        <v>#VALUE!</v>
      </c>
      <c r="AD7" s="315"/>
      <c r="AE7" s="316">
        <f>Year_four_digits</f>
        <v>2025</v>
      </c>
      <c r="AG7" s="219" t="str">
        <f>'NTS ONLY_set_year'!E50</f>
        <v>◄ ◄ ◄ ◄ Jours non ordonnés</v>
      </c>
      <c r="AH7" s="209"/>
      <c r="AI7" s="219"/>
      <c r="AJ7" s="317"/>
      <c r="AL7" s="162" t="str">
        <f>'NTS ONLY_set_year'!E38</f>
        <v>Vérifier les cellules foncées</v>
      </c>
      <c r="AM7" s="162" t="str">
        <f>'NTS ONLY_set_year'!$E$127</f>
        <v>Totaux</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Automobile 1</v>
      </c>
      <c r="D8" s="795"/>
      <c r="E8" s="796" t="str">
        <f>'NTS ONLY_set_year'!$E$28</f>
        <v>Automobile 2</v>
      </c>
      <c r="F8" s="796"/>
      <c r="G8" s="609" t="str">
        <f>'NTS ONLY_set_year'!$E$29</f>
        <v>Automobile 3</v>
      </c>
      <c r="H8" s="609" t="str">
        <f>'NTS ONLY_set_year'!$E$30</f>
        <v>Automobile 4</v>
      </c>
      <c r="I8" s="609" t="str">
        <f>'NTS ONLY_set_year'!$E$31</f>
        <v>Automobile 5</v>
      </c>
      <c r="J8" s="610" t="str">
        <f>'NTS ONLY_set_year'!$E$32</f>
        <v>Automobile 6</v>
      </c>
      <c r="K8" s="28"/>
      <c r="L8" s="83"/>
      <c r="M8" s="83" t="str">
        <f>'NTS ONLY_set_year'!$E$81</f>
        <v>Frais d'intérêt</v>
      </c>
      <c r="N8" s="84"/>
      <c r="O8" s="85"/>
      <c r="P8" s="48" t="str">
        <f>'NTS ONLY_set_year'!$E$114</f>
        <v>Remboursements de l'employeur</v>
      </c>
      <c r="Q8" s="48"/>
      <c r="R8" s="131"/>
      <c r="S8" s="50"/>
      <c r="Y8" s="163"/>
      <c r="AB8" s="161"/>
      <c r="AE8" s="320">
        <f ca="1">DATE($AE$7,$AD$6,0)</f>
        <v>45838</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Début</v>
      </c>
      <c r="C9" s="791"/>
      <c r="D9" s="753"/>
      <c r="E9" s="753"/>
      <c r="F9" s="753"/>
      <c r="G9" s="74"/>
      <c r="H9" s="74"/>
      <c r="I9" s="74"/>
      <c r="J9" s="608"/>
      <c r="K9" s="28"/>
      <c r="L9" s="83"/>
      <c r="M9" s="83" t="str">
        <f>'NTS ONLY_set_year'!$E$79</f>
        <v>Assurance</v>
      </c>
      <c r="N9" s="86"/>
      <c r="O9" s="87"/>
      <c r="P9" s="48" t="str">
        <f>'NTS ONLY_set_year'!$E$71</f>
        <v>Remboursement de la taxe d'accise sur l'essence</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Totaux</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Fin</v>
      </c>
      <c r="C10" s="791"/>
      <c r="D10" s="753"/>
      <c r="E10" s="753"/>
      <c r="F10" s="753"/>
      <c r="G10" s="74"/>
      <c r="H10" s="74"/>
      <c r="I10" s="74"/>
      <c r="J10" s="608"/>
      <c r="K10" s="28"/>
      <c r="L10" s="83"/>
      <c r="M10" s="83" t="str">
        <f>'NTS ONLY_set_year'!$E$12</f>
        <v>Réparations accident (personnel)</v>
      </c>
      <c r="N10" s="84"/>
      <c r="O10" s="85"/>
      <c r="P10" s="48" t="str">
        <f>'NTS ONLY_set_year'!$E$72</f>
        <v>Remboursement de la TPS/TVH reçue</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Réparations accident (affaires)</v>
      </c>
      <c r="N11" s="130"/>
      <c r="O11" s="130"/>
      <c r="P11" s="618" t="str">
        <f>'NTS ONLY_set_year'!$E$164</f>
        <v>Remboursement de la TVQ reçue</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Produit d'assurance</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31</v>
      </c>
      <c r="C13" s="809" t="str">
        <f>IF($X$16=$X$14,"",$V$7)</f>
        <v>Jours de disponibilité du véhicule dans le mois pour affaires ou à des fins personnelles</v>
      </c>
      <c r="D13" s="673"/>
      <c r="E13" s="673"/>
      <c r="F13" s="810"/>
      <c r="G13" s="797" t="str">
        <f>'NTS ONLY_set_year'!$E$119</f>
        <v>Notes
spéciales :</v>
      </c>
      <c r="H13" s="766"/>
      <c r="I13" s="767"/>
      <c r="J13" s="767"/>
      <c r="K13" s="767"/>
      <c r="L13" s="767"/>
      <c r="M13" s="767"/>
      <c r="N13" s="767"/>
      <c r="O13" s="767"/>
      <c r="P13" s="767"/>
      <c r="Q13" s="767"/>
      <c r="R13" s="768"/>
      <c r="X13" s="349" t="str">
        <f>'Annual Summary_Sommaire annuel'!V4</f>
        <v>Québec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f</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748" t="str">
        <f>'NTS ONLY_set_year'!$E$22</f>
        <v>Kilomètres d'affaires</v>
      </c>
      <c r="L16" s="749"/>
      <c r="M16" s="750"/>
      <c r="N16" s="751" t="str">
        <f>'NTS ONLY_set_year'!$E$106</f>
        <v>Station-
nement</v>
      </c>
      <c r="O16" s="691" t="str">
        <f>'NTS ONLY_set_year'!$E$70</f>
        <v>Essence
et huile</v>
      </c>
      <c r="P16" s="691" t="str">
        <f>'NTS ONLY_set_year'!$E$97</f>
        <v>Réparations et entretien courants</v>
      </c>
      <c r="Q16" s="691" t="str">
        <f>'NTS ONLY_set_year'!$E$105</f>
        <v>Autres frais d'exploitation (comme l'immatriculation et le permis)</v>
      </c>
      <c r="R16" s="830" t="str">
        <f>'NTS ONLY_set_year'!$E$49&amp;"
"</f>
        <v xml:space="preserve">Jour
</v>
      </c>
      <c r="S16" s="50"/>
      <c r="X16" s="367" t="str">
        <f>'Annual Summary_Sommaire annuel'!$V$7</f>
        <v>Québec</v>
      </c>
      <c r="Y16" s="219"/>
      <c r="Z16" s="221">
        <f ca="1">MAX(Z20:Z194)</f>
        <v>31</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Inscrire un</v>
      </c>
      <c r="C17" s="124" t="str">
        <f>IF($X$16='Annual Summary_Sommaire annuel'!$V$5,"","X")</f>
        <v>X</v>
      </c>
      <c r="D17" s="772" t="str">
        <f>IF($X$16=$X$14,"",'NTS ONLY_set_year'!$E$134)</f>
        <v>pour indiquer (ci-dessous) les jours pour lesquels l'automobile n'est pas disponible.</v>
      </c>
      <c r="E17" s="773"/>
      <c r="F17" s="773"/>
      <c r="G17" s="773"/>
      <c r="H17" s="773"/>
      <c r="I17" s="774"/>
      <c r="J17" s="775"/>
      <c r="K17" s="823" t="str">
        <f>'NTS ONLY_set_year'!$E$98</f>
        <v>(Pas de kilométrage personnel)</v>
      </c>
      <c r="L17" s="824"/>
      <c r="M17" s="825"/>
      <c r="N17" s="751"/>
      <c r="O17" s="691"/>
      <c r="P17" s="691"/>
      <c r="Q17" s="691"/>
      <c r="R17" s="830"/>
      <c r="S17" s="50"/>
      <c r="V17" s="591" t="str">
        <f ca="1">IF(Language="f",V19,V18)</f>
        <v>juillet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Kilomètres d'affaires</v>
      </c>
      <c r="BF17" s="749"/>
      <c r="BG17" s="750"/>
      <c r="BH17" s="751" t="str">
        <f>'NTS ONLY_set_year'!$E$106</f>
        <v>Station-
nement</v>
      </c>
      <c r="BI17" s="691" t="str">
        <f>'NTS ONLY_set_year'!$E$70</f>
        <v>Essence
et huile</v>
      </c>
      <c r="BJ17" s="691" t="str">
        <f>'NTS ONLY_set_year'!$E$97</f>
        <v>Réparations et entretien courants</v>
      </c>
      <c r="BK17" s="691" t="str">
        <f>'NTS ONLY_set_year'!$E$105</f>
        <v>Autres frais d'exploitation (comme l'immatriculation et le permis)</v>
      </c>
      <c r="BL17" s="197"/>
      <c r="BM17" s="379"/>
      <c r="BQ17" s="292"/>
      <c r="BR17" s="7"/>
      <c r="BS17" s="7"/>
      <c r="BT17" s="7"/>
      <c r="IU17" s="17"/>
    </row>
    <row r="18" spans="2:255" ht="24.9" customHeight="1">
      <c r="B18" s="95"/>
      <c r="C18" s="792" t="str">
        <f>IF($X$16=$X$14,"","▼
▼
▼")</f>
        <v>▼
▼
▼</v>
      </c>
      <c r="D18" s="800" t="str">
        <f>'NTS ONLY_set_year'!$E$64</f>
        <v>Entrer le jour aussi souvent que nécessaire.
▼</v>
      </c>
      <c r="E18" s="801"/>
      <c r="F18" s="801"/>
      <c r="G18" s="802"/>
      <c r="H18" s="806" t="str">
        <f>'NTS ONLY_set_year'!$E$112</f>
        <v>A. 
But et notes</v>
      </c>
      <c r="I18" s="806" t="str">
        <f>"B.
"&amp;'NTS ONLY_set_year'!E56</f>
        <v>B.
Point de
départ</v>
      </c>
      <c r="J18" s="806" t="str">
        <f>"C.
"&amp;'NTS ONLY_set_year'!E57</f>
        <v>C.
Destination</v>
      </c>
      <c r="K18" s="10" t="str">
        <f>'NTS ONLY_set_year'!$E$121</f>
        <v>Début</v>
      </c>
      <c r="L18" s="11" t="str">
        <f>'NTS ONLY_set_year'!$E$59</f>
        <v>Fin</v>
      </c>
      <c r="M18" s="12" t="str">
        <f>'NTS ONLY_set_year'!$E$58</f>
        <v>Parcouru</v>
      </c>
      <c r="N18" s="752"/>
      <c r="O18" s="692"/>
      <c r="P18" s="534" t="str">
        <f>'NTS ONLY_set_year'!$E$73</f>
        <v>Consigner les détails dans A.</v>
      </c>
      <c r="Q18" s="692"/>
      <c r="R18" s="831"/>
      <c r="S18" s="50"/>
      <c r="U18" s="398" t="str">
        <f ca="1">TEXT($AE$8+1,"Mmmm")</f>
        <v>July</v>
      </c>
      <c r="V18" s="590" t="str">
        <f ca="1">AE6</f>
        <v>July,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Rangée</v>
      </c>
      <c r="C19" s="793"/>
      <c r="D19" s="803"/>
      <c r="E19" s="804"/>
      <c r="F19" s="804"/>
      <c r="G19" s="805"/>
      <c r="H19" s="807"/>
      <c r="I19" s="808"/>
      <c r="J19" s="808"/>
      <c r="K19" s="770" t="str">
        <f>'NTS ONLY_set_year'!$E$127</f>
        <v>Totaux</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juillet</v>
      </c>
      <c r="V19" s="590" t="str">
        <f ca="1">U19&amp;" "&amp;Year_four_digits</f>
        <v>juillet 2025</v>
      </c>
      <c r="W19" s="590"/>
      <c r="X19" s="397" t="s">
        <v>169</v>
      </c>
      <c r="Y19" s="400" t="s">
        <v>170</v>
      </c>
      <c r="Z19" s="223" t="s">
        <v>34</v>
      </c>
      <c r="AB19" s="423" t="s">
        <v>182</v>
      </c>
      <c r="AC19" s="216"/>
      <c r="AD19" s="383" t="s">
        <v>35</v>
      </c>
      <c r="AE19" s="384"/>
      <c r="AF19" s="385"/>
      <c r="AJ19" s="816"/>
      <c r="AK19" s="697"/>
      <c r="AL19" s="386" t="str">
        <f>'NTS ONLY_set_year'!$E$42</f>
        <v>Vérifier DÉBUT</v>
      </c>
      <c r="AM19" s="697"/>
      <c r="AN19" s="386" t="str">
        <f>'NTS ONLY_set_year'!$E$39</f>
        <v>Vérifier FIN</v>
      </c>
      <c r="AP19" s="387">
        <f ca="1">MIN(OFFSET($AP$19,MATCH($AP$18,$AP$20:$AP$195,0)+1,0,600,1))</f>
        <v>999</v>
      </c>
      <c r="AQ19" s="697"/>
      <c r="AR19" s="697"/>
      <c r="AS19" s="697"/>
      <c r="AT19" s="697"/>
      <c r="AU19" s="814"/>
      <c r="AV19" s="814"/>
      <c r="AW19" s="747"/>
      <c r="BE19" s="10" t="str">
        <f>'NTS ONLY_set_year'!$E$121</f>
        <v>Début</v>
      </c>
      <c r="BF19" s="11" t="str">
        <f>'NTS ONLY_set_year'!$E$59</f>
        <v>Fin</v>
      </c>
      <c r="BG19" s="12" t="str">
        <f>'NTS ONLY_set_year'!$E$58</f>
        <v>Parcouru</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Mar.  1 juillet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Mar</v>
      </c>
      <c r="U20" s="227" t="str">
        <f ca="1">$U$19</f>
        <v>juillet</v>
      </c>
      <c r="X20" s="388">
        <f ca="1">$AE$8+D20</f>
        <v>45839</v>
      </c>
      <c r="Y20" s="513" t="str">
        <f ca="1">IF(Y14="f",T20&amp;". "&amp;" "&amp;R20&amp;" "&amp;U20&amp;" "&amp;$AE$7,T20&amp;". "&amp;U20&amp;" "&amp;R20&amp;", "&amp;$AE$7)</f>
        <v>Mar.  1 juillet 2025</v>
      </c>
      <c r="Z20" s="184">
        <f t="shared" ref="Z20:Z83" ca="1" si="4">MIN(R20,$AF$5)</f>
        <v>1</v>
      </c>
      <c r="AA20" s="389">
        <f t="shared" ref="AA20:AA83" ca="1" si="5">$AD$6</f>
        <v>7</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31</v>
      </c>
      <c r="AU20" s="322" t="str">
        <f>IF($C20=$AB$15,'NTS ONLY_set_year'!$E$143," ")&amp;$D20</f>
        <v xml:space="preserve"> 1</v>
      </c>
      <c r="AV20" s="162">
        <f ca="1">IF($X$16=$X$14,0,IF(ISERROR(INDEX($AK$2:$BO$2,D20)),0,(INDEX($AK$2:$BO$2,D20))))</f>
        <v>0</v>
      </c>
      <c r="AW20" s="239">
        <f t="shared" ref="AW20:AW37" ca="1" si="11">IF(OR(D20&gt;$AF$5,D20&lt;1),0,1-AV20)</f>
        <v>1</v>
      </c>
      <c r="BE20" s="744" t="str">
        <f ca="1">$AU$9</f>
        <v>Totaux</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Entrer jour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Lun</v>
      </c>
      <c r="U21" s="227" t="str">
        <f t="shared" ref="U21:U84" ca="1" si="13">$U$19</f>
        <v>juillet</v>
      </c>
      <c r="X21" s="388">
        <f ca="1">$AE$8+D21</f>
        <v>45838</v>
      </c>
      <c r="Y21" s="513" t="str">
        <f t="shared" ref="Y21:Y84" ca="1" si="14">IF(Y15="f",T21&amp;". "&amp;" "&amp;R21&amp;" "&amp;U21&amp;" "&amp;$AE$7,T21&amp;". "&amp;U21&amp;" "&amp;R21&amp;", "&amp;$AE$7)</f>
        <v>Lun. juillet , 2025</v>
      </c>
      <c r="Z21" s="184">
        <f t="shared" ca="1" si="4"/>
        <v>31</v>
      </c>
      <c r="AA21" s="389">
        <f t="shared" ca="1" si="5"/>
        <v>7</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Lun</v>
      </c>
      <c r="U22" s="227" t="str">
        <f t="shared" ca="1" si="13"/>
        <v>juillet</v>
      </c>
      <c r="X22" s="388">
        <f t="shared" ref="X22:X85" ca="1" si="17">$AE$8+D22</f>
        <v>45838</v>
      </c>
      <c r="Y22" s="513" t="str">
        <f t="shared" ca="1" si="14"/>
        <v>Lun. juillet , 2025</v>
      </c>
      <c r="Z22" s="184">
        <f t="shared" ca="1" si="4"/>
        <v>31</v>
      </c>
      <c r="AA22" s="389">
        <f t="shared" ca="1" si="5"/>
        <v>7</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Lun</v>
      </c>
      <c r="U23" s="227" t="str">
        <f t="shared" ca="1" si="13"/>
        <v>juillet</v>
      </c>
      <c r="X23" s="388">
        <f t="shared" ca="1" si="17"/>
        <v>45838</v>
      </c>
      <c r="Y23" s="513" t="str">
        <f t="shared" ca="1" si="14"/>
        <v>Lun. juillet , 2025</v>
      </c>
      <c r="Z23" s="184">
        <f t="shared" ca="1" si="4"/>
        <v>31</v>
      </c>
      <c r="AA23" s="389">
        <f t="shared" ca="1" si="5"/>
        <v>7</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Lun</v>
      </c>
      <c r="U24" s="227" t="str">
        <f t="shared" ca="1" si="13"/>
        <v>juillet</v>
      </c>
      <c r="X24" s="388">
        <f t="shared" ca="1" si="17"/>
        <v>45838</v>
      </c>
      <c r="Y24" s="513" t="str">
        <f t="shared" ca="1" si="14"/>
        <v>Lun. juillet , 2025</v>
      </c>
      <c r="Z24" s="184">
        <f t="shared" ca="1" si="4"/>
        <v>31</v>
      </c>
      <c r="AA24" s="389">
        <f t="shared" ca="1" si="5"/>
        <v>7</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Lun</v>
      </c>
      <c r="U25" s="227" t="str">
        <f t="shared" ca="1" si="13"/>
        <v>juillet</v>
      </c>
      <c r="X25" s="388">
        <f t="shared" ca="1" si="17"/>
        <v>45838</v>
      </c>
      <c r="Y25" s="513" t="str">
        <f t="shared" ca="1" si="14"/>
        <v>Lun. juillet , 2025</v>
      </c>
      <c r="Z25" s="184">
        <f t="shared" ca="1" si="4"/>
        <v>31</v>
      </c>
      <c r="AA25" s="389">
        <f t="shared" ca="1" si="5"/>
        <v>7</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Lun</v>
      </c>
      <c r="U26" s="227" t="str">
        <f t="shared" ca="1" si="13"/>
        <v>juillet</v>
      </c>
      <c r="X26" s="388">
        <f t="shared" ca="1" si="17"/>
        <v>45838</v>
      </c>
      <c r="Y26" s="513" t="str">
        <f t="shared" ca="1" si="14"/>
        <v>Lun. juillet , 2025</v>
      </c>
      <c r="Z26" s="184">
        <f t="shared" ca="1" si="4"/>
        <v>31</v>
      </c>
      <c r="AA26" s="389">
        <f t="shared" ca="1" si="5"/>
        <v>7</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Lun</v>
      </c>
      <c r="U27" s="227" t="str">
        <f t="shared" ca="1" si="13"/>
        <v>juillet</v>
      </c>
      <c r="X27" s="388">
        <f t="shared" ca="1" si="17"/>
        <v>45838</v>
      </c>
      <c r="Y27" s="513" t="str">
        <f t="shared" ca="1" si="14"/>
        <v>Lun. juillet , 2025</v>
      </c>
      <c r="Z27" s="184">
        <f t="shared" ca="1" si="4"/>
        <v>31</v>
      </c>
      <c r="AA27" s="389">
        <f t="shared" ca="1" si="5"/>
        <v>7</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Lun</v>
      </c>
      <c r="U28" s="227" t="str">
        <f t="shared" ca="1" si="13"/>
        <v>juillet</v>
      </c>
      <c r="X28" s="388">
        <f t="shared" ca="1" si="17"/>
        <v>45838</v>
      </c>
      <c r="Y28" s="513" t="str">
        <f t="shared" ca="1" si="14"/>
        <v>Lun. juillet , 2025</v>
      </c>
      <c r="Z28" s="184">
        <f t="shared" ca="1" si="4"/>
        <v>31</v>
      </c>
      <c r="AA28" s="389">
        <f t="shared" ca="1" si="5"/>
        <v>7</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Lun</v>
      </c>
      <c r="U29" s="227" t="str">
        <f t="shared" ca="1" si="13"/>
        <v>juillet</v>
      </c>
      <c r="X29" s="388">
        <f t="shared" ca="1" si="17"/>
        <v>45838</v>
      </c>
      <c r="Y29" s="513" t="str">
        <f t="shared" ca="1" si="14"/>
        <v>Lun. juillet , 2025</v>
      </c>
      <c r="Z29" s="184">
        <f t="shared" ca="1" si="4"/>
        <v>31</v>
      </c>
      <c r="AA29" s="389">
        <f t="shared" ca="1" si="5"/>
        <v>7</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Lun</v>
      </c>
      <c r="U30" s="227" t="str">
        <f t="shared" ca="1" si="13"/>
        <v>juillet</v>
      </c>
      <c r="X30" s="388">
        <f t="shared" ca="1" si="17"/>
        <v>45838</v>
      </c>
      <c r="Y30" s="513" t="str">
        <f t="shared" ca="1" si="14"/>
        <v>Lun. juillet , 2025</v>
      </c>
      <c r="Z30" s="184">
        <f t="shared" ca="1" si="4"/>
        <v>31</v>
      </c>
      <c r="AA30" s="389">
        <f t="shared" ca="1" si="5"/>
        <v>7</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Lun</v>
      </c>
      <c r="U31" s="227" t="str">
        <f t="shared" ca="1" si="13"/>
        <v>juillet</v>
      </c>
      <c r="X31" s="388">
        <f t="shared" ca="1" si="17"/>
        <v>45838</v>
      </c>
      <c r="Y31" s="513" t="str">
        <f t="shared" ca="1" si="14"/>
        <v>Lun. juillet , 2025</v>
      </c>
      <c r="Z31" s="184">
        <f t="shared" ca="1" si="4"/>
        <v>31</v>
      </c>
      <c r="AA31" s="389">
        <f t="shared" ca="1" si="5"/>
        <v>7</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Lun</v>
      </c>
      <c r="U32" s="227" t="str">
        <f t="shared" ca="1" si="13"/>
        <v>juillet</v>
      </c>
      <c r="X32" s="388">
        <f t="shared" ca="1" si="17"/>
        <v>45838</v>
      </c>
      <c r="Y32" s="513" t="str">
        <f t="shared" ca="1" si="14"/>
        <v>Lun. juillet , 2025</v>
      </c>
      <c r="Z32" s="184">
        <f t="shared" ca="1" si="4"/>
        <v>31</v>
      </c>
      <c r="AA32" s="389">
        <f t="shared" ca="1" si="5"/>
        <v>7</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Lun</v>
      </c>
      <c r="U33" s="227" t="str">
        <f t="shared" ca="1" si="13"/>
        <v>juillet</v>
      </c>
      <c r="X33" s="388">
        <f t="shared" ca="1" si="17"/>
        <v>45838</v>
      </c>
      <c r="Y33" s="513" t="str">
        <f t="shared" ca="1" si="14"/>
        <v>Lun. juillet , 2025</v>
      </c>
      <c r="Z33" s="184">
        <f t="shared" ca="1" si="4"/>
        <v>31</v>
      </c>
      <c r="AA33" s="389">
        <f t="shared" ca="1" si="5"/>
        <v>7</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Lun</v>
      </c>
      <c r="U34" s="227" t="str">
        <f t="shared" ca="1" si="13"/>
        <v>juillet</v>
      </c>
      <c r="X34" s="388">
        <f t="shared" ca="1" si="17"/>
        <v>45838</v>
      </c>
      <c r="Y34" s="513" t="str">
        <f t="shared" ca="1" si="14"/>
        <v>Lun. juillet , 2025</v>
      </c>
      <c r="Z34" s="184">
        <f t="shared" ca="1" si="4"/>
        <v>31</v>
      </c>
      <c r="AA34" s="389">
        <f t="shared" ca="1" si="5"/>
        <v>7</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Lun</v>
      </c>
      <c r="U35" s="227" t="str">
        <f t="shared" ca="1" si="13"/>
        <v>juillet</v>
      </c>
      <c r="X35" s="388">
        <f t="shared" ca="1" si="17"/>
        <v>45838</v>
      </c>
      <c r="Y35" s="513" t="str">
        <f t="shared" ca="1" si="14"/>
        <v>Lun. juillet , 2025</v>
      </c>
      <c r="Z35" s="184">
        <f t="shared" ca="1" si="4"/>
        <v>31</v>
      </c>
      <c r="AA35" s="389">
        <f t="shared" ca="1" si="5"/>
        <v>7</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Lun</v>
      </c>
      <c r="U36" s="227" t="str">
        <f t="shared" ca="1" si="13"/>
        <v>juillet</v>
      </c>
      <c r="X36" s="388">
        <f t="shared" ca="1" si="17"/>
        <v>45838</v>
      </c>
      <c r="Y36" s="513" t="str">
        <f t="shared" ca="1" si="14"/>
        <v>Lun. juillet , 2025</v>
      </c>
      <c r="Z36" s="184">
        <f t="shared" ca="1" si="4"/>
        <v>31</v>
      </c>
      <c r="AA36" s="389">
        <f t="shared" ca="1" si="5"/>
        <v>7</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Lun</v>
      </c>
      <c r="U37" s="227" t="str">
        <f t="shared" ca="1" si="13"/>
        <v>juillet</v>
      </c>
      <c r="X37" s="388">
        <f t="shared" ca="1" si="17"/>
        <v>45838</v>
      </c>
      <c r="Y37" s="513" t="str">
        <f t="shared" ca="1" si="14"/>
        <v>Lun. juillet , 2025</v>
      </c>
      <c r="Z37" s="184">
        <f t="shared" ca="1" si="4"/>
        <v>31</v>
      </c>
      <c r="AA37" s="389">
        <f t="shared" ca="1" si="5"/>
        <v>7</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Lun</v>
      </c>
      <c r="U38" s="227" t="str">
        <f t="shared" ca="1" si="13"/>
        <v>juillet</v>
      </c>
      <c r="X38" s="388">
        <f t="shared" ca="1" si="17"/>
        <v>45838</v>
      </c>
      <c r="Y38" s="513" t="str">
        <f t="shared" ca="1" si="14"/>
        <v>Lun. juillet , 2025</v>
      </c>
      <c r="Z38" s="184">
        <f t="shared" ca="1" si="4"/>
        <v>31</v>
      </c>
      <c r="AA38" s="389">
        <f t="shared" ca="1" si="5"/>
        <v>7</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Lun</v>
      </c>
      <c r="U39" s="227" t="str">
        <f t="shared" ca="1" si="13"/>
        <v>juillet</v>
      </c>
      <c r="X39" s="388">
        <f t="shared" ca="1" si="17"/>
        <v>45838</v>
      </c>
      <c r="Y39" s="513" t="str">
        <f t="shared" ca="1" si="14"/>
        <v>Lun. juillet , 2025</v>
      </c>
      <c r="Z39" s="184">
        <f t="shared" ca="1" si="4"/>
        <v>31</v>
      </c>
      <c r="AA39" s="389">
        <f t="shared" ca="1" si="5"/>
        <v>7</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Lun</v>
      </c>
      <c r="U40" s="227" t="str">
        <f t="shared" ca="1" si="13"/>
        <v>juillet</v>
      </c>
      <c r="X40" s="388">
        <f t="shared" ca="1" si="17"/>
        <v>45838</v>
      </c>
      <c r="Y40" s="513" t="str">
        <f t="shared" ca="1" si="14"/>
        <v>Lun. juillet , 2025</v>
      </c>
      <c r="Z40" s="184">
        <f t="shared" ca="1" si="4"/>
        <v>31</v>
      </c>
      <c r="AA40" s="389">
        <f t="shared" ca="1" si="5"/>
        <v>7</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Lun</v>
      </c>
      <c r="U41" s="227" t="str">
        <f t="shared" ca="1" si="13"/>
        <v>juillet</v>
      </c>
      <c r="X41" s="388">
        <f t="shared" ca="1" si="17"/>
        <v>45838</v>
      </c>
      <c r="Y41" s="513" t="str">
        <f t="shared" ca="1" si="14"/>
        <v>Lun. juillet , 2025</v>
      </c>
      <c r="Z41" s="184">
        <f t="shared" ca="1" si="4"/>
        <v>31</v>
      </c>
      <c r="AA41" s="389">
        <f t="shared" ca="1" si="5"/>
        <v>7</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Lun</v>
      </c>
      <c r="U42" s="227" t="str">
        <f t="shared" ca="1" si="13"/>
        <v>juillet</v>
      </c>
      <c r="X42" s="388">
        <f t="shared" ca="1" si="17"/>
        <v>45838</v>
      </c>
      <c r="Y42" s="513" t="str">
        <f t="shared" ca="1" si="14"/>
        <v>Lun. juillet , 2025</v>
      </c>
      <c r="Z42" s="184">
        <f t="shared" ca="1" si="4"/>
        <v>31</v>
      </c>
      <c r="AA42" s="389">
        <f t="shared" ca="1" si="5"/>
        <v>7</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Lun</v>
      </c>
      <c r="U43" s="227" t="str">
        <f t="shared" ca="1" si="13"/>
        <v>juillet</v>
      </c>
      <c r="X43" s="388">
        <f t="shared" ca="1" si="17"/>
        <v>45838</v>
      </c>
      <c r="Y43" s="513" t="str">
        <f t="shared" ca="1" si="14"/>
        <v>Lun. juillet , 2025</v>
      </c>
      <c r="Z43" s="184">
        <f t="shared" ca="1" si="4"/>
        <v>31</v>
      </c>
      <c r="AA43" s="389">
        <f t="shared" ca="1" si="5"/>
        <v>7</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Lun</v>
      </c>
      <c r="U44" s="227" t="str">
        <f t="shared" ca="1" si="13"/>
        <v>juillet</v>
      </c>
      <c r="X44" s="388">
        <f t="shared" ca="1" si="17"/>
        <v>45838</v>
      </c>
      <c r="Y44" s="513" t="str">
        <f t="shared" ca="1" si="14"/>
        <v>Lun. juillet , 2025</v>
      </c>
      <c r="Z44" s="184">
        <f t="shared" ca="1" si="4"/>
        <v>31</v>
      </c>
      <c r="AA44" s="389">
        <f t="shared" ca="1" si="5"/>
        <v>7</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Lun</v>
      </c>
      <c r="U45" s="227" t="str">
        <f t="shared" ca="1" si="13"/>
        <v>juillet</v>
      </c>
      <c r="X45" s="388">
        <f t="shared" ca="1" si="17"/>
        <v>45838</v>
      </c>
      <c r="Y45" s="513" t="str">
        <f t="shared" ca="1" si="14"/>
        <v>Lun. juillet , 2025</v>
      </c>
      <c r="Z45" s="184">
        <f t="shared" ca="1" si="4"/>
        <v>31</v>
      </c>
      <c r="AA45" s="389">
        <f t="shared" ca="1" si="5"/>
        <v>7</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Lun</v>
      </c>
      <c r="U46" s="227" t="str">
        <f t="shared" ca="1" si="13"/>
        <v>juillet</v>
      </c>
      <c r="X46" s="388">
        <f t="shared" ca="1" si="17"/>
        <v>45838</v>
      </c>
      <c r="Y46" s="513" t="str">
        <f t="shared" ca="1" si="14"/>
        <v>Lun. juillet , 2025</v>
      </c>
      <c r="Z46" s="184">
        <f t="shared" ca="1" si="4"/>
        <v>31</v>
      </c>
      <c r="AA46" s="389">
        <f t="shared" ca="1" si="5"/>
        <v>7</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Lun</v>
      </c>
      <c r="U47" s="227" t="str">
        <f t="shared" ca="1" si="13"/>
        <v>juillet</v>
      </c>
      <c r="X47" s="388">
        <f t="shared" ca="1" si="17"/>
        <v>45838</v>
      </c>
      <c r="Y47" s="513" t="str">
        <f t="shared" ca="1" si="14"/>
        <v>Lun. juillet , 2025</v>
      </c>
      <c r="Z47" s="184">
        <f t="shared" ca="1" si="4"/>
        <v>31</v>
      </c>
      <c r="AA47" s="389">
        <f t="shared" ca="1" si="5"/>
        <v>7</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Lun</v>
      </c>
      <c r="U48" s="227" t="str">
        <f t="shared" ca="1" si="13"/>
        <v>juillet</v>
      </c>
      <c r="X48" s="388">
        <f t="shared" ca="1" si="17"/>
        <v>45838</v>
      </c>
      <c r="Y48" s="513" t="str">
        <f t="shared" ca="1" si="14"/>
        <v>Lun. juillet , 2025</v>
      </c>
      <c r="Z48" s="184">
        <f t="shared" ca="1" si="4"/>
        <v>31</v>
      </c>
      <c r="AA48" s="389">
        <f t="shared" ca="1" si="5"/>
        <v>7</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Lun</v>
      </c>
      <c r="U49" s="227" t="str">
        <f t="shared" ca="1" si="13"/>
        <v>juillet</v>
      </c>
      <c r="X49" s="388">
        <f t="shared" ca="1" si="17"/>
        <v>45838</v>
      </c>
      <c r="Y49" s="513" t="str">
        <f t="shared" ca="1" si="14"/>
        <v>Lun. juillet , 2025</v>
      </c>
      <c r="Z49" s="184">
        <f t="shared" ca="1" si="4"/>
        <v>31</v>
      </c>
      <c r="AA49" s="389">
        <f t="shared" ca="1" si="5"/>
        <v>7</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Lun</v>
      </c>
      <c r="U50" s="227" t="str">
        <f t="shared" ca="1" si="13"/>
        <v>juillet</v>
      </c>
      <c r="X50" s="388">
        <f t="shared" ca="1" si="17"/>
        <v>45838</v>
      </c>
      <c r="Y50" s="513" t="str">
        <f t="shared" ca="1" si="14"/>
        <v>Lun. juillet , 2025</v>
      </c>
      <c r="Z50" s="184">
        <f t="shared" ca="1" si="4"/>
        <v>31</v>
      </c>
      <c r="AA50" s="389">
        <f t="shared" ca="1" si="5"/>
        <v>7</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Lun</v>
      </c>
      <c r="U51" s="227" t="str">
        <f t="shared" ca="1" si="13"/>
        <v>juillet</v>
      </c>
      <c r="X51" s="388">
        <f t="shared" ca="1" si="17"/>
        <v>45838</v>
      </c>
      <c r="Y51" s="513" t="str">
        <f t="shared" ca="1" si="14"/>
        <v>Lun. juillet , 2025</v>
      </c>
      <c r="Z51" s="184">
        <f t="shared" ca="1" si="4"/>
        <v>31</v>
      </c>
      <c r="AA51" s="389">
        <f t="shared" ca="1" si="5"/>
        <v>7</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Lun</v>
      </c>
      <c r="U52" s="227" t="str">
        <f t="shared" ca="1" si="13"/>
        <v>juillet</v>
      </c>
      <c r="X52" s="388">
        <f t="shared" ca="1" si="17"/>
        <v>45838</v>
      </c>
      <c r="Y52" s="513" t="str">
        <f t="shared" ca="1" si="14"/>
        <v>Lun. juillet , 2025</v>
      </c>
      <c r="Z52" s="184">
        <f t="shared" ca="1" si="4"/>
        <v>31</v>
      </c>
      <c r="AA52" s="389">
        <f t="shared" ca="1" si="5"/>
        <v>7</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Lun</v>
      </c>
      <c r="U53" s="227" t="str">
        <f t="shared" ca="1" si="13"/>
        <v>juillet</v>
      </c>
      <c r="X53" s="388">
        <f t="shared" ca="1" si="17"/>
        <v>45838</v>
      </c>
      <c r="Y53" s="513" t="str">
        <f t="shared" ca="1" si="14"/>
        <v>Lun. juillet , 2025</v>
      </c>
      <c r="Z53" s="184">
        <f t="shared" ca="1" si="4"/>
        <v>31</v>
      </c>
      <c r="AA53" s="389">
        <f t="shared" ca="1" si="5"/>
        <v>7</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Lun</v>
      </c>
      <c r="U54" s="227" t="str">
        <f t="shared" ca="1" si="13"/>
        <v>juillet</v>
      </c>
      <c r="X54" s="388">
        <f t="shared" ca="1" si="17"/>
        <v>45838</v>
      </c>
      <c r="Y54" s="513" t="str">
        <f t="shared" ca="1" si="14"/>
        <v>Lun. juillet , 2025</v>
      </c>
      <c r="Z54" s="184">
        <f t="shared" ca="1" si="4"/>
        <v>31</v>
      </c>
      <c r="AA54" s="389">
        <f t="shared" ca="1" si="5"/>
        <v>7</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Lun</v>
      </c>
      <c r="U55" s="227" t="str">
        <f t="shared" ca="1" si="13"/>
        <v>juillet</v>
      </c>
      <c r="X55" s="388">
        <f t="shared" ca="1" si="17"/>
        <v>45838</v>
      </c>
      <c r="Y55" s="513" t="str">
        <f t="shared" ca="1" si="14"/>
        <v>Lun. juillet , 2025</v>
      </c>
      <c r="Z55" s="184">
        <f t="shared" ca="1" si="4"/>
        <v>31</v>
      </c>
      <c r="AA55" s="389">
        <f t="shared" ca="1" si="5"/>
        <v>7</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Lun</v>
      </c>
      <c r="U56" s="227" t="str">
        <f t="shared" ca="1" si="13"/>
        <v>juillet</v>
      </c>
      <c r="X56" s="388">
        <f t="shared" ca="1" si="17"/>
        <v>45838</v>
      </c>
      <c r="Y56" s="513" t="str">
        <f t="shared" ca="1" si="14"/>
        <v>Lun. juillet , 2025</v>
      </c>
      <c r="Z56" s="184">
        <f t="shared" ca="1" si="4"/>
        <v>31</v>
      </c>
      <c r="AA56" s="389">
        <f t="shared" ca="1" si="5"/>
        <v>7</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Lun</v>
      </c>
      <c r="U57" s="227" t="str">
        <f t="shared" ca="1" si="13"/>
        <v>juillet</v>
      </c>
      <c r="X57" s="388">
        <f t="shared" ca="1" si="17"/>
        <v>45838</v>
      </c>
      <c r="Y57" s="513" t="str">
        <f t="shared" ca="1" si="14"/>
        <v>Lun. juillet , 2025</v>
      </c>
      <c r="Z57" s="184">
        <f t="shared" ca="1" si="4"/>
        <v>31</v>
      </c>
      <c r="AA57" s="389">
        <f t="shared" ca="1" si="5"/>
        <v>7</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Lun</v>
      </c>
      <c r="U58" s="227" t="str">
        <f t="shared" ca="1" si="13"/>
        <v>juillet</v>
      </c>
      <c r="X58" s="388">
        <f t="shared" ca="1" si="17"/>
        <v>45838</v>
      </c>
      <c r="Y58" s="513" t="str">
        <f t="shared" ca="1" si="14"/>
        <v>Lun. juillet , 2025</v>
      </c>
      <c r="Z58" s="184">
        <f t="shared" ca="1" si="4"/>
        <v>31</v>
      </c>
      <c r="AA58" s="389">
        <f t="shared" ca="1" si="5"/>
        <v>7</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Lun</v>
      </c>
      <c r="U59" s="227" t="str">
        <f t="shared" ca="1" si="13"/>
        <v>juillet</v>
      </c>
      <c r="X59" s="388">
        <f t="shared" ca="1" si="17"/>
        <v>45838</v>
      </c>
      <c r="Y59" s="513" t="str">
        <f t="shared" ca="1" si="14"/>
        <v>Lun. juillet , 2025</v>
      </c>
      <c r="Z59" s="184">
        <f t="shared" ca="1" si="4"/>
        <v>31</v>
      </c>
      <c r="AA59" s="389">
        <f t="shared" ca="1" si="5"/>
        <v>7</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Lun</v>
      </c>
      <c r="U60" s="227" t="str">
        <f t="shared" ca="1" si="13"/>
        <v>juillet</v>
      </c>
      <c r="X60" s="388">
        <f t="shared" ca="1" si="17"/>
        <v>45838</v>
      </c>
      <c r="Y60" s="513" t="str">
        <f t="shared" ca="1" si="14"/>
        <v>Lun. juillet , 2025</v>
      </c>
      <c r="Z60" s="184">
        <f t="shared" ca="1" si="4"/>
        <v>31</v>
      </c>
      <c r="AA60" s="389">
        <f t="shared" ca="1" si="5"/>
        <v>7</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Lun</v>
      </c>
      <c r="U61" s="227" t="str">
        <f t="shared" ca="1" si="13"/>
        <v>juillet</v>
      </c>
      <c r="X61" s="388">
        <f t="shared" ca="1" si="17"/>
        <v>45838</v>
      </c>
      <c r="Y61" s="513" t="str">
        <f t="shared" ca="1" si="14"/>
        <v>Lun. juillet , 2025</v>
      </c>
      <c r="Z61" s="184">
        <f t="shared" ca="1" si="4"/>
        <v>31</v>
      </c>
      <c r="AA61" s="389">
        <f t="shared" ca="1" si="5"/>
        <v>7</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Lun</v>
      </c>
      <c r="U62" s="227" t="str">
        <f t="shared" ca="1" si="13"/>
        <v>juillet</v>
      </c>
      <c r="X62" s="388">
        <f t="shared" ca="1" si="17"/>
        <v>45838</v>
      </c>
      <c r="Y62" s="513" t="str">
        <f t="shared" ca="1" si="14"/>
        <v>Lun. juillet , 2025</v>
      </c>
      <c r="Z62" s="184">
        <f t="shared" ca="1" si="4"/>
        <v>31</v>
      </c>
      <c r="AA62" s="389">
        <f t="shared" ca="1" si="5"/>
        <v>7</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Lun</v>
      </c>
      <c r="U63" s="227" t="str">
        <f t="shared" ca="1" si="13"/>
        <v>juillet</v>
      </c>
      <c r="X63" s="388">
        <f t="shared" ca="1" si="17"/>
        <v>45838</v>
      </c>
      <c r="Y63" s="513" t="str">
        <f t="shared" ca="1" si="14"/>
        <v>Lun. juillet , 2025</v>
      </c>
      <c r="Z63" s="184">
        <f t="shared" ca="1" si="4"/>
        <v>31</v>
      </c>
      <c r="AA63" s="389">
        <f t="shared" ca="1" si="5"/>
        <v>7</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Lun</v>
      </c>
      <c r="U64" s="227" t="str">
        <f t="shared" ca="1" si="13"/>
        <v>juillet</v>
      </c>
      <c r="X64" s="388">
        <f t="shared" ca="1" si="17"/>
        <v>45838</v>
      </c>
      <c r="Y64" s="513" t="str">
        <f t="shared" ca="1" si="14"/>
        <v>Lun. juillet , 2025</v>
      </c>
      <c r="Z64" s="184">
        <f t="shared" ca="1" si="4"/>
        <v>31</v>
      </c>
      <c r="AA64" s="389">
        <f t="shared" ca="1" si="5"/>
        <v>7</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Lun</v>
      </c>
      <c r="U65" s="227" t="str">
        <f t="shared" ca="1" si="13"/>
        <v>juillet</v>
      </c>
      <c r="X65" s="388">
        <f t="shared" ca="1" si="17"/>
        <v>45838</v>
      </c>
      <c r="Y65" s="513" t="str">
        <f t="shared" ca="1" si="14"/>
        <v>Lun. juillet , 2025</v>
      </c>
      <c r="Z65" s="184">
        <f t="shared" ca="1" si="4"/>
        <v>31</v>
      </c>
      <c r="AA65" s="389">
        <f t="shared" ca="1" si="5"/>
        <v>7</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Lun</v>
      </c>
      <c r="U66" s="227" t="str">
        <f t="shared" ca="1" si="13"/>
        <v>juillet</v>
      </c>
      <c r="X66" s="388">
        <f t="shared" ca="1" si="17"/>
        <v>45838</v>
      </c>
      <c r="Y66" s="513" t="str">
        <f t="shared" ca="1" si="14"/>
        <v>Lun. juillet , 2025</v>
      </c>
      <c r="Z66" s="184">
        <f t="shared" ca="1" si="4"/>
        <v>31</v>
      </c>
      <c r="AA66" s="389">
        <f t="shared" ca="1" si="5"/>
        <v>7</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Lun</v>
      </c>
      <c r="U67" s="227" t="str">
        <f t="shared" ca="1" si="13"/>
        <v>juillet</v>
      </c>
      <c r="X67" s="388">
        <f t="shared" ca="1" si="17"/>
        <v>45838</v>
      </c>
      <c r="Y67" s="513" t="str">
        <f t="shared" ca="1" si="14"/>
        <v>Lun. juillet , 2025</v>
      </c>
      <c r="Z67" s="184">
        <f t="shared" ca="1" si="4"/>
        <v>31</v>
      </c>
      <c r="AA67" s="389">
        <f t="shared" ca="1" si="5"/>
        <v>7</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Lun</v>
      </c>
      <c r="U68" s="227" t="str">
        <f t="shared" ca="1" si="13"/>
        <v>juillet</v>
      </c>
      <c r="X68" s="388">
        <f t="shared" ca="1" si="17"/>
        <v>45838</v>
      </c>
      <c r="Y68" s="513" t="str">
        <f t="shared" ca="1" si="14"/>
        <v>Lun. juillet , 2025</v>
      </c>
      <c r="Z68" s="184">
        <f t="shared" ca="1" si="4"/>
        <v>31</v>
      </c>
      <c r="AA68" s="389">
        <f t="shared" ca="1" si="5"/>
        <v>7</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Lun</v>
      </c>
      <c r="U69" s="227" t="str">
        <f t="shared" ca="1" si="13"/>
        <v>juillet</v>
      </c>
      <c r="X69" s="388">
        <f t="shared" ca="1" si="17"/>
        <v>45838</v>
      </c>
      <c r="Y69" s="513" t="str">
        <f t="shared" ca="1" si="14"/>
        <v>Lun. juillet , 2025</v>
      </c>
      <c r="Z69" s="184">
        <f t="shared" ca="1" si="4"/>
        <v>31</v>
      </c>
      <c r="AA69" s="389">
        <f t="shared" ca="1" si="5"/>
        <v>7</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Lun</v>
      </c>
      <c r="U70" s="227" t="str">
        <f t="shared" ca="1" si="13"/>
        <v>juillet</v>
      </c>
      <c r="X70" s="388">
        <f t="shared" ca="1" si="17"/>
        <v>45838</v>
      </c>
      <c r="Y70" s="513" t="str">
        <f t="shared" ca="1" si="14"/>
        <v>Lun. juillet , 2025</v>
      </c>
      <c r="Z70" s="184">
        <f t="shared" ca="1" si="4"/>
        <v>31</v>
      </c>
      <c r="AA70" s="389">
        <f t="shared" ca="1" si="5"/>
        <v>7</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Lun</v>
      </c>
      <c r="U71" s="227" t="str">
        <f t="shared" ca="1" si="13"/>
        <v>juillet</v>
      </c>
      <c r="X71" s="388">
        <f t="shared" ca="1" si="17"/>
        <v>45838</v>
      </c>
      <c r="Y71" s="513" t="str">
        <f t="shared" ca="1" si="14"/>
        <v>Lun. juillet , 2025</v>
      </c>
      <c r="Z71" s="184">
        <f t="shared" ca="1" si="4"/>
        <v>31</v>
      </c>
      <c r="AA71" s="389">
        <f t="shared" ca="1" si="5"/>
        <v>7</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Lun</v>
      </c>
      <c r="U72" s="227" t="str">
        <f t="shared" ca="1" si="13"/>
        <v>juillet</v>
      </c>
      <c r="X72" s="388">
        <f t="shared" ca="1" si="17"/>
        <v>45838</v>
      </c>
      <c r="Y72" s="513" t="str">
        <f t="shared" ca="1" si="14"/>
        <v>Lun. juillet , 2025</v>
      </c>
      <c r="Z72" s="184">
        <f t="shared" ca="1" si="4"/>
        <v>31</v>
      </c>
      <c r="AA72" s="389">
        <f t="shared" ca="1" si="5"/>
        <v>7</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Lun</v>
      </c>
      <c r="U73" s="227" t="str">
        <f t="shared" ca="1" si="13"/>
        <v>juillet</v>
      </c>
      <c r="X73" s="388">
        <f t="shared" ca="1" si="17"/>
        <v>45838</v>
      </c>
      <c r="Y73" s="513" t="str">
        <f t="shared" ca="1" si="14"/>
        <v>Lun. juillet , 2025</v>
      </c>
      <c r="Z73" s="184">
        <f t="shared" ca="1" si="4"/>
        <v>31</v>
      </c>
      <c r="AA73" s="389">
        <f t="shared" ca="1" si="5"/>
        <v>7</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Lun</v>
      </c>
      <c r="U74" s="227" t="str">
        <f t="shared" ca="1" si="13"/>
        <v>juillet</v>
      </c>
      <c r="X74" s="388">
        <f t="shared" ca="1" si="17"/>
        <v>45838</v>
      </c>
      <c r="Y74" s="513" t="str">
        <f t="shared" ca="1" si="14"/>
        <v>Lun. juillet , 2025</v>
      </c>
      <c r="Z74" s="184">
        <f t="shared" ca="1" si="4"/>
        <v>31</v>
      </c>
      <c r="AA74" s="389">
        <f t="shared" ca="1" si="5"/>
        <v>7</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Lun</v>
      </c>
      <c r="U75" s="227" t="str">
        <f t="shared" ca="1" si="13"/>
        <v>juillet</v>
      </c>
      <c r="X75" s="388">
        <f t="shared" ca="1" si="17"/>
        <v>45838</v>
      </c>
      <c r="Y75" s="513" t="str">
        <f t="shared" ca="1" si="14"/>
        <v>Lun. juillet , 2025</v>
      </c>
      <c r="Z75" s="184">
        <f t="shared" ca="1" si="4"/>
        <v>31</v>
      </c>
      <c r="AA75" s="389">
        <f t="shared" ca="1" si="5"/>
        <v>7</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Lun</v>
      </c>
      <c r="U76" s="227" t="str">
        <f t="shared" ca="1" si="13"/>
        <v>juillet</v>
      </c>
      <c r="X76" s="388">
        <f t="shared" ca="1" si="17"/>
        <v>45838</v>
      </c>
      <c r="Y76" s="513" t="str">
        <f t="shared" ca="1" si="14"/>
        <v>Lun. juillet , 2025</v>
      </c>
      <c r="Z76" s="184">
        <f t="shared" ca="1" si="4"/>
        <v>31</v>
      </c>
      <c r="AA76" s="389">
        <f t="shared" ca="1" si="5"/>
        <v>7</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Lun</v>
      </c>
      <c r="U77" s="227" t="str">
        <f t="shared" ca="1" si="13"/>
        <v>juillet</v>
      </c>
      <c r="X77" s="388">
        <f t="shared" ca="1" si="17"/>
        <v>45838</v>
      </c>
      <c r="Y77" s="513" t="str">
        <f t="shared" ca="1" si="14"/>
        <v>Lun. juillet , 2025</v>
      </c>
      <c r="Z77" s="184">
        <f t="shared" ca="1" si="4"/>
        <v>31</v>
      </c>
      <c r="AA77" s="389">
        <f t="shared" ca="1" si="5"/>
        <v>7</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Lun</v>
      </c>
      <c r="U78" s="227" t="str">
        <f t="shared" ca="1" si="13"/>
        <v>juillet</v>
      </c>
      <c r="X78" s="388">
        <f t="shared" ca="1" si="17"/>
        <v>45838</v>
      </c>
      <c r="Y78" s="513" t="str">
        <f t="shared" ca="1" si="14"/>
        <v>Lun. juillet , 2025</v>
      </c>
      <c r="Z78" s="184">
        <f t="shared" ca="1" si="4"/>
        <v>31</v>
      </c>
      <c r="AA78" s="389">
        <f t="shared" ca="1" si="5"/>
        <v>7</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Lun</v>
      </c>
      <c r="U79" s="227" t="str">
        <f t="shared" ca="1" si="13"/>
        <v>juillet</v>
      </c>
      <c r="X79" s="388">
        <f t="shared" ca="1" si="17"/>
        <v>45838</v>
      </c>
      <c r="Y79" s="513" t="str">
        <f t="shared" ca="1" si="14"/>
        <v>Lun. juillet , 2025</v>
      </c>
      <c r="Z79" s="184">
        <f t="shared" ca="1" si="4"/>
        <v>31</v>
      </c>
      <c r="AA79" s="389">
        <f t="shared" ca="1" si="5"/>
        <v>7</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Lun</v>
      </c>
      <c r="U80" s="227" t="str">
        <f t="shared" ca="1" si="13"/>
        <v>juillet</v>
      </c>
      <c r="X80" s="388">
        <f t="shared" ca="1" si="17"/>
        <v>45838</v>
      </c>
      <c r="Y80" s="513" t="str">
        <f t="shared" ca="1" si="14"/>
        <v>Lun. juillet , 2025</v>
      </c>
      <c r="Z80" s="184">
        <f t="shared" ca="1" si="4"/>
        <v>31</v>
      </c>
      <c r="AA80" s="389">
        <f t="shared" ca="1" si="5"/>
        <v>7</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Lun</v>
      </c>
      <c r="U81" s="227" t="str">
        <f t="shared" ca="1" si="13"/>
        <v>juillet</v>
      </c>
      <c r="X81" s="388">
        <f t="shared" ca="1" si="17"/>
        <v>45838</v>
      </c>
      <c r="Y81" s="513" t="str">
        <f t="shared" ca="1" si="14"/>
        <v>Lun. juillet , 2025</v>
      </c>
      <c r="Z81" s="184">
        <f t="shared" ca="1" si="4"/>
        <v>31</v>
      </c>
      <c r="AA81" s="389">
        <f t="shared" ca="1" si="5"/>
        <v>7</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Lun</v>
      </c>
      <c r="U82" s="227" t="str">
        <f t="shared" ca="1" si="13"/>
        <v>juillet</v>
      </c>
      <c r="X82" s="388">
        <f t="shared" ca="1" si="17"/>
        <v>45838</v>
      </c>
      <c r="Y82" s="513" t="str">
        <f t="shared" ca="1" si="14"/>
        <v>Lun. juillet , 2025</v>
      </c>
      <c r="Z82" s="184">
        <f t="shared" ca="1" si="4"/>
        <v>31</v>
      </c>
      <c r="AA82" s="389">
        <f t="shared" ca="1" si="5"/>
        <v>7</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Lun</v>
      </c>
      <c r="U83" s="227" t="str">
        <f t="shared" ca="1" si="13"/>
        <v>juillet</v>
      </c>
      <c r="X83" s="388">
        <f t="shared" ca="1" si="17"/>
        <v>45838</v>
      </c>
      <c r="Y83" s="513" t="str">
        <f t="shared" ca="1" si="14"/>
        <v>Lun. juillet , 2025</v>
      </c>
      <c r="Z83" s="184">
        <f t="shared" ca="1" si="4"/>
        <v>31</v>
      </c>
      <c r="AA83" s="389">
        <f t="shared" ca="1" si="5"/>
        <v>7</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Lun</v>
      </c>
      <c r="U84" s="227" t="str">
        <f t="shared" ca="1" si="13"/>
        <v>juillet</v>
      </c>
      <c r="X84" s="388">
        <f t="shared" ca="1" si="17"/>
        <v>45838</v>
      </c>
      <c r="Y84" s="513" t="str">
        <f t="shared" ca="1" si="14"/>
        <v>Lun. juillet , 2025</v>
      </c>
      <c r="Z84" s="184">
        <f t="shared" ref="Z84:Z147" ca="1" si="24">MIN(R84,$AF$5)</f>
        <v>31</v>
      </c>
      <c r="AA84" s="389">
        <f t="shared" ref="AA84:AA147" ca="1" si="25">$AD$6</f>
        <v>7</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Lun</v>
      </c>
      <c r="U85" s="227" t="str">
        <f t="shared" ref="U85:U148" ca="1" si="32">$U$19</f>
        <v>juillet</v>
      </c>
      <c r="X85" s="388">
        <f t="shared" ca="1" si="17"/>
        <v>45838</v>
      </c>
      <c r="Y85" s="513" t="str">
        <f t="shared" ref="Y85:Y148" ca="1" si="33">IF(Y79="f",T85&amp;". "&amp;" "&amp;R85&amp;" "&amp;U85&amp;" "&amp;$AE$7,T85&amp;". "&amp;U85&amp;" "&amp;R85&amp;", "&amp;$AE$7)</f>
        <v>Lun. juillet , 2025</v>
      </c>
      <c r="Z85" s="184">
        <f t="shared" ca="1" si="24"/>
        <v>31</v>
      </c>
      <c r="AA85" s="389">
        <f t="shared" ca="1" si="25"/>
        <v>7</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Lun</v>
      </c>
      <c r="U86" s="227" t="str">
        <f t="shared" ca="1" si="32"/>
        <v>juillet</v>
      </c>
      <c r="X86" s="388">
        <f t="shared" ref="X86:X149" ca="1" si="36">$AE$8+D86</f>
        <v>45838</v>
      </c>
      <c r="Y86" s="513" t="str">
        <f t="shared" ca="1" si="33"/>
        <v>Lun. juillet , 2025</v>
      </c>
      <c r="Z86" s="184">
        <f t="shared" ca="1" si="24"/>
        <v>31</v>
      </c>
      <c r="AA86" s="389">
        <f t="shared" ca="1" si="25"/>
        <v>7</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Lun</v>
      </c>
      <c r="U87" s="227" t="str">
        <f t="shared" ca="1" si="32"/>
        <v>juillet</v>
      </c>
      <c r="X87" s="388">
        <f t="shared" ca="1" si="36"/>
        <v>45838</v>
      </c>
      <c r="Y87" s="513" t="str">
        <f t="shared" ca="1" si="33"/>
        <v>Lun. juillet , 2025</v>
      </c>
      <c r="Z87" s="184">
        <f t="shared" ca="1" si="24"/>
        <v>31</v>
      </c>
      <c r="AA87" s="389">
        <f t="shared" ca="1" si="25"/>
        <v>7</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Lun</v>
      </c>
      <c r="U88" s="227" t="str">
        <f t="shared" ca="1" si="32"/>
        <v>juillet</v>
      </c>
      <c r="X88" s="388">
        <f t="shared" ca="1" si="36"/>
        <v>45838</v>
      </c>
      <c r="Y88" s="513" t="str">
        <f t="shared" ca="1" si="33"/>
        <v>Lun. juillet , 2025</v>
      </c>
      <c r="Z88" s="184">
        <f t="shared" ca="1" si="24"/>
        <v>31</v>
      </c>
      <c r="AA88" s="389">
        <f t="shared" ca="1" si="25"/>
        <v>7</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Lun</v>
      </c>
      <c r="U89" s="227" t="str">
        <f t="shared" ca="1" si="32"/>
        <v>juillet</v>
      </c>
      <c r="X89" s="388">
        <f t="shared" ca="1" si="36"/>
        <v>45838</v>
      </c>
      <c r="Y89" s="513" t="str">
        <f t="shared" ca="1" si="33"/>
        <v>Lun. juillet , 2025</v>
      </c>
      <c r="Z89" s="184">
        <f t="shared" ca="1" si="24"/>
        <v>31</v>
      </c>
      <c r="AA89" s="389">
        <f t="shared" ca="1" si="25"/>
        <v>7</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Lun</v>
      </c>
      <c r="U90" s="227" t="str">
        <f t="shared" ca="1" si="32"/>
        <v>juillet</v>
      </c>
      <c r="X90" s="388">
        <f t="shared" ca="1" si="36"/>
        <v>45838</v>
      </c>
      <c r="Y90" s="513" t="str">
        <f t="shared" ca="1" si="33"/>
        <v>Lun. juillet , 2025</v>
      </c>
      <c r="Z90" s="184">
        <f t="shared" ca="1" si="24"/>
        <v>31</v>
      </c>
      <c r="AA90" s="389">
        <f t="shared" ca="1" si="25"/>
        <v>7</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Lun</v>
      </c>
      <c r="U91" s="227" t="str">
        <f t="shared" ca="1" si="32"/>
        <v>juillet</v>
      </c>
      <c r="X91" s="388">
        <f t="shared" ca="1" si="36"/>
        <v>45838</v>
      </c>
      <c r="Y91" s="513" t="str">
        <f t="shared" ca="1" si="33"/>
        <v>Lun. juillet , 2025</v>
      </c>
      <c r="Z91" s="184">
        <f t="shared" ca="1" si="24"/>
        <v>31</v>
      </c>
      <c r="AA91" s="389">
        <f t="shared" ca="1" si="25"/>
        <v>7</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Lun</v>
      </c>
      <c r="U92" s="227" t="str">
        <f t="shared" ca="1" si="32"/>
        <v>juillet</v>
      </c>
      <c r="X92" s="388">
        <f t="shared" ca="1" si="36"/>
        <v>45838</v>
      </c>
      <c r="Y92" s="513" t="str">
        <f t="shared" ca="1" si="33"/>
        <v>Lun. juillet , 2025</v>
      </c>
      <c r="Z92" s="184">
        <f t="shared" ca="1" si="24"/>
        <v>31</v>
      </c>
      <c r="AA92" s="389">
        <f t="shared" ca="1" si="25"/>
        <v>7</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Lun</v>
      </c>
      <c r="U93" s="227" t="str">
        <f t="shared" ca="1" si="32"/>
        <v>juillet</v>
      </c>
      <c r="X93" s="388">
        <f t="shared" ca="1" si="36"/>
        <v>45838</v>
      </c>
      <c r="Y93" s="513" t="str">
        <f t="shared" ca="1" si="33"/>
        <v>Lun. juillet , 2025</v>
      </c>
      <c r="Z93" s="184">
        <f t="shared" ca="1" si="24"/>
        <v>31</v>
      </c>
      <c r="AA93" s="389">
        <f t="shared" ca="1" si="25"/>
        <v>7</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Lun</v>
      </c>
      <c r="U94" s="227" t="str">
        <f t="shared" ca="1" si="32"/>
        <v>juillet</v>
      </c>
      <c r="X94" s="388">
        <f t="shared" ca="1" si="36"/>
        <v>45838</v>
      </c>
      <c r="Y94" s="513" t="str">
        <f t="shared" ca="1" si="33"/>
        <v>Lun. juillet , 2025</v>
      </c>
      <c r="Z94" s="184">
        <f t="shared" ca="1" si="24"/>
        <v>31</v>
      </c>
      <c r="AA94" s="389">
        <f t="shared" ca="1" si="25"/>
        <v>7</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Lun</v>
      </c>
      <c r="U95" s="227" t="str">
        <f t="shared" ca="1" si="32"/>
        <v>juillet</v>
      </c>
      <c r="X95" s="388">
        <f t="shared" ca="1" si="36"/>
        <v>45838</v>
      </c>
      <c r="Y95" s="513" t="str">
        <f t="shared" ca="1" si="33"/>
        <v>Lun. juillet , 2025</v>
      </c>
      <c r="Z95" s="184">
        <f t="shared" ca="1" si="24"/>
        <v>31</v>
      </c>
      <c r="AA95" s="389">
        <f t="shared" ca="1" si="25"/>
        <v>7</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Lun</v>
      </c>
      <c r="U96" s="227" t="str">
        <f t="shared" ca="1" si="32"/>
        <v>juillet</v>
      </c>
      <c r="X96" s="388">
        <f t="shared" ca="1" si="36"/>
        <v>45838</v>
      </c>
      <c r="Y96" s="513" t="str">
        <f t="shared" ca="1" si="33"/>
        <v>Lun. juillet , 2025</v>
      </c>
      <c r="Z96" s="184">
        <f t="shared" ca="1" si="24"/>
        <v>31</v>
      </c>
      <c r="AA96" s="389">
        <f t="shared" ca="1" si="25"/>
        <v>7</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Lun</v>
      </c>
      <c r="U97" s="227" t="str">
        <f t="shared" ca="1" si="32"/>
        <v>juillet</v>
      </c>
      <c r="X97" s="388">
        <f t="shared" ca="1" si="36"/>
        <v>45838</v>
      </c>
      <c r="Y97" s="513" t="str">
        <f t="shared" ca="1" si="33"/>
        <v>Lun. juillet , 2025</v>
      </c>
      <c r="Z97" s="184">
        <f t="shared" ca="1" si="24"/>
        <v>31</v>
      </c>
      <c r="AA97" s="389">
        <f t="shared" ca="1" si="25"/>
        <v>7</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Lun</v>
      </c>
      <c r="U98" s="227" t="str">
        <f t="shared" ca="1" si="32"/>
        <v>juillet</v>
      </c>
      <c r="X98" s="388">
        <f t="shared" ca="1" si="36"/>
        <v>45838</v>
      </c>
      <c r="Y98" s="513" t="str">
        <f t="shared" ca="1" si="33"/>
        <v>Lun. juillet , 2025</v>
      </c>
      <c r="Z98" s="184">
        <f t="shared" ca="1" si="24"/>
        <v>31</v>
      </c>
      <c r="AA98" s="389">
        <f t="shared" ca="1" si="25"/>
        <v>7</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Lun</v>
      </c>
      <c r="U99" s="227" t="str">
        <f t="shared" ca="1" si="32"/>
        <v>juillet</v>
      </c>
      <c r="X99" s="388">
        <f t="shared" ca="1" si="36"/>
        <v>45838</v>
      </c>
      <c r="Y99" s="513" t="str">
        <f t="shared" ca="1" si="33"/>
        <v>Lun. juillet , 2025</v>
      </c>
      <c r="Z99" s="184">
        <f t="shared" ca="1" si="24"/>
        <v>31</v>
      </c>
      <c r="AA99" s="389">
        <f t="shared" ca="1" si="25"/>
        <v>7</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Lun</v>
      </c>
      <c r="U100" s="227" t="str">
        <f t="shared" ca="1" si="32"/>
        <v>juillet</v>
      </c>
      <c r="X100" s="388">
        <f t="shared" ca="1" si="36"/>
        <v>45838</v>
      </c>
      <c r="Y100" s="513" t="str">
        <f t="shared" ca="1" si="33"/>
        <v>Lun. juillet , 2025</v>
      </c>
      <c r="Z100" s="184">
        <f t="shared" ca="1" si="24"/>
        <v>31</v>
      </c>
      <c r="AA100" s="389">
        <f t="shared" ca="1" si="25"/>
        <v>7</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Lun</v>
      </c>
      <c r="U101" s="227" t="str">
        <f t="shared" ca="1" si="32"/>
        <v>juillet</v>
      </c>
      <c r="X101" s="388">
        <f t="shared" ca="1" si="36"/>
        <v>45838</v>
      </c>
      <c r="Y101" s="513" t="str">
        <f t="shared" ca="1" si="33"/>
        <v>Lun. juillet , 2025</v>
      </c>
      <c r="Z101" s="184">
        <f t="shared" ca="1" si="24"/>
        <v>31</v>
      </c>
      <c r="AA101" s="389">
        <f t="shared" ca="1" si="25"/>
        <v>7</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Lun</v>
      </c>
      <c r="U102" s="227" t="str">
        <f t="shared" ca="1" si="32"/>
        <v>juillet</v>
      </c>
      <c r="X102" s="388">
        <f t="shared" ca="1" si="36"/>
        <v>45838</v>
      </c>
      <c r="Y102" s="513" t="str">
        <f t="shared" ca="1" si="33"/>
        <v>Lun. juillet , 2025</v>
      </c>
      <c r="Z102" s="184">
        <f t="shared" ca="1" si="24"/>
        <v>31</v>
      </c>
      <c r="AA102" s="389">
        <f t="shared" ca="1" si="25"/>
        <v>7</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Lun</v>
      </c>
      <c r="U103" s="227" t="str">
        <f t="shared" ca="1" si="32"/>
        <v>juillet</v>
      </c>
      <c r="X103" s="388">
        <f t="shared" ca="1" si="36"/>
        <v>45838</v>
      </c>
      <c r="Y103" s="513" t="str">
        <f t="shared" ca="1" si="33"/>
        <v>Lun. juillet , 2025</v>
      </c>
      <c r="Z103" s="184">
        <f t="shared" ca="1" si="24"/>
        <v>31</v>
      </c>
      <c r="AA103" s="389">
        <f t="shared" ca="1" si="25"/>
        <v>7</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Lun</v>
      </c>
      <c r="U104" s="227" t="str">
        <f t="shared" ca="1" si="32"/>
        <v>juillet</v>
      </c>
      <c r="X104" s="388">
        <f t="shared" ca="1" si="36"/>
        <v>45838</v>
      </c>
      <c r="Y104" s="513" t="str">
        <f t="shared" ca="1" si="33"/>
        <v>Lun. juillet , 2025</v>
      </c>
      <c r="Z104" s="184">
        <f t="shared" ca="1" si="24"/>
        <v>31</v>
      </c>
      <c r="AA104" s="389">
        <f t="shared" ca="1" si="25"/>
        <v>7</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Lun</v>
      </c>
      <c r="U105" s="227" t="str">
        <f t="shared" ca="1" si="32"/>
        <v>juillet</v>
      </c>
      <c r="X105" s="388">
        <f t="shared" ca="1" si="36"/>
        <v>45838</v>
      </c>
      <c r="Y105" s="513" t="str">
        <f t="shared" ca="1" si="33"/>
        <v>Lun. juillet , 2025</v>
      </c>
      <c r="Z105" s="184">
        <f t="shared" ca="1" si="24"/>
        <v>31</v>
      </c>
      <c r="AA105" s="389">
        <f t="shared" ca="1" si="25"/>
        <v>7</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Lun</v>
      </c>
      <c r="U106" s="227" t="str">
        <f t="shared" ca="1" si="32"/>
        <v>juillet</v>
      </c>
      <c r="X106" s="388">
        <f t="shared" ca="1" si="36"/>
        <v>45838</v>
      </c>
      <c r="Y106" s="513" t="str">
        <f t="shared" ca="1" si="33"/>
        <v>Lun. juillet , 2025</v>
      </c>
      <c r="Z106" s="184">
        <f t="shared" ca="1" si="24"/>
        <v>31</v>
      </c>
      <c r="AA106" s="389">
        <f t="shared" ca="1" si="25"/>
        <v>7</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Lun</v>
      </c>
      <c r="U107" s="227" t="str">
        <f t="shared" ca="1" si="32"/>
        <v>juillet</v>
      </c>
      <c r="X107" s="388">
        <f t="shared" ca="1" si="36"/>
        <v>45838</v>
      </c>
      <c r="Y107" s="513" t="str">
        <f t="shared" ca="1" si="33"/>
        <v>Lun. juillet , 2025</v>
      </c>
      <c r="Z107" s="184">
        <f t="shared" ca="1" si="24"/>
        <v>31</v>
      </c>
      <c r="AA107" s="389">
        <f t="shared" ca="1" si="25"/>
        <v>7</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Lun</v>
      </c>
      <c r="U108" s="227" t="str">
        <f t="shared" ca="1" si="32"/>
        <v>juillet</v>
      </c>
      <c r="X108" s="388">
        <f t="shared" ca="1" si="36"/>
        <v>45838</v>
      </c>
      <c r="Y108" s="513" t="str">
        <f t="shared" ca="1" si="33"/>
        <v>Lun. juillet , 2025</v>
      </c>
      <c r="Z108" s="184">
        <f t="shared" ca="1" si="24"/>
        <v>31</v>
      </c>
      <c r="AA108" s="389">
        <f t="shared" ca="1" si="25"/>
        <v>7</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Lun</v>
      </c>
      <c r="U109" s="227" t="str">
        <f t="shared" ca="1" si="32"/>
        <v>juillet</v>
      </c>
      <c r="X109" s="388">
        <f t="shared" ca="1" si="36"/>
        <v>45838</v>
      </c>
      <c r="Y109" s="513" t="str">
        <f t="shared" ca="1" si="33"/>
        <v>Lun. juillet , 2025</v>
      </c>
      <c r="Z109" s="184">
        <f t="shared" ca="1" si="24"/>
        <v>31</v>
      </c>
      <c r="AA109" s="389">
        <f t="shared" ca="1" si="25"/>
        <v>7</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Lun</v>
      </c>
      <c r="U110" s="227" t="str">
        <f t="shared" ca="1" si="32"/>
        <v>juillet</v>
      </c>
      <c r="X110" s="388">
        <f t="shared" ca="1" si="36"/>
        <v>45838</v>
      </c>
      <c r="Y110" s="513" t="str">
        <f t="shared" ca="1" si="33"/>
        <v>Lun. juillet , 2025</v>
      </c>
      <c r="Z110" s="184">
        <f t="shared" ca="1" si="24"/>
        <v>31</v>
      </c>
      <c r="AA110" s="389">
        <f t="shared" ca="1" si="25"/>
        <v>7</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Lun</v>
      </c>
      <c r="U111" s="227" t="str">
        <f t="shared" ca="1" si="32"/>
        <v>juillet</v>
      </c>
      <c r="X111" s="388">
        <f t="shared" ca="1" si="36"/>
        <v>45838</v>
      </c>
      <c r="Y111" s="513" t="str">
        <f t="shared" ca="1" si="33"/>
        <v>Lun. juillet , 2025</v>
      </c>
      <c r="Z111" s="184">
        <f t="shared" ca="1" si="24"/>
        <v>31</v>
      </c>
      <c r="AA111" s="389">
        <f t="shared" ca="1" si="25"/>
        <v>7</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Lun</v>
      </c>
      <c r="U112" s="227" t="str">
        <f t="shared" ca="1" si="32"/>
        <v>juillet</v>
      </c>
      <c r="X112" s="388">
        <f t="shared" ca="1" si="36"/>
        <v>45838</v>
      </c>
      <c r="Y112" s="513" t="str">
        <f t="shared" ca="1" si="33"/>
        <v>Lun. juillet , 2025</v>
      </c>
      <c r="Z112" s="184">
        <f t="shared" ca="1" si="24"/>
        <v>31</v>
      </c>
      <c r="AA112" s="389">
        <f t="shared" ca="1" si="25"/>
        <v>7</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Lun</v>
      </c>
      <c r="U113" s="227" t="str">
        <f t="shared" ca="1" si="32"/>
        <v>juillet</v>
      </c>
      <c r="X113" s="388">
        <f t="shared" ca="1" si="36"/>
        <v>45838</v>
      </c>
      <c r="Y113" s="513" t="str">
        <f t="shared" ca="1" si="33"/>
        <v>Lun. juillet , 2025</v>
      </c>
      <c r="Z113" s="184">
        <f t="shared" ca="1" si="24"/>
        <v>31</v>
      </c>
      <c r="AA113" s="389">
        <f t="shared" ca="1" si="25"/>
        <v>7</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Lun</v>
      </c>
      <c r="U114" s="227" t="str">
        <f t="shared" ca="1" si="32"/>
        <v>juillet</v>
      </c>
      <c r="X114" s="388">
        <f t="shared" ca="1" si="36"/>
        <v>45838</v>
      </c>
      <c r="Y114" s="513" t="str">
        <f t="shared" ca="1" si="33"/>
        <v>Lun. juillet , 2025</v>
      </c>
      <c r="Z114" s="184">
        <f t="shared" ca="1" si="24"/>
        <v>31</v>
      </c>
      <c r="AA114" s="389">
        <f t="shared" ca="1" si="25"/>
        <v>7</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Lun</v>
      </c>
      <c r="U115" s="227" t="str">
        <f t="shared" ca="1" si="32"/>
        <v>juillet</v>
      </c>
      <c r="X115" s="388">
        <f t="shared" ca="1" si="36"/>
        <v>45838</v>
      </c>
      <c r="Y115" s="513" t="str">
        <f t="shared" ca="1" si="33"/>
        <v>Lun. juillet , 2025</v>
      </c>
      <c r="Z115" s="184">
        <f t="shared" ca="1" si="24"/>
        <v>31</v>
      </c>
      <c r="AA115" s="389">
        <f t="shared" ca="1" si="25"/>
        <v>7</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Lun</v>
      </c>
      <c r="U116" s="227" t="str">
        <f t="shared" ca="1" si="32"/>
        <v>juillet</v>
      </c>
      <c r="X116" s="388">
        <f t="shared" ca="1" si="36"/>
        <v>45838</v>
      </c>
      <c r="Y116" s="513" t="str">
        <f t="shared" ca="1" si="33"/>
        <v>Lun. juillet , 2025</v>
      </c>
      <c r="Z116" s="184">
        <f t="shared" ca="1" si="24"/>
        <v>31</v>
      </c>
      <c r="AA116" s="389">
        <f t="shared" ca="1" si="25"/>
        <v>7</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Lun</v>
      </c>
      <c r="U117" s="227" t="str">
        <f t="shared" ca="1" si="32"/>
        <v>juillet</v>
      </c>
      <c r="X117" s="388">
        <f t="shared" ca="1" si="36"/>
        <v>45838</v>
      </c>
      <c r="Y117" s="513" t="str">
        <f t="shared" ca="1" si="33"/>
        <v>Lun. juillet , 2025</v>
      </c>
      <c r="Z117" s="184">
        <f t="shared" ca="1" si="24"/>
        <v>31</v>
      </c>
      <c r="AA117" s="389">
        <f t="shared" ca="1" si="25"/>
        <v>7</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Lun</v>
      </c>
      <c r="U118" s="227" t="str">
        <f t="shared" ca="1" si="32"/>
        <v>juillet</v>
      </c>
      <c r="X118" s="388">
        <f t="shared" ca="1" si="36"/>
        <v>45838</v>
      </c>
      <c r="Y118" s="513" t="str">
        <f t="shared" ca="1" si="33"/>
        <v>Lun. juillet , 2025</v>
      </c>
      <c r="Z118" s="184">
        <f t="shared" ca="1" si="24"/>
        <v>31</v>
      </c>
      <c r="AA118" s="389">
        <f t="shared" ca="1" si="25"/>
        <v>7</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Lun</v>
      </c>
      <c r="U119" s="227" t="str">
        <f t="shared" ca="1" si="32"/>
        <v>juillet</v>
      </c>
      <c r="X119" s="388">
        <f t="shared" ca="1" si="36"/>
        <v>45838</v>
      </c>
      <c r="Y119" s="513" t="str">
        <f t="shared" ca="1" si="33"/>
        <v>Lun. juillet , 2025</v>
      </c>
      <c r="Z119" s="184">
        <f t="shared" ca="1" si="24"/>
        <v>31</v>
      </c>
      <c r="AA119" s="389">
        <f t="shared" ca="1" si="25"/>
        <v>7</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Lun</v>
      </c>
      <c r="U120" s="227" t="str">
        <f t="shared" ca="1" si="32"/>
        <v>juillet</v>
      </c>
      <c r="X120" s="388">
        <f t="shared" ca="1" si="36"/>
        <v>45838</v>
      </c>
      <c r="Y120" s="513" t="str">
        <f t="shared" ca="1" si="33"/>
        <v>Lun. juillet , 2025</v>
      </c>
      <c r="Z120" s="184">
        <f t="shared" ca="1" si="24"/>
        <v>31</v>
      </c>
      <c r="AA120" s="389">
        <f t="shared" ca="1" si="25"/>
        <v>7</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Lun</v>
      </c>
      <c r="U121" s="227" t="str">
        <f t="shared" ca="1" si="32"/>
        <v>juillet</v>
      </c>
      <c r="X121" s="388">
        <f t="shared" ca="1" si="36"/>
        <v>45838</v>
      </c>
      <c r="Y121" s="513" t="str">
        <f t="shared" ca="1" si="33"/>
        <v>Lun. juillet , 2025</v>
      </c>
      <c r="Z121" s="184">
        <f t="shared" ca="1" si="24"/>
        <v>31</v>
      </c>
      <c r="AA121" s="389">
        <f t="shared" ca="1" si="25"/>
        <v>7</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Lun</v>
      </c>
      <c r="U122" s="227" t="str">
        <f t="shared" ca="1" si="32"/>
        <v>juillet</v>
      </c>
      <c r="X122" s="388">
        <f t="shared" ca="1" si="36"/>
        <v>45838</v>
      </c>
      <c r="Y122" s="513" t="str">
        <f t="shared" ca="1" si="33"/>
        <v>Lun. juillet , 2025</v>
      </c>
      <c r="Z122" s="184">
        <f t="shared" ca="1" si="24"/>
        <v>31</v>
      </c>
      <c r="AA122" s="389">
        <f t="shared" ca="1" si="25"/>
        <v>7</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Lun</v>
      </c>
      <c r="U123" s="227" t="str">
        <f t="shared" ca="1" si="32"/>
        <v>juillet</v>
      </c>
      <c r="X123" s="388">
        <f t="shared" ca="1" si="36"/>
        <v>45838</v>
      </c>
      <c r="Y123" s="513" t="str">
        <f t="shared" ca="1" si="33"/>
        <v>Lun. juillet , 2025</v>
      </c>
      <c r="Z123" s="184">
        <f t="shared" ca="1" si="24"/>
        <v>31</v>
      </c>
      <c r="AA123" s="389">
        <f t="shared" ca="1" si="25"/>
        <v>7</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Lun</v>
      </c>
      <c r="U124" s="227" t="str">
        <f t="shared" ca="1" si="32"/>
        <v>juillet</v>
      </c>
      <c r="X124" s="388">
        <f t="shared" ca="1" si="36"/>
        <v>45838</v>
      </c>
      <c r="Y124" s="513" t="str">
        <f t="shared" ca="1" si="33"/>
        <v>Lun. juillet , 2025</v>
      </c>
      <c r="Z124" s="184">
        <f t="shared" ca="1" si="24"/>
        <v>31</v>
      </c>
      <c r="AA124" s="389">
        <f t="shared" ca="1" si="25"/>
        <v>7</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Lun</v>
      </c>
      <c r="U125" s="227" t="str">
        <f t="shared" ca="1" si="32"/>
        <v>juillet</v>
      </c>
      <c r="X125" s="388">
        <f t="shared" ca="1" si="36"/>
        <v>45838</v>
      </c>
      <c r="Y125" s="513" t="str">
        <f t="shared" ca="1" si="33"/>
        <v>Lun. juillet , 2025</v>
      </c>
      <c r="Z125" s="184">
        <f t="shared" ca="1" si="24"/>
        <v>31</v>
      </c>
      <c r="AA125" s="389">
        <f t="shared" ca="1" si="25"/>
        <v>7</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Lun</v>
      </c>
      <c r="U126" s="227" t="str">
        <f t="shared" ca="1" si="32"/>
        <v>juillet</v>
      </c>
      <c r="X126" s="388">
        <f t="shared" ca="1" si="36"/>
        <v>45838</v>
      </c>
      <c r="Y126" s="513" t="str">
        <f t="shared" ca="1" si="33"/>
        <v>Lun. juillet , 2025</v>
      </c>
      <c r="Z126" s="184">
        <f t="shared" ca="1" si="24"/>
        <v>31</v>
      </c>
      <c r="AA126" s="389">
        <f t="shared" ca="1" si="25"/>
        <v>7</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Lun</v>
      </c>
      <c r="U127" s="227" t="str">
        <f t="shared" ca="1" si="32"/>
        <v>juillet</v>
      </c>
      <c r="X127" s="388">
        <f t="shared" ca="1" si="36"/>
        <v>45838</v>
      </c>
      <c r="Y127" s="513" t="str">
        <f t="shared" ca="1" si="33"/>
        <v>Lun. juillet , 2025</v>
      </c>
      <c r="Z127" s="184">
        <f t="shared" ca="1" si="24"/>
        <v>31</v>
      </c>
      <c r="AA127" s="389">
        <f t="shared" ca="1" si="25"/>
        <v>7</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Lun</v>
      </c>
      <c r="U128" s="227" t="str">
        <f t="shared" ca="1" si="32"/>
        <v>juillet</v>
      </c>
      <c r="X128" s="388">
        <f t="shared" ca="1" si="36"/>
        <v>45838</v>
      </c>
      <c r="Y128" s="513" t="str">
        <f t="shared" ca="1" si="33"/>
        <v>Lun. juillet , 2025</v>
      </c>
      <c r="Z128" s="184">
        <f t="shared" ca="1" si="24"/>
        <v>31</v>
      </c>
      <c r="AA128" s="389">
        <f t="shared" ca="1" si="25"/>
        <v>7</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Lun</v>
      </c>
      <c r="U129" s="227" t="str">
        <f t="shared" ca="1" si="32"/>
        <v>juillet</v>
      </c>
      <c r="X129" s="388">
        <f t="shared" ca="1" si="36"/>
        <v>45838</v>
      </c>
      <c r="Y129" s="513" t="str">
        <f t="shared" ca="1" si="33"/>
        <v>Lun. juillet , 2025</v>
      </c>
      <c r="Z129" s="184">
        <f t="shared" ca="1" si="24"/>
        <v>31</v>
      </c>
      <c r="AA129" s="389">
        <f t="shared" ca="1" si="25"/>
        <v>7</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Lun</v>
      </c>
      <c r="U130" s="227" t="str">
        <f t="shared" ca="1" si="32"/>
        <v>juillet</v>
      </c>
      <c r="X130" s="388">
        <f t="shared" ca="1" si="36"/>
        <v>45838</v>
      </c>
      <c r="Y130" s="513" t="str">
        <f t="shared" ca="1" si="33"/>
        <v>Lun. juillet , 2025</v>
      </c>
      <c r="Z130" s="184">
        <f t="shared" ca="1" si="24"/>
        <v>31</v>
      </c>
      <c r="AA130" s="389">
        <f t="shared" ca="1" si="25"/>
        <v>7</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Lun</v>
      </c>
      <c r="U131" s="227" t="str">
        <f t="shared" ca="1" si="32"/>
        <v>juillet</v>
      </c>
      <c r="X131" s="388">
        <f t="shared" ca="1" si="36"/>
        <v>45838</v>
      </c>
      <c r="Y131" s="513" t="str">
        <f t="shared" ca="1" si="33"/>
        <v>Lun. juillet , 2025</v>
      </c>
      <c r="Z131" s="184">
        <f t="shared" ca="1" si="24"/>
        <v>31</v>
      </c>
      <c r="AA131" s="389">
        <f t="shared" ca="1" si="25"/>
        <v>7</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Lun</v>
      </c>
      <c r="U132" s="227" t="str">
        <f t="shared" ca="1" si="32"/>
        <v>juillet</v>
      </c>
      <c r="X132" s="388">
        <f t="shared" ca="1" si="36"/>
        <v>45838</v>
      </c>
      <c r="Y132" s="513" t="str">
        <f t="shared" ca="1" si="33"/>
        <v>Lun. juillet , 2025</v>
      </c>
      <c r="Z132" s="184">
        <f t="shared" ca="1" si="24"/>
        <v>31</v>
      </c>
      <c r="AA132" s="389">
        <f t="shared" ca="1" si="25"/>
        <v>7</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Lun</v>
      </c>
      <c r="U133" s="227" t="str">
        <f t="shared" ca="1" si="32"/>
        <v>juillet</v>
      </c>
      <c r="X133" s="388">
        <f t="shared" ca="1" si="36"/>
        <v>45838</v>
      </c>
      <c r="Y133" s="513" t="str">
        <f t="shared" ca="1" si="33"/>
        <v>Lun. juillet , 2025</v>
      </c>
      <c r="Z133" s="184">
        <f t="shared" ca="1" si="24"/>
        <v>31</v>
      </c>
      <c r="AA133" s="389">
        <f t="shared" ca="1" si="25"/>
        <v>7</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Lun</v>
      </c>
      <c r="U134" s="227" t="str">
        <f t="shared" ca="1" si="32"/>
        <v>juillet</v>
      </c>
      <c r="X134" s="388">
        <f t="shared" ca="1" si="36"/>
        <v>45838</v>
      </c>
      <c r="Y134" s="513" t="str">
        <f t="shared" ca="1" si="33"/>
        <v>Lun. juillet , 2025</v>
      </c>
      <c r="Z134" s="184">
        <f t="shared" ca="1" si="24"/>
        <v>31</v>
      </c>
      <c r="AA134" s="389">
        <f t="shared" ca="1" si="25"/>
        <v>7</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Lun</v>
      </c>
      <c r="U135" s="227" t="str">
        <f t="shared" ca="1" si="32"/>
        <v>juillet</v>
      </c>
      <c r="X135" s="388">
        <f t="shared" ca="1" si="36"/>
        <v>45838</v>
      </c>
      <c r="Y135" s="513" t="str">
        <f t="shared" ca="1" si="33"/>
        <v>Lun. juillet , 2025</v>
      </c>
      <c r="Z135" s="184">
        <f t="shared" ca="1" si="24"/>
        <v>31</v>
      </c>
      <c r="AA135" s="389">
        <f t="shared" ca="1" si="25"/>
        <v>7</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Lun</v>
      </c>
      <c r="U136" s="227" t="str">
        <f t="shared" ca="1" si="32"/>
        <v>juillet</v>
      </c>
      <c r="X136" s="388">
        <f t="shared" ca="1" si="36"/>
        <v>45838</v>
      </c>
      <c r="Y136" s="513" t="str">
        <f t="shared" ca="1" si="33"/>
        <v>Lun. juillet , 2025</v>
      </c>
      <c r="Z136" s="184">
        <f t="shared" ca="1" si="24"/>
        <v>31</v>
      </c>
      <c r="AA136" s="389">
        <f t="shared" ca="1" si="25"/>
        <v>7</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Lun</v>
      </c>
      <c r="U137" s="227" t="str">
        <f t="shared" ca="1" si="32"/>
        <v>juillet</v>
      </c>
      <c r="X137" s="388">
        <f t="shared" ca="1" si="36"/>
        <v>45838</v>
      </c>
      <c r="Y137" s="513" t="str">
        <f t="shared" ca="1" si="33"/>
        <v>Lun. juillet , 2025</v>
      </c>
      <c r="Z137" s="184">
        <f t="shared" ca="1" si="24"/>
        <v>31</v>
      </c>
      <c r="AA137" s="389">
        <f t="shared" ca="1" si="25"/>
        <v>7</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Lun</v>
      </c>
      <c r="U138" s="227" t="str">
        <f t="shared" ca="1" si="32"/>
        <v>juillet</v>
      </c>
      <c r="X138" s="388">
        <f t="shared" ca="1" si="36"/>
        <v>45838</v>
      </c>
      <c r="Y138" s="513" t="str">
        <f t="shared" ca="1" si="33"/>
        <v>Lun. juillet , 2025</v>
      </c>
      <c r="Z138" s="184">
        <f t="shared" ca="1" si="24"/>
        <v>31</v>
      </c>
      <c r="AA138" s="389">
        <f t="shared" ca="1" si="25"/>
        <v>7</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Lun</v>
      </c>
      <c r="U139" s="227" t="str">
        <f t="shared" ca="1" si="32"/>
        <v>juillet</v>
      </c>
      <c r="X139" s="388">
        <f t="shared" ca="1" si="36"/>
        <v>45838</v>
      </c>
      <c r="Y139" s="513" t="str">
        <f t="shared" ca="1" si="33"/>
        <v>Lun. juillet , 2025</v>
      </c>
      <c r="Z139" s="184">
        <f t="shared" ca="1" si="24"/>
        <v>31</v>
      </c>
      <c r="AA139" s="389">
        <f t="shared" ca="1" si="25"/>
        <v>7</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Lun</v>
      </c>
      <c r="U140" s="227" t="str">
        <f t="shared" ca="1" si="32"/>
        <v>juillet</v>
      </c>
      <c r="X140" s="388">
        <f t="shared" ca="1" si="36"/>
        <v>45838</v>
      </c>
      <c r="Y140" s="513" t="str">
        <f t="shared" ca="1" si="33"/>
        <v>Lun. juillet , 2025</v>
      </c>
      <c r="Z140" s="184">
        <f t="shared" ca="1" si="24"/>
        <v>31</v>
      </c>
      <c r="AA140" s="389">
        <f t="shared" ca="1" si="25"/>
        <v>7</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Lun</v>
      </c>
      <c r="U141" s="227" t="str">
        <f t="shared" ca="1" si="32"/>
        <v>juillet</v>
      </c>
      <c r="X141" s="388">
        <f t="shared" ca="1" si="36"/>
        <v>45838</v>
      </c>
      <c r="Y141" s="513" t="str">
        <f t="shared" ca="1" si="33"/>
        <v>Lun. juillet , 2025</v>
      </c>
      <c r="Z141" s="184">
        <f t="shared" ca="1" si="24"/>
        <v>31</v>
      </c>
      <c r="AA141" s="389">
        <f t="shared" ca="1" si="25"/>
        <v>7</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Lun</v>
      </c>
      <c r="U142" s="227" t="str">
        <f t="shared" ca="1" si="32"/>
        <v>juillet</v>
      </c>
      <c r="X142" s="388">
        <f t="shared" ca="1" si="36"/>
        <v>45838</v>
      </c>
      <c r="Y142" s="513" t="str">
        <f t="shared" ca="1" si="33"/>
        <v>Lun. juillet , 2025</v>
      </c>
      <c r="Z142" s="184">
        <f t="shared" ca="1" si="24"/>
        <v>31</v>
      </c>
      <c r="AA142" s="389">
        <f t="shared" ca="1" si="25"/>
        <v>7</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Lun</v>
      </c>
      <c r="U143" s="227" t="str">
        <f t="shared" ca="1" si="32"/>
        <v>juillet</v>
      </c>
      <c r="X143" s="388">
        <f t="shared" ca="1" si="36"/>
        <v>45838</v>
      </c>
      <c r="Y143" s="513" t="str">
        <f t="shared" ca="1" si="33"/>
        <v>Lun. juillet , 2025</v>
      </c>
      <c r="Z143" s="184">
        <f t="shared" ca="1" si="24"/>
        <v>31</v>
      </c>
      <c r="AA143" s="389">
        <f t="shared" ca="1" si="25"/>
        <v>7</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Lun</v>
      </c>
      <c r="U144" s="227" t="str">
        <f t="shared" ca="1" si="32"/>
        <v>juillet</v>
      </c>
      <c r="X144" s="388">
        <f t="shared" ca="1" si="36"/>
        <v>45838</v>
      </c>
      <c r="Y144" s="513" t="str">
        <f t="shared" ca="1" si="33"/>
        <v>Lun. juillet , 2025</v>
      </c>
      <c r="Z144" s="184">
        <f t="shared" ca="1" si="24"/>
        <v>31</v>
      </c>
      <c r="AA144" s="389">
        <f t="shared" ca="1" si="25"/>
        <v>7</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Lun</v>
      </c>
      <c r="U145" s="227" t="str">
        <f t="shared" ca="1" si="32"/>
        <v>juillet</v>
      </c>
      <c r="X145" s="388">
        <f t="shared" ca="1" si="36"/>
        <v>45838</v>
      </c>
      <c r="Y145" s="513" t="str">
        <f t="shared" ca="1" si="33"/>
        <v>Lun. juillet , 2025</v>
      </c>
      <c r="Z145" s="184">
        <f t="shared" ca="1" si="24"/>
        <v>31</v>
      </c>
      <c r="AA145" s="389">
        <f t="shared" ca="1" si="25"/>
        <v>7</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Lun</v>
      </c>
      <c r="U146" s="227" t="str">
        <f t="shared" ca="1" si="32"/>
        <v>juillet</v>
      </c>
      <c r="X146" s="388">
        <f t="shared" ca="1" si="36"/>
        <v>45838</v>
      </c>
      <c r="Y146" s="513" t="str">
        <f t="shared" ca="1" si="33"/>
        <v>Lun. juillet , 2025</v>
      </c>
      <c r="Z146" s="184">
        <f t="shared" ca="1" si="24"/>
        <v>31</v>
      </c>
      <c r="AA146" s="389">
        <f t="shared" ca="1" si="25"/>
        <v>7</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Lun</v>
      </c>
      <c r="U147" s="227" t="str">
        <f t="shared" ca="1" si="32"/>
        <v>juillet</v>
      </c>
      <c r="X147" s="388">
        <f t="shared" ca="1" si="36"/>
        <v>45838</v>
      </c>
      <c r="Y147" s="513" t="str">
        <f t="shared" ca="1" si="33"/>
        <v>Lun. juillet , 2025</v>
      </c>
      <c r="Z147" s="184">
        <f t="shared" ca="1" si="24"/>
        <v>31</v>
      </c>
      <c r="AA147" s="389">
        <f t="shared" ca="1" si="25"/>
        <v>7</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Lun</v>
      </c>
      <c r="U148" s="227" t="str">
        <f t="shared" ca="1" si="32"/>
        <v>juillet</v>
      </c>
      <c r="X148" s="388">
        <f t="shared" ca="1" si="36"/>
        <v>45838</v>
      </c>
      <c r="Y148" s="513" t="str">
        <f t="shared" ca="1" si="33"/>
        <v>Lun. juillet , 2025</v>
      </c>
      <c r="Z148" s="184">
        <f t="shared" ref="Z148:Z194" ca="1" si="43">MIN(R148,$AF$5)</f>
        <v>31</v>
      </c>
      <c r="AA148" s="389">
        <f t="shared" ref="AA148:AA194" ca="1" si="44">$AD$6</f>
        <v>7</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Lun</v>
      </c>
      <c r="U149" s="227" t="str">
        <f t="shared" ref="U149:U194" ca="1" si="51">$U$19</f>
        <v>juillet</v>
      </c>
      <c r="X149" s="388">
        <f t="shared" ca="1" si="36"/>
        <v>45838</v>
      </c>
      <c r="Y149" s="513" t="str">
        <f t="shared" ref="Y149:Y194" ca="1" si="52">IF(Y143="f",T149&amp;". "&amp;" "&amp;R149&amp;" "&amp;U149&amp;" "&amp;$AE$7,T149&amp;". "&amp;U149&amp;" "&amp;R149&amp;", "&amp;$AE$7)</f>
        <v>Lun. juillet , 2025</v>
      </c>
      <c r="Z149" s="184">
        <f t="shared" ca="1" si="43"/>
        <v>31</v>
      </c>
      <c r="AA149" s="389">
        <f t="shared" ca="1" si="44"/>
        <v>7</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Lun</v>
      </c>
      <c r="U150" s="227" t="str">
        <f t="shared" ca="1" si="51"/>
        <v>juillet</v>
      </c>
      <c r="X150" s="388">
        <f t="shared" ref="X150:X194" ca="1" si="55">$AE$8+D150</f>
        <v>45838</v>
      </c>
      <c r="Y150" s="513" t="str">
        <f t="shared" ca="1" si="52"/>
        <v>Lun. juillet , 2025</v>
      </c>
      <c r="Z150" s="184">
        <f t="shared" ca="1" si="43"/>
        <v>31</v>
      </c>
      <c r="AA150" s="389">
        <f t="shared" ca="1" si="44"/>
        <v>7</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Lun</v>
      </c>
      <c r="U151" s="227" t="str">
        <f t="shared" ca="1" si="51"/>
        <v>juillet</v>
      </c>
      <c r="X151" s="388">
        <f t="shared" ca="1" si="55"/>
        <v>45838</v>
      </c>
      <c r="Y151" s="513" t="str">
        <f t="shared" ca="1" si="52"/>
        <v>Lun. juillet , 2025</v>
      </c>
      <c r="Z151" s="184">
        <f t="shared" ca="1" si="43"/>
        <v>31</v>
      </c>
      <c r="AA151" s="389">
        <f t="shared" ca="1" si="44"/>
        <v>7</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Lun</v>
      </c>
      <c r="U152" s="227" t="str">
        <f t="shared" ca="1" si="51"/>
        <v>juillet</v>
      </c>
      <c r="X152" s="388">
        <f t="shared" ca="1" si="55"/>
        <v>45838</v>
      </c>
      <c r="Y152" s="513" t="str">
        <f t="shared" ca="1" si="52"/>
        <v>Lun. juillet , 2025</v>
      </c>
      <c r="Z152" s="184">
        <f t="shared" ca="1" si="43"/>
        <v>31</v>
      </c>
      <c r="AA152" s="389">
        <f t="shared" ca="1" si="44"/>
        <v>7</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Lun</v>
      </c>
      <c r="U153" s="227" t="str">
        <f t="shared" ca="1" si="51"/>
        <v>juillet</v>
      </c>
      <c r="X153" s="388">
        <f t="shared" ca="1" si="55"/>
        <v>45838</v>
      </c>
      <c r="Y153" s="513" t="str">
        <f t="shared" ca="1" si="52"/>
        <v>Lun. juillet , 2025</v>
      </c>
      <c r="Z153" s="184">
        <f t="shared" ca="1" si="43"/>
        <v>31</v>
      </c>
      <c r="AA153" s="389">
        <f t="shared" ca="1" si="44"/>
        <v>7</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Lun</v>
      </c>
      <c r="U154" s="227" t="str">
        <f t="shared" ca="1" si="51"/>
        <v>juillet</v>
      </c>
      <c r="X154" s="388">
        <f t="shared" ca="1" si="55"/>
        <v>45838</v>
      </c>
      <c r="Y154" s="513" t="str">
        <f t="shared" ca="1" si="52"/>
        <v>Lun. juillet , 2025</v>
      </c>
      <c r="Z154" s="184">
        <f t="shared" ca="1" si="43"/>
        <v>31</v>
      </c>
      <c r="AA154" s="389">
        <f t="shared" ca="1" si="44"/>
        <v>7</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Lun</v>
      </c>
      <c r="U155" s="227" t="str">
        <f t="shared" ca="1" si="51"/>
        <v>juillet</v>
      </c>
      <c r="X155" s="388">
        <f t="shared" ca="1" si="55"/>
        <v>45838</v>
      </c>
      <c r="Y155" s="513" t="str">
        <f t="shared" ca="1" si="52"/>
        <v>Lun. juillet , 2025</v>
      </c>
      <c r="Z155" s="184">
        <f t="shared" ca="1" si="43"/>
        <v>31</v>
      </c>
      <c r="AA155" s="389">
        <f t="shared" ca="1" si="44"/>
        <v>7</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Lun</v>
      </c>
      <c r="U156" s="227" t="str">
        <f t="shared" ca="1" si="51"/>
        <v>juillet</v>
      </c>
      <c r="X156" s="388">
        <f t="shared" ca="1" si="55"/>
        <v>45838</v>
      </c>
      <c r="Y156" s="513" t="str">
        <f t="shared" ca="1" si="52"/>
        <v>Lun. juillet , 2025</v>
      </c>
      <c r="Z156" s="184">
        <f t="shared" ca="1" si="43"/>
        <v>31</v>
      </c>
      <c r="AA156" s="389">
        <f t="shared" ca="1" si="44"/>
        <v>7</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Lun</v>
      </c>
      <c r="U157" s="227" t="str">
        <f t="shared" ca="1" si="51"/>
        <v>juillet</v>
      </c>
      <c r="X157" s="388">
        <f t="shared" ca="1" si="55"/>
        <v>45838</v>
      </c>
      <c r="Y157" s="513" t="str">
        <f t="shared" ca="1" si="52"/>
        <v>Lun. juillet , 2025</v>
      </c>
      <c r="Z157" s="184">
        <f t="shared" ca="1" si="43"/>
        <v>31</v>
      </c>
      <c r="AA157" s="389">
        <f t="shared" ca="1" si="44"/>
        <v>7</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Lun</v>
      </c>
      <c r="U158" s="227" t="str">
        <f t="shared" ca="1" si="51"/>
        <v>juillet</v>
      </c>
      <c r="X158" s="388">
        <f t="shared" ca="1" si="55"/>
        <v>45838</v>
      </c>
      <c r="Y158" s="513" t="str">
        <f t="shared" ca="1" si="52"/>
        <v>Lun. juillet , 2025</v>
      </c>
      <c r="Z158" s="184">
        <f t="shared" ca="1" si="43"/>
        <v>31</v>
      </c>
      <c r="AA158" s="389">
        <f t="shared" ca="1" si="44"/>
        <v>7</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Lun</v>
      </c>
      <c r="U159" s="227" t="str">
        <f t="shared" ca="1" si="51"/>
        <v>juillet</v>
      </c>
      <c r="X159" s="388">
        <f t="shared" ca="1" si="55"/>
        <v>45838</v>
      </c>
      <c r="Y159" s="513" t="str">
        <f t="shared" ca="1" si="52"/>
        <v>Lun. juillet , 2025</v>
      </c>
      <c r="Z159" s="184">
        <f t="shared" ca="1" si="43"/>
        <v>31</v>
      </c>
      <c r="AA159" s="389">
        <f t="shared" ca="1" si="44"/>
        <v>7</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Lun</v>
      </c>
      <c r="U160" s="227" t="str">
        <f t="shared" ca="1" si="51"/>
        <v>juillet</v>
      </c>
      <c r="X160" s="388">
        <f t="shared" ca="1" si="55"/>
        <v>45838</v>
      </c>
      <c r="Y160" s="513" t="str">
        <f t="shared" ca="1" si="52"/>
        <v>Lun. juillet , 2025</v>
      </c>
      <c r="Z160" s="184">
        <f t="shared" ca="1" si="43"/>
        <v>31</v>
      </c>
      <c r="AA160" s="389">
        <f t="shared" ca="1" si="44"/>
        <v>7</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Lun</v>
      </c>
      <c r="U161" s="227" t="str">
        <f t="shared" ca="1" si="51"/>
        <v>juillet</v>
      </c>
      <c r="X161" s="388">
        <f t="shared" ca="1" si="55"/>
        <v>45838</v>
      </c>
      <c r="Y161" s="513" t="str">
        <f t="shared" ca="1" si="52"/>
        <v>Lun. juillet , 2025</v>
      </c>
      <c r="Z161" s="184">
        <f t="shared" ca="1" si="43"/>
        <v>31</v>
      </c>
      <c r="AA161" s="389">
        <f t="shared" ca="1" si="44"/>
        <v>7</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Lun</v>
      </c>
      <c r="U162" s="227" t="str">
        <f t="shared" ca="1" si="51"/>
        <v>juillet</v>
      </c>
      <c r="X162" s="388">
        <f t="shared" ca="1" si="55"/>
        <v>45838</v>
      </c>
      <c r="Y162" s="513" t="str">
        <f t="shared" ca="1" si="52"/>
        <v>Lun. juillet , 2025</v>
      </c>
      <c r="Z162" s="184">
        <f t="shared" ca="1" si="43"/>
        <v>31</v>
      </c>
      <c r="AA162" s="389">
        <f t="shared" ca="1" si="44"/>
        <v>7</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Lun</v>
      </c>
      <c r="U163" s="227" t="str">
        <f t="shared" ca="1" si="51"/>
        <v>juillet</v>
      </c>
      <c r="X163" s="388">
        <f t="shared" ca="1" si="55"/>
        <v>45838</v>
      </c>
      <c r="Y163" s="513" t="str">
        <f t="shared" ca="1" si="52"/>
        <v>Lun. juillet , 2025</v>
      </c>
      <c r="Z163" s="184">
        <f t="shared" ca="1" si="43"/>
        <v>31</v>
      </c>
      <c r="AA163" s="389">
        <f t="shared" ca="1" si="44"/>
        <v>7</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Lun</v>
      </c>
      <c r="U164" s="227" t="str">
        <f t="shared" ca="1" si="51"/>
        <v>juillet</v>
      </c>
      <c r="X164" s="388">
        <f t="shared" ca="1" si="55"/>
        <v>45838</v>
      </c>
      <c r="Y164" s="513" t="str">
        <f t="shared" ca="1" si="52"/>
        <v>Lun. juillet , 2025</v>
      </c>
      <c r="Z164" s="184">
        <f t="shared" ca="1" si="43"/>
        <v>31</v>
      </c>
      <c r="AA164" s="389">
        <f t="shared" ca="1" si="44"/>
        <v>7</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Lun</v>
      </c>
      <c r="U165" s="227" t="str">
        <f t="shared" ca="1" si="51"/>
        <v>juillet</v>
      </c>
      <c r="X165" s="388">
        <f t="shared" ca="1" si="55"/>
        <v>45838</v>
      </c>
      <c r="Y165" s="513" t="str">
        <f t="shared" ca="1" si="52"/>
        <v>Lun. juillet , 2025</v>
      </c>
      <c r="Z165" s="184">
        <f t="shared" ca="1" si="43"/>
        <v>31</v>
      </c>
      <c r="AA165" s="389">
        <f t="shared" ca="1" si="44"/>
        <v>7</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Lun</v>
      </c>
      <c r="U166" s="227" t="str">
        <f t="shared" ca="1" si="51"/>
        <v>juillet</v>
      </c>
      <c r="X166" s="388">
        <f t="shared" ca="1" si="55"/>
        <v>45838</v>
      </c>
      <c r="Y166" s="513" t="str">
        <f t="shared" ca="1" si="52"/>
        <v>Lun. juillet , 2025</v>
      </c>
      <c r="Z166" s="184">
        <f t="shared" ca="1" si="43"/>
        <v>31</v>
      </c>
      <c r="AA166" s="389">
        <f t="shared" ca="1" si="44"/>
        <v>7</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Lun</v>
      </c>
      <c r="U167" s="227" t="str">
        <f t="shared" ca="1" si="51"/>
        <v>juillet</v>
      </c>
      <c r="X167" s="388">
        <f t="shared" ca="1" si="55"/>
        <v>45838</v>
      </c>
      <c r="Y167" s="513" t="str">
        <f t="shared" ca="1" si="52"/>
        <v>Lun. juillet , 2025</v>
      </c>
      <c r="Z167" s="184">
        <f t="shared" ca="1" si="43"/>
        <v>31</v>
      </c>
      <c r="AA167" s="389">
        <f t="shared" ca="1" si="44"/>
        <v>7</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Lun</v>
      </c>
      <c r="U168" s="227" t="str">
        <f t="shared" ca="1" si="51"/>
        <v>juillet</v>
      </c>
      <c r="X168" s="388">
        <f t="shared" ca="1" si="55"/>
        <v>45838</v>
      </c>
      <c r="Y168" s="513" t="str">
        <f t="shared" ca="1" si="52"/>
        <v>Lun. juillet , 2025</v>
      </c>
      <c r="Z168" s="184">
        <f t="shared" ca="1" si="43"/>
        <v>31</v>
      </c>
      <c r="AA168" s="389">
        <f t="shared" ca="1" si="44"/>
        <v>7</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Lun</v>
      </c>
      <c r="U169" s="227" t="str">
        <f t="shared" ca="1" si="51"/>
        <v>juillet</v>
      </c>
      <c r="X169" s="388">
        <f t="shared" ca="1" si="55"/>
        <v>45838</v>
      </c>
      <c r="Y169" s="513" t="str">
        <f t="shared" ca="1" si="52"/>
        <v>Lun. juillet , 2025</v>
      </c>
      <c r="Z169" s="184">
        <f t="shared" ca="1" si="43"/>
        <v>31</v>
      </c>
      <c r="AA169" s="389">
        <f t="shared" ca="1" si="44"/>
        <v>7</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Lun</v>
      </c>
      <c r="U170" s="227" t="str">
        <f t="shared" ca="1" si="51"/>
        <v>juillet</v>
      </c>
      <c r="X170" s="388">
        <f t="shared" ca="1" si="55"/>
        <v>45838</v>
      </c>
      <c r="Y170" s="513" t="str">
        <f t="shared" ca="1" si="52"/>
        <v>Lun. juillet , 2025</v>
      </c>
      <c r="Z170" s="184">
        <f t="shared" ca="1" si="43"/>
        <v>31</v>
      </c>
      <c r="AA170" s="389">
        <f t="shared" ca="1" si="44"/>
        <v>7</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Lun</v>
      </c>
      <c r="U171" s="227" t="str">
        <f t="shared" ca="1" si="51"/>
        <v>juillet</v>
      </c>
      <c r="X171" s="388">
        <f t="shared" ca="1" si="55"/>
        <v>45838</v>
      </c>
      <c r="Y171" s="513" t="str">
        <f t="shared" ca="1" si="52"/>
        <v>Lun. juillet , 2025</v>
      </c>
      <c r="Z171" s="184">
        <f t="shared" ca="1" si="43"/>
        <v>31</v>
      </c>
      <c r="AA171" s="389">
        <f t="shared" ca="1" si="44"/>
        <v>7</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Lun</v>
      </c>
      <c r="U172" s="227" t="str">
        <f t="shared" ca="1" si="51"/>
        <v>juillet</v>
      </c>
      <c r="X172" s="388">
        <f t="shared" ca="1" si="55"/>
        <v>45838</v>
      </c>
      <c r="Y172" s="513" t="str">
        <f t="shared" ca="1" si="52"/>
        <v>Lun. juillet , 2025</v>
      </c>
      <c r="Z172" s="184">
        <f t="shared" ca="1" si="43"/>
        <v>31</v>
      </c>
      <c r="AA172" s="389">
        <f t="shared" ca="1" si="44"/>
        <v>7</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Lun</v>
      </c>
      <c r="U173" s="227" t="str">
        <f t="shared" ca="1" si="51"/>
        <v>juillet</v>
      </c>
      <c r="X173" s="388">
        <f t="shared" ca="1" si="55"/>
        <v>45838</v>
      </c>
      <c r="Y173" s="513" t="str">
        <f t="shared" ca="1" si="52"/>
        <v>Lun. juillet , 2025</v>
      </c>
      <c r="Z173" s="184">
        <f t="shared" ca="1" si="43"/>
        <v>31</v>
      </c>
      <c r="AA173" s="389">
        <f t="shared" ca="1" si="44"/>
        <v>7</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Lun</v>
      </c>
      <c r="U174" s="227" t="str">
        <f t="shared" ca="1" si="51"/>
        <v>juillet</v>
      </c>
      <c r="X174" s="388">
        <f t="shared" ca="1" si="55"/>
        <v>45838</v>
      </c>
      <c r="Y174" s="513" t="str">
        <f t="shared" ca="1" si="52"/>
        <v>Lun. juillet , 2025</v>
      </c>
      <c r="Z174" s="184">
        <f t="shared" ca="1" si="43"/>
        <v>31</v>
      </c>
      <c r="AA174" s="389">
        <f t="shared" ca="1" si="44"/>
        <v>7</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Lun</v>
      </c>
      <c r="U175" s="227" t="str">
        <f t="shared" ca="1" si="51"/>
        <v>juillet</v>
      </c>
      <c r="X175" s="388">
        <f t="shared" ca="1" si="55"/>
        <v>45838</v>
      </c>
      <c r="Y175" s="513" t="str">
        <f t="shared" ca="1" si="52"/>
        <v>Lun. juillet , 2025</v>
      </c>
      <c r="Z175" s="184">
        <f t="shared" ca="1" si="43"/>
        <v>31</v>
      </c>
      <c r="AA175" s="389">
        <f t="shared" ca="1" si="44"/>
        <v>7</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Lun</v>
      </c>
      <c r="U176" s="227" t="str">
        <f t="shared" ca="1" si="51"/>
        <v>juillet</v>
      </c>
      <c r="X176" s="388">
        <f t="shared" ca="1" si="55"/>
        <v>45838</v>
      </c>
      <c r="Y176" s="513" t="str">
        <f t="shared" ca="1" si="52"/>
        <v>Lun. juillet , 2025</v>
      </c>
      <c r="Z176" s="184">
        <f t="shared" ca="1" si="43"/>
        <v>31</v>
      </c>
      <c r="AA176" s="389">
        <f t="shared" ca="1" si="44"/>
        <v>7</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Lun</v>
      </c>
      <c r="U177" s="227" t="str">
        <f t="shared" ca="1" si="51"/>
        <v>juillet</v>
      </c>
      <c r="X177" s="388">
        <f t="shared" ca="1" si="55"/>
        <v>45838</v>
      </c>
      <c r="Y177" s="513" t="str">
        <f t="shared" ca="1" si="52"/>
        <v>Lun. juillet , 2025</v>
      </c>
      <c r="Z177" s="184">
        <f t="shared" ca="1" si="43"/>
        <v>31</v>
      </c>
      <c r="AA177" s="389">
        <f t="shared" ca="1" si="44"/>
        <v>7</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Lun</v>
      </c>
      <c r="U178" s="227" t="str">
        <f t="shared" ca="1" si="51"/>
        <v>juillet</v>
      </c>
      <c r="X178" s="388">
        <f t="shared" ca="1" si="55"/>
        <v>45838</v>
      </c>
      <c r="Y178" s="513" t="str">
        <f t="shared" ca="1" si="52"/>
        <v>Lun. juillet , 2025</v>
      </c>
      <c r="Z178" s="184">
        <f t="shared" ca="1" si="43"/>
        <v>31</v>
      </c>
      <c r="AA178" s="389">
        <f t="shared" ca="1" si="44"/>
        <v>7</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Lun</v>
      </c>
      <c r="U179" s="227" t="str">
        <f t="shared" ca="1" si="51"/>
        <v>juillet</v>
      </c>
      <c r="X179" s="388">
        <f t="shared" ca="1" si="55"/>
        <v>45838</v>
      </c>
      <c r="Y179" s="513" t="str">
        <f t="shared" ca="1" si="52"/>
        <v>Lun. juillet , 2025</v>
      </c>
      <c r="Z179" s="184">
        <f t="shared" ca="1" si="43"/>
        <v>31</v>
      </c>
      <c r="AA179" s="389">
        <f t="shared" ca="1" si="44"/>
        <v>7</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Lun</v>
      </c>
      <c r="U180" s="227" t="str">
        <f t="shared" ca="1" si="51"/>
        <v>juillet</v>
      </c>
      <c r="X180" s="388">
        <f t="shared" ca="1" si="55"/>
        <v>45838</v>
      </c>
      <c r="Y180" s="513" t="str">
        <f t="shared" ca="1" si="52"/>
        <v>Lun. juillet , 2025</v>
      </c>
      <c r="Z180" s="184">
        <f t="shared" ca="1" si="43"/>
        <v>31</v>
      </c>
      <c r="AA180" s="389">
        <f t="shared" ca="1" si="44"/>
        <v>7</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Lun</v>
      </c>
      <c r="U181" s="227" t="str">
        <f t="shared" ca="1" si="51"/>
        <v>juillet</v>
      </c>
      <c r="X181" s="388">
        <f t="shared" ca="1" si="55"/>
        <v>45838</v>
      </c>
      <c r="Y181" s="513" t="str">
        <f t="shared" ca="1" si="52"/>
        <v>Lun. juillet , 2025</v>
      </c>
      <c r="Z181" s="184">
        <f t="shared" ca="1" si="43"/>
        <v>31</v>
      </c>
      <c r="AA181" s="389">
        <f t="shared" ca="1" si="44"/>
        <v>7</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Lun</v>
      </c>
      <c r="U182" s="227" t="str">
        <f t="shared" ca="1" si="51"/>
        <v>juillet</v>
      </c>
      <c r="X182" s="388">
        <f t="shared" ca="1" si="55"/>
        <v>45838</v>
      </c>
      <c r="Y182" s="513" t="str">
        <f t="shared" ca="1" si="52"/>
        <v>Lun. juillet , 2025</v>
      </c>
      <c r="Z182" s="184">
        <f t="shared" ca="1" si="43"/>
        <v>31</v>
      </c>
      <c r="AA182" s="389">
        <f t="shared" ca="1" si="44"/>
        <v>7</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Lun</v>
      </c>
      <c r="U183" s="227" t="str">
        <f t="shared" ca="1" si="51"/>
        <v>juillet</v>
      </c>
      <c r="X183" s="388">
        <f t="shared" ca="1" si="55"/>
        <v>45838</v>
      </c>
      <c r="Y183" s="513" t="str">
        <f t="shared" ca="1" si="52"/>
        <v>Lun. juillet , 2025</v>
      </c>
      <c r="Z183" s="184">
        <f t="shared" ca="1" si="43"/>
        <v>31</v>
      </c>
      <c r="AA183" s="389">
        <f t="shared" ca="1" si="44"/>
        <v>7</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Lun</v>
      </c>
      <c r="U184" s="227" t="str">
        <f t="shared" ca="1" si="51"/>
        <v>juillet</v>
      </c>
      <c r="X184" s="388">
        <f t="shared" ca="1" si="55"/>
        <v>45838</v>
      </c>
      <c r="Y184" s="513" t="str">
        <f t="shared" ca="1" si="52"/>
        <v>Lun. juillet , 2025</v>
      </c>
      <c r="Z184" s="184">
        <f t="shared" ca="1" si="43"/>
        <v>31</v>
      </c>
      <c r="AA184" s="389">
        <f t="shared" ca="1" si="44"/>
        <v>7</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Lun</v>
      </c>
      <c r="U185" s="227" t="str">
        <f t="shared" ca="1" si="51"/>
        <v>juillet</v>
      </c>
      <c r="X185" s="388">
        <f t="shared" ca="1" si="55"/>
        <v>45838</v>
      </c>
      <c r="Y185" s="513" t="str">
        <f t="shared" ca="1" si="52"/>
        <v>Lun. juillet , 2025</v>
      </c>
      <c r="Z185" s="184">
        <f t="shared" ca="1" si="43"/>
        <v>31</v>
      </c>
      <c r="AA185" s="389">
        <f t="shared" ca="1" si="44"/>
        <v>7</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Lun</v>
      </c>
      <c r="U186" s="227" t="str">
        <f t="shared" ca="1" si="51"/>
        <v>juillet</v>
      </c>
      <c r="X186" s="388">
        <f t="shared" ca="1" si="55"/>
        <v>45838</v>
      </c>
      <c r="Y186" s="513" t="str">
        <f t="shared" ca="1" si="52"/>
        <v>Lun. juillet , 2025</v>
      </c>
      <c r="Z186" s="184">
        <f t="shared" ca="1" si="43"/>
        <v>31</v>
      </c>
      <c r="AA186" s="389">
        <f t="shared" ca="1" si="44"/>
        <v>7</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Lun</v>
      </c>
      <c r="U187" s="227" t="str">
        <f t="shared" ca="1" si="51"/>
        <v>juillet</v>
      </c>
      <c r="X187" s="388">
        <f t="shared" ca="1" si="55"/>
        <v>45838</v>
      </c>
      <c r="Y187" s="513" t="str">
        <f t="shared" ca="1" si="52"/>
        <v>Lun. juillet , 2025</v>
      </c>
      <c r="Z187" s="184">
        <f t="shared" ca="1" si="43"/>
        <v>31</v>
      </c>
      <c r="AA187" s="389">
        <f t="shared" ca="1" si="44"/>
        <v>7</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Lun</v>
      </c>
      <c r="U188" s="227" t="str">
        <f t="shared" ca="1" si="51"/>
        <v>juillet</v>
      </c>
      <c r="X188" s="388">
        <f t="shared" ca="1" si="55"/>
        <v>45838</v>
      </c>
      <c r="Y188" s="513" t="str">
        <f t="shared" ca="1" si="52"/>
        <v>Lun. juillet , 2025</v>
      </c>
      <c r="Z188" s="184">
        <f t="shared" ca="1" si="43"/>
        <v>31</v>
      </c>
      <c r="AA188" s="389">
        <f t="shared" ca="1" si="44"/>
        <v>7</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Lun</v>
      </c>
      <c r="U189" s="227" t="str">
        <f t="shared" ca="1" si="51"/>
        <v>juillet</v>
      </c>
      <c r="X189" s="388">
        <f t="shared" ca="1" si="55"/>
        <v>45838</v>
      </c>
      <c r="Y189" s="513" t="str">
        <f t="shared" ca="1" si="52"/>
        <v>Lun. juillet , 2025</v>
      </c>
      <c r="Z189" s="184">
        <f t="shared" ca="1" si="43"/>
        <v>31</v>
      </c>
      <c r="AA189" s="389">
        <f t="shared" ca="1" si="44"/>
        <v>7</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Lun</v>
      </c>
      <c r="U190" s="227" t="str">
        <f t="shared" ca="1" si="51"/>
        <v>juillet</v>
      </c>
      <c r="X190" s="388">
        <f t="shared" ca="1" si="55"/>
        <v>45838</v>
      </c>
      <c r="Y190" s="513" t="str">
        <f t="shared" ca="1" si="52"/>
        <v>Lun. juillet , 2025</v>
      </c>
      <c r="Z190" s="184">
        <f t="shared" ca="1" si="43"/>
        <v>31</v>
      </c>
      <c r="AA190" s="389">
        <f t="shared" ca="1" si="44"/>
        <v>7</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Lun</v>
      </c>
      <c r="U191" s="227" t="str">
        <f t="shared" ca="1" si="51"/>
        <v>juillet</v>
      </c>
      <c r="X191" s="388">
        <f t="shared" ca="1" si="55"/>
        <v>45838</v>
      </c>
      <c r="Y191" s="513" t="str">
        <f t="shared" ca="1" si="52"/>
        <v>Lun. juillet , 2025</v>
      </c>
      <c r="Z191" s="184">
        <f t="shared" ca="1" si="43"/>
        <v>31</v>
      </c>
      <c r="AA191" s="389">
        <f t="shared" ca="1" si="44"/>
        <v>7</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Lun</v>
      </c>
      <c r="U192" s="227" t="str">
        <f t="shared" ca="1" si="51"/>
        <v>juillet</v>
      </c>
      <c r="X192" s="388">
        <f t="shared" ca="1" si="55"/>
        <v>45838</v>
      </c>
      <c r="Y192" s="513" t="str">
        <f t="shared" ca="1" si="52"/>
        <v>Lun. juillet , 2025</v>
      </c>
      <c r="Z192" s="184">
        <f t="shared" ca="1" si="43"/>
        <v>31</v>
      </c>
      <c r="AA192" s="389">
        <f t="shared" ca="1" si="44"/>
        <v>7</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Lun</v>
      </c>
      <c r="U193" s="227" t="str">
        <f t="shared" ca="1" si="51"/>
        <v>juillet</v>
      </c>
      <c r="X193" s="388">
        <f t="shared" ca="1" si="55"/>
        <v>45838</v>
      </c>
      <c r="Y193" s="513" t="str">
        <f t="shared" ca="1" si="52"/>
        <v>Lun. juillet , 2025</v>
      </c>
      <c r="Z193" s="184">
        <f t="shared" ca="1" si="43"/>
        <v>31</v>
      </c>
      <c r="AA193" s="389">
        <f t="shared" ca="1" si="44"/>
        <v>7</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Lun</v>
      </c>
      <c r="U194" s="227" t="str">
        <f t="shared" ca="1" si="51"/>
        <v>juillet</v>
      </c>
      <c r="X194" s="388">
        <f t="shared" ca="1" si="55"/>
        <v>45838</v>
      </c>
      <c r="Y194" s="513" t="str">
        <f t="shared" ca="1" si="52"/>
        <v>Lun. juillet , 2025</v>
      </c>
      <c r="Z194" s="184">
        <f t="shared" ca="1" si="43"/>
        <v>31</v>
      </c>
      <c r="AA194" s="389">
        <f t="shared" ca="1" si="44"/>
        <v>7</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31</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PricewaterhouseCoopers LLP/s.r.l./s.e.n.c.r.l., une société à responsabilité limitée de l’Ontario, 2025.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c r="U196"/>
      <c r="V196" s="26"/>
      <c r="AB196" s="161"/>
      <c r="AC196" s="287">
        <f ca="1">Z195</f>
        <v>31</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31</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31</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31</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413" priority="60" stopIfTrue="1">
      <formula>AND($AJ$2=$AF$5,$X$16=$X$13)</formula>
    </cfRule>
  </conditionalFormatting>
  <conditionalFormatting sqref="B18">
    <cfRule type="expression" dxfId="412" priority="39" stopIfTrue="1">
      <formula>(B18&gt;DATE(2000+$Y$2,$AA$21+1,1)-DATE(2000+$Y$2,$AA$21,1))</formula>
    </cfRule>
  </conditionalFormatting>
  <conditionalFormatting sqref="B20:B194">
    <cfRule type="expression" dxfId="411" priority="6" stopIfTrue="1">
      <formula>($G20="- -")</formula>
    </cfRule>
  </conditionalFormatting>
  <conditionalFormatting sqref="B16:J16">
    <cfRule type="expression" dxfId="410" priority="46" stopIfTrue="1">
      <formula>AND($AJ$2=$AF$5,$X$16=$X$13)</formula>
    </cfRule>
  </conditionalFormatting>
  <conditionalFormatting sqref="C17">
    <cfRule type="cellIs" dxfId="409" priority="45" stopIfTrue="1" operator="equal">
      <formula>"X"</formula>
    </cfRule>
  </conditionalFormatting>
  <conditionalFormatting sqref="C20:C194">
    <cfRule type="expression" dxfId="408" priority="14" stopIfTrue="1">
      <formula>($X$16=$X$14)</formula>
    </cfRule>
    <cfRule type="expression" dxfId="407" priority="15" stopIfTrue="1">
      <formula>($AV20=1)</formula>
    </cfRule>
    <cfRule type="expression" dxfId="406" priority="16" stopIfTrue="1">
      <formula>AND(D20=1+D19,G20=X20)</formula>
    </cfRule>
  </conditionalFormatting>
  <conditionalFormatting sqref="C9:J9">
    <cfRule type="expression" dxfId="405" priority="71" stopIfTrue="1">
      <formula>AND(ISNUMBER(C$9),ISNUMBER(C10),(C$9&gt;C$10))</formula>
    </cfRule>
  </conditionalFormatting>
  <conditionalFormatting sqref="C10:J10">
    <cfRule type="expression" dxfId="404" priority="77" stopIfTrue="1">
      <formula>AND(ISNUMBER(C$9),ISNUMBER(C10),(C$9&gt;C$10))</formula>
    </cfRule>
  </conditionalFormatting>
  <conditionalFormatting sqref="D20">
    <cfRule type="expression" dxfId="403" priority="18" stopIfTrue="1">
      <formula>AND($G20&lt;&gt;"- -",$G20&lt;&gt;$Y20)</formula>
    </cfRule>
    <cfRule type="expression" dxfId="402" priority="19" stopIfTrue="1">
      <formula>($AI20=1)</formula>
    </cfRule>
  </conditionalFormatting>
  <conditionalFormatting sqref="D21:D194">
    <cfRule type="expression" dxfId="401" priority="63" stopIfTrue="1">
      <formula>($AI21=1)</formula>
    </cfRule>
    <cfRule type="expression" dxfId="400" priority="62" stopIfTrue="1">
      <formula>AND($G21&lt;&gt;"- -",$G21&lt;&gt;$Y21)</formula>
    </cfRule>
  </conditionalFormatting>
  <conditionalFormatting sqref="D18:G19">
    <cfRule type="expression" dxfId="399" priority="38" stopIfTrue="1">
      <formula>($AB$16&lt;2)</formula>
    </cfRule>
  </conditionalFormatting>
  <conditionalFormatting sqref="D20:G194">
    <cfRule type="expression" dxfId="398" priority="17" stopIfTrue="1">
      <formula>OR($G20=$G19,$D20=$D19)</formula>
    </cfRule>
  </conditionalFormatting>
  <conditionalFormatting sqref="E8:F8">
    <cfRule type="expression" dxfId="397" priority="73" stopIfTrue="1">
      <formula>AND(ISNUMBER(E$9),ISNUMBER(E10),(E$9&gt;E$10))</formula>
    </cfRule>
    <cfRule type="expression" dxfId="396" priority="72" stopIfTrue="1">
      <formula>(BJ$13&gt;0)</formula>
    </cfRule>
  </conditionalFormatting>
  <conditionalFormatting sqref="E20:G20">
    <cfRule type="expression" dxfId="395" priority="22" stopIfTrue="1">
      <formula>($AI20+$AX20&gt;0)</formula>
    </cfRule>
    <cfRule type="expression" dxfId="394" priority="21" stopIfTrue="1">
      <formula>AND($G20&lt;&gt;"- -",$G20&lt;&gt;$Y20)</formula>
    </cfRule>
  </conditionalFormatting>
  <conditionalFormatting sqref="E21:G194">
    <cfRule type="expression" dxfId="393" priority="66" stopIfTrue="1">
      <formula>($AI21+$AX21&gt;0)</formula>
    </cfRule>
    <cfRule type="expression" dxfId="392" priority="65" stopIfTrue="1">
      <formula>AND($G21&lt;&gt;"- -",$G21&lt;&gt;$Y21)</formula>
    </cfRule>
  </conditionalFormatting>
  <conditionalFormatting sqref="G8:J8">
    <cfRule type="expression" dxfId="391" priority="75" stopIfTrue="1">
      <formula>AND(ISNUMBER(G$9),ISNUMBER(G10),(G$9&gt;G$10))</formula>
    </cfRule>
    <cfRule type="expression" dxfId="390" priority="74" stopIfTrue="1">
      <formula>(BK$13&gt;0)</formula>
    </cfRule>
  </conditionalFormatting>
  <conditionalFormatting sqref="H6:I7">
    <cfRule type="expression" dxfId="389" priority="76" stopIfTrue="1">
      <formula>AND(ISNUMBER($H$7),$H$7&lt;$I$7)</formula>
    </cfRule>
  </conditionalFormatting>
  <conditionalFormatting sqref="H21:J194">
    <cfRule type="expression" dxfId="388" priority="4" stopIfTrue="1">
      <formula>($D20=$D21)</formula>
    </cfRule>
  </conditionalFormatting>
  <conditionalFormatting sqref="J7">
    <cfRule type="cellIs" dxfId="387" priority="50" stopIfTrue="1" operator="lessThan">
      <formula>0</formula>
    </cfRule>
  </conditionalFormatting>
  <conditionalFormatting sqref="K20:K34">
    <cfRule type="expression" dxfId="386" priority="70" stopIfTrue="1">
      <formula>AND(ISNUMBER(K20),ISNUMBER(L20),OR(K20&lt;L19,K20&gt;L20))</formula>
    </cfRule>
  </conditionalFormatting>
  <conditionalFormatting sqref="K35:K194">
    <cfRule type="expression" dxfId="385" priority="59" stopIfTrue="1">
      <formula>AND(ISNUMBER(K35),OR(K35&lt;L34,K35&gt;L35,$BM35&lt;&gt;1))</formula>
    </cfRule>
  </conditionalFormatting>
  <conditionalFormatting sqref="K18:L18 BE19:BF19">
    <cfRule type="expression" dxfId="384" priority="28" stopIfTrue="1">
      <formula>($K$19=$AL$7)</formula>
    </cfRule>
  </conditionalFormatting>
  <conditionalFormatting sqref="K20:M194">
    <cfRule type="expression" dxfId="383" priority="52" stopIfTrue="1">
      <formula>OR($AJ$2=$AF$5,$AW20=0,$AV20=1,$AG20=99)</formula>
    </cfRule>
  </conditionalFormatting>
  <conditionalFormatting sqref="L20:L34">
    <cfRule type="expression" dxfId="382" priority="68" stopIfTrue="1">
      <formula>AND(ISNUMBER(L20),OR(AND(L20&lt;K19,B20&gt;1),K20&gt;L20))</formula>
    </cfRule>
  </conditionalFormatting>
  <conditionalFormatting sqref="L35:L194">
    <cfRule type="expression" dxfId="381" priority="57" stopIfTrue="1">
      <formula>AND(ISNUMBER(L35),OR(AND(L35&lt;K34,B35&gt;1),K35&gt;L35,$BN35&lt;&gt;1))</formula>
    </cfRule>
  </conditionalFormatting>
  <conditionalFormatting sqref="M19 BG20">
    <cfRule type="cellIs" dxfId="380" priority="43" stopIfTrue="1" operator="equal">
      <formula>0</formula>
    </cfRule>
    <cfRule type="expression" dxfId="379" priority="44" stopIfTrue="1">
      <formula>($AJ$2=$AF$5)</formula>
    </cfRule>
  </conditionalFormatting>
  <conditionalFormatting sqref="M20:M194">
    <cfRule type="cellIs" dxfId="378" priority="53" stopIfTrue="1" operator="lessThan">
      <formula>0</formula>
    </cfRule>
    <cfRule type="expression" dxfId="377" priority="54" stopIfTrue="1">
      <formula>($D19=$D20)</formula>
    </cfRule>
  </conditionalFormatting>
  <conditionalFormatting sqref="N19:Q19 BH20:BK20">
    <cfRule type="expression" dxfId="376" priority="42" stopIfTrue="1">
      <formula>($AJ$2=$AF$5)</formula>
    </cfRule>
    <cfRule type="cellIs" dxfId="375" priority="41" stopIfTrue="1" operator="equal">
      <formula>0</formula>
    </cfRule>
  </conditionalFormatting>
  <conditionalFormatting sqref="N20:Q194">
    <cfRule type="expression" dxfId="374" priority="51" stopIfTrue="1">
      <formula>OR($AW20=0,$AV20=1,$AG20=99,$AJ$2=$AF$5)</formula>
    </cfRule>
  </conditionalFormatting>
  <conditionalFormatting sqref="R20:R194">
    <cfRule type="expression" dxfId="373" priority="11" stopIfTrue="1">
      <formula>OR($G20=$G19,$D20=$D19)</formula>
    </cfRule>
    <cfRule type="expression" dxfId="372" priority="12" stopIfTrue="1">
      <formula>"ND($G21&lt;&gt;""- -"",$G21&lt;&gt;TEXT(X21,""Dddd, Mmmm dd, Yyyy""))"</formula>
    </cfRule>
    <cfRule type="expression" dxfId="371" priority="13" stopIfTrue="1">
      <formula>($AI20=1)</formula>
    </cfRule>
  </conditionalFormatting>
  <conditionalFormatting sqref="U5">
    <cfRule type="expression" dxfId="370" priority="24" stopIfTrue="1">
      <formula>OR($AC$7,$AC$6)</formula>
    </cfRule>
  </conditionalFormatting>
  <conditionalFormatting sqref="U18 X20:Z194 AC20:AE194 AK20:AK194 AQ20:AR194">
    <cfRule type="cellIs" dxfId="369" priority="5" stopIfTrue="1" operator="notEqual">
      <formula>U17</formula>
    </cfRule>
  </conditionalFormatting>
  <conditionalFormatting sqref="U201:AB201">
    <cfRule type="expression" dxfId="368" priority="40" stopIfTrue="1">
      <formula>(LEN($X$11)&gt;4)</formula>
    </cfRule>
  </conditionalFormatting>
  <conditionalFormatting sqref="V5:V7 J6 U6:U7">
    <cfRule type="expression" dxfId="367" priority="23" stopIfTrue="1">
      <formula>OR($AC$7,$AC$6,#REF!)</formula>
    </cfRule>
  </conditionalFormatting>
  <conditionalFormatting sqref="V19">
    <cfRule type="cellIs" dxfId="366" priority="25" stopIfTrue="1" operator="equal">
      <formula>1</formula>
    </cfRule>
  </conditionalFormatting>
  <conditionalFormatting sqref="AB6">
    <cfRule type="expression" dxfId="365" priority="31" stopIfTrue="1">
      <formula>$AC$6</formula>
    </cfRule>
  </conditionalFormatting>
  <conditionalFormatting sqref="AB7">
    <cfRule type="expression" dxfId="364" priority="30" stopIfTrue="1">
      <formula>$AC$7</formula>
    </cfRule>
  </conditionalFormatting>
  <conditionalFormatting sqref="AB20:AB194">
    <cfRule type="cellIs" dxfId="363" priority="48" stopIfTrue="1" operator="greaterThan">
      <formula>0</formula>
    </cfRule>
    <cfRule type="cellIs" dxfId="362" priority="49" stopIfTrue="1" operator="lessThan">
      <formula>0</formula>
    </cfRule>
  </conditionalFormatting>
  <conditionalFormatting sqref="AF20:AG194">
    <cfRule type="cellIs" dxfId="361" priority="34" stopIfTrue="1" operator="greaterThan">
      <formula>1</formula>
    </cfRule>
  </conditionalFormatting>
  <conditionalFormatting sqref="AJ16:AJ17 AJ20:AJ194">
    <cfRule type="cellIs" dxfId="360" priority="33" stopIfTrue="1" operator="greaterThan">
      <formula>0</formula>
    </cfRule>
  </conditionalFormatting>
  <conditionalFormatting sqref="AK2:BO2">
    <cfRule type="cellIs" dxfId="359" priority="37" stopIfTrue="1" operator="equal">
      <formula>0</formula>
    </cfRule>
  </conditionalFormatting>
  <conditionalFormatting sqref="AK5:BO6">
    <cfRule type="cellIs" dxfId="358" priority="32" stopIfTrue="1" operator="equal">
      <formula>0</formula>
    </cfRule>
  </conditionalFormatting>
  <conditionalFormatting sqref="AP20:AP194">
    <cfRule type="cellIs" dxfId="357" priority="27" stopIfTrue="1" operator="lessThan">
      <formula>999</formula>
    </cfRule>
  </conditionalFormatting>
  <conditionalFormatting sqref="AU20:AU194">
    <cfRule type="expression" dxfId="356" priority="36" stopIfTrue="1">
      <formula>LEN(AU20)&gt;2</formula>
    </cfRule>
  </conditionalFormatting>
  <conditionalFormatting sqref="AV20:AV194">
    <cfRule type="cellIs" dxfId="355" priority="35" stopIfTrue="1" operator="equal">
      <formula>1</formula>
    </cfRule>
  </conditionalFormatting>
  <conditionalFormatting sqref="AW20:AW194">
    <cfRule type="cellIs" dxfId="354" priority="47" stopIfTrue="1" operator="equal">
      <formula>0</formula>
    </cfRule>
  </conditionalFormatting>
  <conditionalFormatting sqref="BE20:BF20">
    <cfRule type="expression" dxfId="353" priority="29" stopIfTrue="1">
      <formula>($K$19=$AL$7)</formula>
    </cfRule>
  </conditionalFormatting>
  <conditionalFormatting sqref="BI10:BI12 BF11:BF12">
    <cfRule type="expression" dxfId="352" priority="8" stopIfTrue="1">
      <formula>(LEN($C$9)=0)</formula>
    </cfRule>
  </conditionalFormatting>
  <conditionalFormatting sqref="BI10:BN12 BF11:BF12">
    <cfRule type="expression" dxfId="351" priority="7" stopIfTrue="1">
      <formula>LEN($AA9)&gt;4</formula>
    </cfRule>
  </conditionalFormatting>
  <conditionalFormatting sqref="BJ10:BN12">
    <cfRule type="expression" dxfId="350" priority="10" stopIfTrue="1">
      <formula>(LEN(E$9)=0)</formula>
    </cfRule>
  </conditionalFormatting>
  <conditionalFormatting sqref="BJ13:BN13 R16:R17">
    <cfRule type="cellIs" dxfId="349" priority="26" stopIfTrue="1" operator="equal">
      <formula>0</formula>
    </cfRule>
  </conditionalFormatting>
  <conditionalFormatting sqref="BM20:BN194">
    <cfRule type="cellIs" dxfId="348" priority="55" stopIfTrue="1" operator="notEqual">
      <formula>1</formula>
    </cfRule>
  </conditionalFormatting>
  <hyperlinks>
    <hyperlink ref="Q2" r:id="rId1" xr:uid="{00000000-0004-0000-0900-000000000000}"/>
    <hyperlink ref="Q3" r:id="rId2" xr:uid="{00000000-0004-0000-09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Journal de bord avantages et dépenses d'automobile</v>
      </c>
      <c r="C2" s="70"/>
      <c r="D2" s="81"/>
      <c r="E2" s="70"/>
      <c r="F2" s="70"/>
      <c r="G2" s="70"/>
      <c r="H2" s="70"/>
      <c r="L2" s="82"/>
      <c r="M2" s="82"/>
      <c r="N2" s="758" t="str">
        <f>Instructions!$B$5</f>
        <v xml:space="preserve">Pour en savoir plus, consultez le document : </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À l'exception du Québec, les travailleurs autonomes peuvent utiliser, dans certains cas, un registre pour une période représentative pour étayer les calculs des frais d'un véhicule.</v>
      </c>
      <c r="C3" s="755"/>
      <c r="D3" s="755"/>
      <c r="E3" s="755"/>
      <c r="F3" s="755"/>
      <c r="G3" s="755"/>
      <c r="H3" s="755"/>
      <c r="I3" s="755"/>
      <c r="J3" s="755"/>
      <c r="K3" s="755"/>
      <c r="L3" s="755"/>
      <c r="M3" s="755"/>
      <c r="N3" s="759" t="str">
        <f>Instructions!$B$6</f>
        <v>Utilisation d'une automobile – Guide fiscal</v>
      </c>
      <c r="O3" s="759"/>
      <c r="P3" s="759"/>
      <c r="Q3" s="582" t="s">
        <v>389</v>
      </c>
      <c r="R3" s="553"/>
      <c r="S3" s="26"/>
      <c r="AD3" s="295" t="str">
        <f ca="1">CELL("filename",AD3)</f>
        <v>https://pwccan.sharepoint.com/sites/CA-GSD-0AHZmP0F40YcxUk9PVA/Shared Documents/Car Guide/2025/FRENCH/[electronic-car-log-2025-fr.xlsx]08</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08</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31</v>
      </c>
      <c r="BQ4" s="292"/>
      <c r="BR4" s="7"/>
      <c r="BS4" s="7"/>
      <c r="BT4" s="7"/>
      <c r="IU4" s="17"/>
    </row>
    <row r="5" spans="1:255" ht="15.75" customHeight="1">
      <c r="B5" s="776" t="str">
        <f ca="1">V17</f>
        <v>août 2025</v>
      </c>
      <c r="C5" s="777"/>
      <c r="D5" s="777"/>
      <c r="E5" s="777"/>
      <c r="F5" s="777"/>
      <c r="G5" s="777"/>
      <c r="H5" s="778" t="str">
        <f>'NTS ONLY_set_year'!$E$136</f>
        <v>Saisir les données dans les cellules jaunes ou ambres.</v>
      </c>
      <c r="I5" s="779"/>
      <c r="J5" s="780"/>
      <c r="K5" s="781" t="str">
        <f>'NTS ONLY_set_year'!E46</f>
        <v>Remplir ce sommaire à la fin de chaque mois :</v>
      </c>
      <c r="L5" s="782"/>
      <c r="M5" s="782"/>
      <c r="N5" s="782"/>
      <c r="O5" s="782"/>
      <c r="P5" s="782"/>
      <c r="Q5" s="782"/>
      <c r="R5" s="783"/>
      <c r="S5" s="50"/>
      <c r="U5" s="298">
        <f ca="1">$AJ$5</f>
        <v>0</v>
      </c>
      <c r="V5" s="299" t="str">
        <f>'NTS ONLY_set_year'!E54</f>
        <v>Jours de disponibilité du véhicule pour affaires</v>
      </c>
      <c r="W5" s="300"/>
      <c r="X5" s="300"/>
      <c r="Y5" s="300"/>
      <c r="Z5" s="300"/>
      <c r="AC5" s="301" t="s">
        <v>7</v>
      </c>
      <c r="AD5" s="302" t="s">
        <v>75</v>
      </c>
      <c r="AE5" s="185" t="str">
        <f ca="1">TEXT(DATE($AE$7,$AD$6,1),"Mmmm")</f>
        <v>August</v>
      </c>
      <c r="AF5" s="177">
        <f ca="1">DATE(AE7,AD6+1,1)-DATE(AE7,AD6,1)</f>
        <v>31</v>
      </c>
      <c r="AG5" s="219" t="str">
        <f ca="1">'NTS ONLY_set_year'!E104&amp;$AF$5&amp;'NTS ONLY_set_year'!E7</f>
        <v>◄ ◄ ◄ Seulement 31 jours dans le mois</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Lecture du compteur à la fin du mois précédent</v>
      </c>
      <c r="D6" s="535"/>
      <c r="E6" s="536"/>
      <c r="F6" s="537"/>
      <c r="G6" s="537"/>
      <c r="H6" s="80" t="str">
        <f>'NTS ONLY_set_year'!$E$87</f>
        <v>km dans le mois</v>
      </c>
      <c r="I6" s="75" t="str">
        <f>'NTS ONLY_set_year'!$E$24</f>
        <v>km d'affaires</v>
      </c>
      <c r="J6" s="76" t="str">
        <f>'NTS ONLY_set_year'!$E$110</f>
        <v>km personnel</v>
      </c>
      <c r="K6" s="784" t="str">
        <f>'NTS ONLY_set_year'!$E$92</f>
        <v>Dépenses diverses</v>
      </c>
      <c r="L6" s="706"/>
      <c r="M6" s="706"/>
      <c r="N6" s="707"/>
      <c r="O6" s="785" t="str">
        <f>'NTS ONLY_set_year'!$E$17</f>
        <v>Montants reçus</v>
      </c>
      <c r="P6" s="786"/>
      <c r="Q6" s="786"/>
      <c r="R6" s="787"/>
      <c r="S6" s="50"/>
      <c r="U6" s="303">
        <f ca="1">$AF$5-$AJ$6</f>
        <v>31</v>
      </c>
      <c r="V6" s="304" t="str">
        <f>'NTS ONLY_set_year'!E53</f>
        <v>Jours de disponibilité du véhicule à des fins personnelles</v>
      </c>
      <c r="W6" s="305"/>
      <c r="X6" s="305"/>
      <c r="Y6" s="305"/>
      <c r="Z6" s="305"/>
      <c r="AA6" s="306">
        <f>$D$7</f>
        <v>0</v>
      </c>
      <c r="AB6" s="182"/>
      <c r="AC6" s="183"/>
      <c r="AD6" s="307">
        <f ca="1">MATCH(AD4,'Annual Summary_Sommaire annuel'!$Y$24:$Y$35,0)</f>
        <v>8</v>
      </c>
      <c r="AE6" s="185" t="str">
        <f ca="1">TEXT(DATE($AE$7,$AD$6,1),"Mmmm, YYYY")</f>
        <v>August, 2025</v>
      </c>
      <c r="AF6" s="186">
        <f ca="1">$AF$5</f>
        <v>31</v>
      </c>
      <c r="AG6" s="219" t="str">
        <f>'NTS ONLY_set_year'!E26</f>
        <v>◄ ◄ ◄ ◄ Ne peut sauter une journée</v>
      </c>
      <c r="AH6" s="209"/>
      <c r="AI6" s="219"/>
      <c r="AJ6" s="308"/>
      <c r="BQ6" s="292"/>
      <c r="BR6" s="7"/>
      <c r="BS6" s="7"/>
      <c r="BT6" s="7"/>
      <c r="IU6" s="17"/>
    </row>
    <row r="7" spans="1:255" ht="15.75" customHeight="1" thickBot="1">
      <c r="B7" s="788" t="str">
        <f>'NTS ONLY_set_year'!$E$101</f>
        <v xml:space="preserve">Compteur de kilométrage : </v>
      </c>
      <c r="C7" s="789"/>
      <c r="D7" s="789"/>
      <c r="E7" s="790"/>
      <c r="F7" s="790"/>
      <c r="G7" s="434"/>
      <c r="H7" s="78" t="str">
        <f>IF($BE$13=0,"- -",$BE$13)</f>
        <v>- -</v>
      </c>
      <c r="I7" s="68">
        <f ca="1">M19</f>
        <v>0</v>
      </c>
      <c r="J7" s="79" t="str">
        <f>IF($BE$13=0,"- -",IF($H$7-$M$19&lt;0,"- -",$H$7-$M$19))</f>
        <v>- -</v>
      </c>
      <c r="K7" s="28"/>
      <c r="L7" s="83"/>
      <c r="M7" s="88" t="str">
        <f>'NTS ONLY_set_year'!$E$91</f>
        <v>Frais de location</v>
      </c>
      <c r="N7" s="89"/>
      <c r="O7" s="90"/>
      <c r="P7" s="91" t="str">
        <f>'NTS ONLY_set_year'!$E$15</f>
        <v>Allocations reçues de l'employeur</v>
      </c>
      <c r="Q7" s="48"/>
      <c r="R7" s="131"/>
      <c r="S7" s="50"/>
      <c r="U7" s="309">
        <f ca="1">$AF$5-$AJ$2</f>
        <v>31</v>
      </c>
      <c r="V7" s="310" t="str">
        <f>'NTS ONLY_set_year'!E51</f>
        <v>Jours de disponibilité du véhicule dans le mois pour affaires ou à des fins personnelles</v>
      </c>
      <c r="W7" s="311"/>
      <c r="X7" s="311"/>
      <c r="Y7" s="311"/>
      <c r="Z7" s="311"/>
      <c r="AA7" s="312"/>
      <c r="AB7" s="313"/>
      <c r="AC7" s="314" t="e">
        <f>AND(ISNUMBER(B$7),OR(B$7&lt;0,INT(B$7)&lt;&gt;B$7))</f>
        <v>#VALUE!</v>
      </c>
      <c r="AD7" s="315"/>
      <c r="AE7" s="316">
        <f>Year_four_digits</f>
        <v>2025</v>
      </c>
      <c r="AG7" s="219" t="str">
        <f>'NTS ONLY_set_year'!E50</f>
        <v>◄ ◄ ◄ ◄ Jours non ordonnés</v>
      </c>
      <c r="AH7" s="209"/>
      <c r="AI7" s="219"/>
      <c r="AJ7" s="317"/>
      <c r="AL7" s="162" t="str">
        <f>'NTS ONLY_set_year'!E38</f>
        <v>Vérifier les cellules foncées</v>
      </c>
      <c r="AM7" s="162" t="str">
        <f>'NTS ONLY_set_year'!$E$127</f>
        <v>Totaux</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Automobile 1</v>
      </c>
      <c r="D8" s="795"/>
      <c r="E8" s="796" t="str">
        <f>'NTS ONLY_set_year'!$E$28</f>
        <v>Automobile 2</v>
      </c>
      <c r="F8" s="796"/>
      <c r="G8" s="609" t="str">
        <f>'NTS ONLY_set_year'!$E$29</f>
        <v>Automobile 3</v>
      </c>
      <c r="H8" s="609" t="str">
        <f>'NTS ONLY_set_year'!$E$30</f>
        <v>Automobile 4</v>
      </c>
      <c r="I8" s="609" t="str">
        <f>'NTS ONLY_set_year'!$E$31</f>
        <v>Automobile 5</v>
      </c>
      <c r="J8" s="610" t="str">
        <f>'NTS ONLY_set_year'!$E$32</f>
        <v>Automobile 6</v>
      </c>
      <c r="K8" s="28"/>
      <c r="L8" s="83"/>
      <c r="M8" s="83" t="str">
        <f>'NTS ONLY_set_year'!$E$81</f>
        <v>Frais d'intérêt</v>
      </c>
      <c r="N8" s="84"/>
      <c r="O8" s="85"/>
      <c r="P8" s="48" t="str">
        <f>'NTS ONLY_set_year'!$E$114</f>
        <v>Remboursements de l'employeur</v>
      </c>
      <c r="Q8" s="48"/>
      <c r="R8" s="131"/>
      <c r="S8" s="50"/>
      <c r="Y8" s="163"/>
      <c r="AB8" s="161"/>
      <c r="AE8" s="320">
        <f ca="1">DATE($AE$7,$AD$6,0)</f>
        <v>45869</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Début</v>
      </c>
      <c r="C9" s="791"/>
      <c r="D9" s="753"/>
      <c r="E9" s="753"/>
      <c r="F9" s="753"/>
      <c r="G9" s="74"/>
      <c r="H9" s="74"/>
      <c r="I9" s="74"/>
      <c r="J9" s="608"/>
      <c r="K9" s="28"/>
      <c r="L9" s="83"/>
      <c r="M9" s="83" t="str">
        <f>'NTS ONLY_set_year'!$E$79</f>
        <v>Assurance</v>
      </c>
      <c r="N9" s="86"/>
      <c r="O9" s="87"/>
      <c r="P9" s="48" t="str">
        <f>'NTS ONLY_set_year'!$E$71</f>
        <v>Remboursement de la taxe d'accise sur l'essence</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Totaux</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Fin</v>
      </c>
      <c r="C10" s="791"/>
      <c r="D10" s="753"/>
      <c r="E10" s="753"/>
      <c r="F10" s="753"/>
      <c r="G10" s="74"/>
      <c r="H10" s="74"/>
      <c r="I10" s="74"/>
      <c r="J10" s="608"/>
      <c r="K10" s="28"/>
      <c r="L10" s="83"/>
      <c r="M10" s="83" t="str">
        <f>'NTS ONLY_set_year'!$E$12</f>
        <v>Réparations accident (personnel)</v>
      </c>
      <c r="N10" s="84"/>
      <c r="O10" s="85"/>
      <c r="P10" s="48" t="str">
        <f>'NTS ONLY_set_year'!$E$72</f>
        <v>Remboursement de la TPS/TVH reçue</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Réparations accident (affaires)</v>
      </c>
      <c r="N11" s="130"/>
      <c r="O11" s="130"/>
      <c r="P11" s="618" t="str">
        <f>'NTS ONLY_set_year'!$E$164</f>
        <v>Remboursement de la TVQ reçue</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Produit d'assurance</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31</v>
      </c>
      <c r="C13" s="809" t="str">
        <f>IF($X$16=$X$14,"",$V$7)</f>
        <v>Jours de disponibilité du véhicule dans le mois pour affaires ou à des fins personnelles</v>
      </c>
      <c r="D13" s="673"/>
      <c r="E13" s="673"/>
      <c r="F13" s="810"/>
      <c r="G13" s="797" t="str">
        <f>'NTS ONLY_set_year'!$E$119</f>
        <v>Notes
spéciales :</v>
      </c>
      <c r="H13" s="766"/>
      <c r="I13" s="767"/>
      <c r="J13" s="767"/>
      <c r="K13" s="767"/>
      <c r="L13" s="767"/>
      <c r="M13" s="767"/>
      <c r="N13" s="767"/>
      <c r="O13" s="767"/>
      <c r="P13" s="767"/>
      <c r="Q13" s="767"/>
      <c r="R13" s="768"/>
      <c r="X13" s="349" t="str">
        <f>'Annual Summary_Sommaire annuel'!V4</f>
        <v>Québec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f</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748" t="str">
        <f>'NTS ONLY_set_year'!$E$22</f>
        <v>Kilomètres d'affaires</v>
      </c>
      <c r="L16" s="749"/>
      <c r="M16" s="750"/>
      <c r="N16" s="751" t="str">
        <f>'NTS ONLY_set_year'!$E$106</f>
        <v>Station-
nement</v>
      </c>
      <c r="O16" s="691" t="str">
        <f>'NTS ONLY_set_year'!$E$70</f>
        <v>Essence
et huile</v>
      </c>
      <c r="P16" s="691" t="str">
        <f>'NTS ONLY_set_year'!$E$97</f>
        <v>Réparations et entretien courants</v>
      </c>
      <c r="Q16" s="691" t="str">
        <f>'NTS ONLY_set_year'!$E$105</f>
        <v>Autres frais d'exploitation (comme l'immatriculation et le permis)</v>
      </c>
      <c r="R16" s="830" t="str">
        <f>'NTS ONLY_set_year'!$E$49&amp;"
"</f>
        <v xml:space="preserve">Jour
</v>
      </c>
      <c r="S16" s="50"/>
      <c r="X16" s="367" t="str">
        <f>'Annual Summary_Sommaire annuel'!$V$7</f>
        <v>Québec</v>
      </c>
      <c r="Y16" s="219"/>
      <c r="Z16" s="221">
        <f ca="1">MAX(Z20:Z194)</f>
        <v>31</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Inscrire un</v>
      </c>
      <c r="C17" s="124" t="str">
        <f>IF($X$16='Annual Summary_Sommaire annuel'!$V$5,"","X")</f>
        <v>X</v>
      </c>
      <c r="D17" s="772" t="str">
        <f>IF($X$16=$X$14,"",'NTS ONLY_set_year'!$E$134)</f>
        <v>pour indiquer (ci-dessous) les jours pour lesquels l'automobile n'est pas disponible.</v>
      </c>
      <c r="E17" s="773"/>
      <c r="F17" s="773"/>
      <c r="G17" s="773"/>
      <c r="H17" s="773"/>
      <c r="I17" s="774"/>
      <c r="J17" s="775"/>
      <c r="K17" s="823" t="str">
        <f>'NTS ONLY_set_year'!$E$98</f>
        <v>(Pas de kilométrage personnel)</v>
      </c>
      <c r="L17" s="824"/>
      <c r="M17" s="825"/>
      <c r="N17" s="751"/>
      <c r="O17" s="691"/>
      <c r="P17" s="691"/>
      <c r="Q17" s="691"/>
      <c r="R17" s="830"/>
      <c r="S17" s="50"/>
      <c r="V17" s="591" t="str">
        <f ca="1">IF(Language="f",V19,V18)</f>
        <v>août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Kilomètres d'affaires</v>
      </c>
      <c r="BF17" s="749"/>
      <c r="BG17" s="750"/>
      <c r="BH17" s="751" t="str">
        <f>'NTS ONLY_set_year'!$E$106</f>
        <v>Station-
nement</v>
      </c>
      <c r="BI17" s="691" t="str">
        <f>'NTS ONLY_set_year'!$E$70</f>
        <v>Essence
et huile</v>
      </c>
      <c r="BJ17" s="691" t="str">
        <f>'NTS ONLY_set_year'!$E$97</f>
        <v>Réparations et entretien courants</v>
      </c>
      <c r="BK17" s="691" t="str">
        <f>'NTS ONLY_set_year'!$E$105</f>
        <v>Autres frais d'exploitation (comme l'immatriculation et le permis)</v>
      </c>
      <c r="BL17" s="197"/>
      <c r="BM17" s="379"/>
      <c r="BQ17" s="292"/>
      <c r="BR17" s="7"/>
      <c r="BS17" s="7"/>
      <c r="BT17" s="7"/>
      <c r="IU17" s="17"/>
    </row>
    <row r="18" spans="2:255" ht="24.9" customHeight="1">
      <c r="B18" s="95"/>
      <c r="C18" s="792" t="str">
        <f>IF($X$16=$X$14,"","▼
▼
▼")</f>
        <v>▼
▼
▼</v>
      </c>
      <c r="D18" s="800" t="str">
        <f>'NTS ONLY_set_year'!$E$64</f>
        <v>Entrer le jour aussi souvent que nécessaire.
▼</v>
      </c>
      <c r="E18" s="801"/>
      <c r="F18" s="801"/>
      <c r="G18" s="802"/>
      <c r="H18" s="806" t="str">
        <f>'NTS ONLY_set_year'!$E$112</f>
        <v>A. 
But et notes</v>
      </c>
      <c r="I18" s="806" t="str">
        <f>"B.
"&amp;'NTS ONLY_set_year'!E56</f>
        <v>B.
Point de
départ</v>
      </c>
      <c r="J18" s="806" t="str">
        <f>"C.
"&amp;'NTS ONLY_set_year'!E57</f>
        <v>C.
Destination</v>
      </c>
      <c r="K18" s="10" t="str">
        <f>'NTS ONLY_set_year'!$E$121</f>
        <v>Début</v>
      </c>
      <c r="L18" s="11" t="str">
        <f>'NTS ONLY_set_year'!$E$59</f>
        <v>Fin</v>
      </c>
      <c r="M18" s="12" t="str">
        <f>'NTS ONLY_set_year'!$E$58</f>
        <v>Parcouru</v>
      </c>
      <c r="N18" s="752"/>
      <c r="O18" s="692"/>
      <c r="P18" s="534" t="str">
        <f>'NTS ONLY_set_year'!$E$73</f>
        <v>Consigner les détails dans A.</v>
      </c>
      <c r="Q18" s="692"/>
      <c r="R18" s="831"/>
      <c r="S18" s="50"/>
      <c r="U18" s="398" t="str">
        <f ca="1">TEXT($AE$8+1,"Mmmm")</f>
        <v>August</v>
      </c>
      <c r="V18" s="590" t="str">
        <f ca="1">AE6</f>
        <v>August,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Rangée</v>
      </c>
      <c r="C19" s="793"/>
      <c r="D19" s="803"/>
      <c r="E19" s="804"/>
      <c r="F19" s="804"/>
      <c r="G19" s="805"/>
      <c r="H19" s="807"/>
      <c r="I19" s="808"/>
      <c r="J19" s="808"/>
      <c r="K19" s="770" t="str">
        <f>'NTS ONLY_set_year'!$E$127</f>
        <v>Totaux</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août</v>
      </c>
      <c r="V19" s="590" t="str">
        <f ca="1">U19&amp;" "&amp;Year_four_digits</f>
        <v>août 2025</v>
      </c>
      <c r="W19" s="590"/>
      <c r="X19" s="397" t="s">
        <v>169</v>
      </c>
      <c r="Y19" s="400" t="s">
        <v>170</v>
      </c>
      <c r="Z19" s="223" t="s">
        <v>34</v>
      </c>
      <c r="AB19" s="423" t="s">
        <v>182</v>
      </c>
      <c r="AC19" s="216"/>
      <c r="AD19" s="383" t="s">
        <v>35</v>
      </c>
      <c r="AE19" s="384"/>
      <c r="AF19" s="385"/>
      <c r="AJ19" s="816"/>
      <c r="AK19" s="697"/>
      <c r="AL19" s="386" t="str">
        <f>'NTS ONLY_set_year'!$E$42</f>
        <v>Vérifier DÉBUT</v>
      </c>
      <c r="AM19" s="697"/>
      <c r="AN19" s="386" t="str">
        <f>'NTS ONLY_set_year'!$E$39</f>
        <v>Vérifier FIN</v>
      </c>
      <c r="AP19" s="387">
        <f ca="1">MIN(OFFSET($AP$19,MATCH($AP$18,$AP$20:$AP$195,0)+1,0,600,1))</f>
        <v>999</v>
      </c>
      <c r="AQ19" s="697"/>
      <c r="AR19" s="697"/>
      <c r="AS19" s="697"/>
      <c r="AT19" s="697"/>
      <c r="AU19" s="814"/>
      <c r="AV19" s="814"/>
      <c r="AW19" s="747"/>
      <c r="BE19" s="10" t="str">
        <f>'NTS ONLY_set_year'!$E$121</f>
        <v>Début</v>
      </c>
      <c r="BF19" s="11" t="str">
        <f>'NTS ONLY_set_year'!$E$59</f>
        <v>Fin</v>
      </c>
      <c r="BG19" s="12" t="str">
        <f>'NTS ONLY_set_year'!$E$58</f>
        <v>Parcouru</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Ven.  1 août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Ven</v>
      </c>
      <c r="U20" s="227" t="str">
        <f ca="1">$U$19</f>
        <v>août</v>
      </c>
      <c r="X20" s="388">
        <f ca="1">$AE$8+D20</f>
        <v>45870</v>
      </c>
      <c r="Y20" s="513" t="str">
        <f ca="1">IF(Y14="f",T20&amp;". "&amp;" "&amp;R20&amp;" "&amp;U20&amp;" "&amp;$AE$7,T20&amp;". "&amp;U20&amp;" "&amp;R20&amp;", "&amp;$AE$7)</f>
        <v>Ven.  1 août 2025</v>
      </c>
      <c r="Z20" s="184">
        <f t="shared" ref="Z20:Z83" ca="1" si="4">MIN(R20,$AF$5)</f>
        <v>1</v>
      </c>
      <c r="AA20" s="389">
        <f t="shared" ref="AA20:AA83" ca="1" si="5">$AD$6</f>
        <v>8</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31</v>
      </c>
      <c r="AU20" s="322" t="str">
        <f>IF($C20=$AB$15,'NTS ONLY_set_year'!$E$143," ")&amp;$D20</f>
        <v xml:space="preserve"> 1</v>
      </c>
      <c r="AV20" s="162">
        <f ca="1">IF($X$16=$X$14,0,IF(ISERROR(INDEX($AK$2:$BO$2,D20)),0,(INDEX($AK$2:$BO$2,D20))))</f>
        <v>0</v>
      </c>
      <c r="AW20" s="239">
        <f t="shared" ref="AW20:AW37" ca="1" si="11">IF(OR(D20&gt;$AF$5,D20&lt;1),0,1-AV20)</f>
        <v>1</v>
      </c>
      <c r="BE20" s="744" t="str">
        <f ca="1">$AU$9</f>
        <v>Totaux</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Entrer jour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Jeu</v>
      </c>
      <c r="U21" s="227" t="str">
        <f t="shared" ref="U21:U84" ca="1" si="13">$U$19</f>
        <v>août</v>
      </c>
      <c r="X21" s="388">
        <f ca="1">$AE$8+D21</f>
        <v>45869</v>
      </c>
      <c r="Y21" s="513" t="str">
        <f t="shared" ref="Y21:Y84" ca="1" si="14">IF(Y15="f",T21&amp;". "&amp;" "&amp;R21&amp;" "&amp;U21&amp;" "&amp;$AE$7,T21&amp;". "&amp;U21&amp;" "&amp;R21&amp;", "&amp;$AE$7)</f>
        <v>Jeu. août , 2025</v>
      </c>
      <c r="Z21" s="184">
        <f t="shared" ca="1" si="4"/>
        <v>31</v>
      </c>
      <c r="AA21" s="389">
        <f t="shared" ca="1" si="5"/>
        <v>8</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Jeu</v>
      </c>
      <c r="U22" s="227" t="str">
        <f t="shared" ca="1" si="13"/>
        <v>août</v>
      </c>
      <c r="X22" s="388">
        <f t="shared" ref="X22:X85" ca="1" si="17">$AE$8+D22</f>
        <v>45869</v>
      </c>
      <c r="Y22" s="513" t="str">
        <f t="shared" ca="1" si="14"/>
        <v>Jeu. août , 2025</v>
      </c>
      <c r="Z22" s="184">
        <f t="shared" ca="1" si="4"/>
        <v>31</v>
      </c>
      <c r="AA22" s="389">
        <f t="shared" ca="1" si="5"/>
        <v>8</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Jeu</v>
      </c>
      <c r="U23" s="227" t="str">
        <f t="shared" ca="1" si="13"/>
        <v>août</v>
      </c>
      <c r="X23" s="388">
        <f t="shared" ca="1" si="17"/>
        <v>45869</v>
      </c>
      <c r="Y23" s="513" t="str">
        <f t="shared" ca="1" si="14"/>
        <v>Jeu. août , 2025</v>
      </c>
      <c r="Z23" s="184">
        <f t="shared" ca="1" si="4"/>
        <v>31</v>
      </c>
      <c r="AA23" s="389">
        <f t="shared" ca="1" si="5"/>
        <v>8</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Jeu</v>
      </c>
      <c r="U24" s="227" t="str">
        <f t="shared" ca="1" si="13"/>
        <v>août</v>
      </c>
      <c r="X24" s="388">
        <f t="shared" ca="1" si="17"/>
        <v>45869</v>
      </c>
      <c r="Y24" s="513" t="str">
        <f t="shared" ca="1" si="14"/>
        <v>Jeu. août , 2025</v>
      </c>
      <c r="Z24" s="184">
        <f t="shared" ca="1" si="4"/>
        <v>31</v>
      </c>
      <c r="AA24" s="389">
        <f t="shared" ca="1" si="5"/>
        <v>8</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Jeu</v>
      </c>
      <c r="U25" s="227" t="str">
        <f t="shared" ca="1" si="13"/>
        <v>août</v>
      </c>
      <c r="X25" s="388">
        <f t="shared" ca="1" si="17"/>
        <v>45869</v>
      </c>
      <c r="Y25" s="513" t="str">
        <f t="shared" ca="1" si="14"/>
        <v>Jeu. août , 2025</v>
      </c>
      <c r="Z25" s="184">
        <f t="shared" ca="1" si="4"/>
        <v>31</v>
      </c>
      <c r="AA25" s="389">
        <f t="shared" ca="1" si="5"/>
        <v>8</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Jeu</v>
      </c>
      <c r="U26" s="227" t="str">
        <f t="shared" ca="1" si="13"/>
        <v>août</v>
      </c>
      <c r="X26" s="388">
        <f t="shared" ca="1" si="17"/>
        <v>45869</v>
      </c>
      <c r="Y26" s="513" t="str">
        <f t="shared" ca="1" si="14"/>
        <v>Jeu. août , 2025</v>
      </c>
      <c r="Z26" s="184">
        <f t="shared" ca="1" si="4"/>
        <v>31</v>
      </c>
      <c r="AA26" s="389">
        <f t="shared" ca="1" si="5"/>
        <v>8</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Jeu</v>
      </c>
      <c r="U27" s="227" t="str">
        <f t="shared" ca="1" si="13"/>
        <v>août</v>
      </c>
      <c r="X27" s="388">
        <f t="shared" ca="1" si="17"/>
        <v>45869</v>
      </c>
      <c r="Y27" s="513" t="str">
        <f t="shared" ca="1" si="14"/>
        <v>Jeu. août , 2025</v>
      </c>
      <c r="Z27" s="184">
        <f t="shared" ca="1" si="4"/>
        <v>31</v>
      </c>
      <c r="AA27" s="389">
        <f t="shared" ca="1" si="5"/>
        <v>8</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Jeu</v>
      </c>
      <c r="U28" s="227" t="str">
        <f t="shared" ca="1" si="13"/>
        <v>août</v>
      </c>
      <c r="X28" s="388">
        <f t="shared" ca="1" si="17"/>
        <v>45869</v>
      </c>
      <c r="Y28" s="513" t="str">
        <f t="shared" ca="1" si="14"/>
        <v>Jeu. août , 2025</v>
      </c>
      <c r="Z28" s="184">
        <f t="shared" ca="1" si="4"/>
        <v>31</v>
      </c>
      <c r="AA28" s="389">
        <f t="shared" ca="1" si="5"/>
        <v>8</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Jeu</v>
      </c>
      <c r="U29" s="227" t="str">
        <f t="shared" ca="1" si="13"/>
        <v>août</v>
      </c>
      <c r="X29" s="388">
        <f t="shared" ca="1" si="17"/>
        <v>45869</v>
      </c>
      <c r="Y29" s="513" t="str">
        <f t="shared" ca="1" si="14"/>
        <v>Jeu. août , 2025</v>
      </c>
      <c r="Z29" s="184">
        <f t="shared" ca="1" si="4"/>
        <v>31</v>
      </c>
      <c r="AA29" s="389">
        <f t="shared" ca="1" si="5"/>
        <v>8</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Jeu</v>
      </c>
      <c r="U30" s="227" t="str">
        <f t="shared" ca="1" si="13"/>
        <v>août</v>
      </c>
      <c r="X30" s="388">
        <f t="shared" ca="1" si="17"/>
        <v>45869</v>
      </c>
      <c r="Y30" s="513" t="str">
        <f t="shared" ca="1" si="14"/>
        <v>Jeu. août , 2025</v>
      </c>
      <c r="Z30" s="184">
        <f t="shared" ca="1" si="4"/>
        <v>31</v>
      </c>
      <c r="AA30" s="389">
        <f t="shared" ca="1" si="5"/>
        <v>8</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Jeu</v>
      </c>
      <c r="U31" s="227" t="str">
        <f t="shared" ca="1" si="13"/>
        <v>août</v>
      </c>
      <c r="X31" s="388">
        <f t="shared" ca="1" si="17"/>
        <v>45869</v>
      </c>
      <c r="Y31" s="513" t="str">
        <f t="shared" ca="1" si="14"/>
        <v>Jeu. août , 2025</v>
      </c>
      <c r="Z31" s="184">
        <f t="shared" ca="1" si="4"/>
        <v>31</v>
      </c>
      <c r="AA31" s="389">
        <f t="shared" ca="1" si="5"/>
        <v>8</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Jeu</v>
      </c>
      <c r="U32" s="227" t="str">
        <f t="shared" ca="1" si="13"/>
        <v>août</v>
      </c>
      <c r="X32" s="388">
        <f t="shared" ca="1" si="17"/>
        <v>45869</v>
      </c>
      <c r="Y32" s="513" t="str">
        <f t="shared" ca="1" si="14"/>
        <v>Jeu. août , 2025</v>
      </c>
      <c r="Z32" s="184">
        <f t="shared" ca="1" si="4"/>
        <v>31</v>
      </c>
      <c r="AA32" s="389">
        <f t="shared" ca="1" si="5"/>
        <v>8</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Jeu</v>
      </c>
      <c r="U33" s="227" t="str">
        <f t="shared" ca="1" si="13"/>
        <v>août</v>
      </c>
      <c r="X33" s="388">
        <f t="shared" ca="1" si="17"/>
        <v>45869</v>
      </c>
      <c r="Y33" s="513" t="str">
        <f t="shared" ca="1" si="14"/>
        <v>Jeu. août , 2025</v>
      </c>
      <c r="Z33" s="184">
        <f t="shared" ca="1" si="4"/>
        <v>31</v>
      </c>
      <c r="AA33" s="389">
        <f t="shared" ca="1" si="5"/>
        <v>8</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Jeu</v>
      </c>
      <c r="U34" s="227" t="str">
        <f t="shared" ca="1" si="13"/>
        <v>août</v>
      </c>
      <c r="X34" s="388">
        <f t="shared" ca="1" si="17"/>
        <v>45869</v>
      </c>
      <c r="Y34" s="513" t="str">
        <f t="shared" ca="1" si="14"/>
        <v>Jeu. août , 2025</v>
      </c>
      <c r="Z34" s="184">
        <f t="shared" ca="1" si="4"/>
        <v>31</v>
      </c>
      <c r="AA34" s="389">
        <f t="shared" ca="1" si="5"/>
        <v>8</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Jeu</v>
      </c>
      <c r="U35" s="227" t="str">
        <f t="shared" ca="1" si="13"/>
        <v>août</v>
      </c>
      <c r="X35" s="388">
        <f t="shared" ca="1" si="17"/>
        <v>45869</v>
      </c>
      <c r="Y35" s="513" t="str">
        <f t="shared" ca="1" si="14"/>
        <v>Jeu. août , 2025</v>
      </c>
      <c r="Z35" s="184">
        <f t="shared" ca="1" si="4"/>
        <v>31</v>
      </c>
      <c r="AA35" s="389">
        <f t="shared" ca="1" si="5"/>
        <v>8</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Jeu</v>
      </c>
      <c r="U36" s="227" t="str">
        <f t="shared" ca="1" si="13"/>
        <v>août</v>
      </c>
      <c r="X36" s="388">
        <f t="shared" ca="1" si="17"/>
        <v>45869</v>
      </c>
      <c r="Y36" s="513" t="str">
        <f t="shared" ca="1" si="14"/>
        <v>Jeu. août , 2025</v>
      </c>
      <c r="Z36" s="184">
        <f t="shared" ca="1" si="4"/>
        <v>31</v>
      </c>
      <c r="AA36" s="389">
        <f t="shared" ca="1" si="5"/>
        <v>8</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Jeu</v>
      </c>
      <c r="U37" s="227" t="str">
        <f t="shared" ca="1" si="13"/>
        <v>août</v>
      </c>
      <c r="X37" s="388">
        <f t="shared" ca="1" si="17"/>
        <v>45869</v>
      </c>
      <c r="Y37" s="513" t="str">
        <f t="shared" ca="1" si="14"/>
        <v>Jeu. août , 2025</v>
      </c>
      <c r="Z37" s="184">
        <f t="shared" ca="1" si="4"/>
        <v>31</v>
      </c>
      <c r="AA37" s="389">
        <f t="shared" ca="1" si="5"/>
        <v>8</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Jeu</v>
      </c>
      <c r="U38" s="227" t="str">
        <f t="shared" ca="1" si="13"/>
        <v>août</v>
      </c>
      <c r="X38" s="388">
        <f t="shared" ca="1" si="17"/>
        <v>45869</v>
      </c>
      <c r="Y38" s="513" t="str">
        <f t="shared" ca="1" si="14"/>
        <v>Jeu. août , 2025</v>
      </c>
      <c r="Z38" s="184">
        <f t="shared" ca="1" si="4"/>
        <v>31</v>
      </c>
      <c r="AA38" s="389">
        <f t="shared" ca="1" si="5"/>
        <v>8</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Jeu</v>
      </c>
      <c r="U39" s="227" t="str">
        <f t="shared" ca="1" si="13"/>
        <v>août</v>
      </c>
      <c r="X39" s="388">
        <f t="shared" ca="1" si="17"/>
        <v>45869</v>
      </c>
      <c r="Y39" s="513" t="str">
        <f t="shared" ca="1" si="14"/>
        <v>Jeu. août , 2025</v>
      </c>
      <c r="Z39" s="184">
        <f t="shared" ca="1" si="4"/>
        <v>31</v>
      </c>
      <c r="AA39" s="389">
        <f t="shared" ca="1" si="5"/>
        <v>8</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Jeu</v>
      </c>
      <c r="U40" s="227" t="str">
        <f t="shared" ca="1" si="13"/>
        <v>août</v>
      </c>
      <c r="X40" s="388">
        <f t="shared" ca="1" si="17"/>
        <v>45869</v>
      </c>
      <c r="Y40" s="513" t="str">
        <f t="shared" ca="1" si="14"/>
        <v>Jeu. août , 2025</v>
      </c>
      <c r="Z40" s="184">
        <f t="shared" ca="1" si="4"/>
        <v>31</v>
      </c>
      <c r="AA40" s="389">
        <f t="shared" ca="1" si="5"/>
        <v>8</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Jeu</v>
      </c>
      <c r="U41" s="227" t="str">
        <f t="shared" ca="1" si="13"/>
        <v>août</v>
      </c>
      <c r="X41" s="388">
        <f t="shared" ca="1" si="17"/>
        <v>45869</v>
      </c>
      <c r="Y41" s="513" t="str">
        <f t="shared" ca="1" si="14"/>
        <v>Jeu. août , 2025</v>
      </c>
      <c r="Z41" s="184">
        <f t="shared" ca="1" si="4"/>
        <v>31</v>
      </c>
      <c r="AA41" s="389">
        <f t="shared" ca="1" si="5"/>
        <v>8</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Jeu</v>
      </c>
      <c r="U42" s="227" t="str">
        <f t="shared" ca="1" si="13"/>
        <v>août</v>
      </c>
      <c r="X42" s="388">
        <f t="shared" ca="1" si="17"/>
        <v>45869</v>
      </c>
      <c r="Y42" s="513" t="str">
        <f t="shared" ca="1" si="14"/>
        <v>Jeu. août , 2025</v>
      </c>
      <c r="Z42" s="184">
        <f t="shared" ca="1" si="4"/>
        <v>31</v>
      </c>
      <c r="AA42" s="389">
        <f t="shared" ca="1" si="5"/>
        <v>8</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Jeu</v>
      </c>
      <c r="U43" s="227" t="str">
        <f t="shared" ca="1" si="13"/>
        <v>août</v>
      </c>
      <c r="X43" s="388">
        <f t="shared" ca="1" si="17"/>
        <v>45869</v>
      </c>
      <c r="Y43" s="513" t="str">
        <f t="shared" ca="1" si="14"/>
        <v>Jeu. août , 2025</v>
      </c>
      <c r="Z43" s="184">
        <f t="shared" ca="1" si="4"/>
        <v>31</v>
      </c>
      <c r="AA43" s="389">
        <f t="shared" ca="1" si="5"/>
        <v>8</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Jeu</v>
      </c>
      <c r="U44" s="227" t="str">
        <f t="shared" ca="1" si="13"/>
        <v>août</v>
      </c>
      <c r="X44" s="388">
        <f t="shared" ca="1" si="17"/>
        <v>45869</v>
      </c>
      <c r="Y44" s="513" t="str">
        <f t="shared" ca="1" si="14"/>
        <v>Jeu. août , 2025</v>
      </c>
      <c r="Z44" s="184">
        <f t="shared" ca="1" si="4"/>
        <v>31</v>
      </c>
      <c r="AA44" s="389">
        <f t="shared" ca="1" si="5"/>
        <v>8</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Jeu</v>
      </c>
      <c r="U45" s="227" t="str">
        <f t="shared" ca="1" si="13"/>
        <v>août</v>
      </c>
      <c r="X45" s="388">
        <f t="shared" ca="1" si="17"/>
        <v>45869</v>
      </c>
      <c r="Y45" s="513" t="str">
        <f t="shared" ca="1" si="14"/>
        <v>Jeu. août , 2025</v>
      </c>
      <c r="Z45" s="184">
        <f t="shared" ca="1" si="4"/>
        <v>31</v>
      </c>
      <c r="AA45" s="389">
        <f t="shared" ca="1" si="5"/>
        <v>8</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Jeu</v>
      </c>
      <c r="U46" s="227" t="str">
        <f t="shared" ca="1" si="13"/>
        <v>août</v>
      </c>
      <c r="X46" s="388">
        <f t="shared" ca="1" si="17"/>
        <v>45869</v>
      </c>
      <c r="Y46" s="513" t="str">
        <f t="shared" ca="1" si="14"/>
        <v>Jeu. août , 2025</v>
      </c>
      <c r="Z46" s="184">
        <f t="shared" ca="1" si="4"/>
        <v>31</v>
      </c>
      <c r="AA46" s="389">
        <f t="shared" ca="1" si="5"/>
        <v>8</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Jeu</v>
      </c>
      <c r="U47" s="227" t="str">
        <f t="shared" ca="1" si="13"/>
        <v>août</v>
      </c>
      <c r="X47" s="388">
        <f t="shared" ca="1" si="17"/>
        <v>45869</v>
      </c>
      <c r="Y47" s="513" t="str">
        <f t="shared" ca="1" si="14"/>
        <v>Jeu. août , 2025</v>
      </c>
      <c r="Z47" s="184">
        <f t="shared" ca="1" si="4"/>
        <v>31</v>
      </c>
      <c r="AA47" s="389">
        <f t="shared" ca="1" si="5"/>
        <v>8</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Jeu</v>
      </c>
      <c r="U48" s="227" t="str">
        <f t="shared" ca="1" si="13"/>
        <v>août</v>
      </c>
      <c r="X48" s="388">
        <f t="shared" ca="1" si="17"/>
        <v>45869</v>
      </c>
      <c r="Y48" s="513" t="str">
        <f t="shared" ca="1" si="14"/>
        <v>Jeu. août , 2025</v>
      </c>
      <c r="Z48" s="184">
        <f t="shared" ca="1" si="4"/>
        <v>31</v>
      </c>
      <c r="AA48" s="389">
        <f t="shared" ca="1" si="5"/>
        <v>8</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Jeu</v>
      </c>
      <c r="U49" s="227" t="str">
        <f t="shared" ca="1" si="13"/>
        <v>août</v>
      </c>
      <c r="X49" s="388">
        <f t="shared" ca="1" si="17"/>
        <v>45869</v>
      </c>
      <c r="Y49" s="513" t="str">
        <f t="shared" ca="1" si="14"/>
        <v>Jeu. août , 2025</v>
      </c>
      <c r="Z49" s="184">
        <f t="shared" ca="1" si="4"/>
        <v>31</v>
      </c>
      <c r="AA49" s="389">
        <f t="shared" ca="1" si="5"/>
        <v>8</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Jeu</v>
      </c>
      <c r="U50" s="227" t="str">
        <f t="shared" ca="1" si="13"/>
        <v>août</v>
      </c>
      <c r="X50" s="388">
        <f t="shared" ca="1" si="17"/>
        <v>45869</v>
      </c>
      <c r="Y50" s="513" t="str">
        <f t="shared" ca="1" si="14"/>
        <v>Jeu. août , 2025</v>
      </c>
      <c r="Z50" s="184">
        <f t="shared" ca="1" si="4"/>
        <v>31</v>
      </c>
      <c r="AA50" s="389">
        <f t="shared" ca="1" si="5"/>
        <v>8</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Jeu</v>
      </c>
      <c r="U51" s="227" t="str">
        <f t="shared" ca="1" si="13"/>
        <v>août</v>
      </c>
      <c r="X51" s="388">
        <f t="shared" ca="1" si="17"/>
        <v>45869</v>
      </c>
      <c r="Y51" s="513" t="str">
        <f t="shared" ca="1" si="14"/>
        <v>Jeu. août , 2025</v>
      </c>
      <c r="Z51" s="184">
        <f t="shared" ca="1" si="4"/>
        <v>31</v>
      </c>
      <c r="AA51" s="389">
        <f t="shared" ca="1" si="5"/>
        <v>8</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Jeu</v>
      </c>
      <c r="U52" s="227" t="str">
        <f t="shared" ca="1" si="13"/>
        <v>août</v>
      </c>
      <c r="X52" s="388">
        <f t="shared" ca="1" si="17"/>
        <v>45869</v>
      </c>
      <c r="Y52" s="513" t="str">
        <f t="shared" ca="1" si="14"/>
        <v>Jeu. août , 2025</v>
      </c>
      <c r="Z52" s="184">
        <f t="shared" ca="1" si="4"/>
        <v>31</v>
      </c>
      <c r="AA52" s="389">
        <f t="shared" ca="1" si="5"/>
        <v>8</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Jeu</v>
      </c>
      <c r="U53" s="227" t="str">
        <f t="shared" ca="1" si="13"/>
        <v>août</v>
      </c>
      <c r="X53" s="388">
        <f t="shared" ca="1" si="17"/>
        <v>45869</v>
      </c>
      <c r="Y53" s="513" t="str">
        <f t="shared" ca="1" si="14"/>
        <v>Jeu. août , 2025</v>
      </c>
      <c r="Z53" s="184">
        <f t="shared" ca="1" si="4"/>
        <v>31</v>
      </c>
      <c r="AA53" s="389">
        <f t="shared" ca="1" si="5"/>
        <v>8</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Jeu</v>
      </c>
      <c r="U54" s="227" t="str">
        <f t="shared" ca="1" si="13"/>
        <v>août</v>
      </c>
      <c r="X54" s="388">
        <f t="shared" ca="1" si="17"/>
        <v>45869</v>
      </c>
      <c r="Y54" s="513" t="str">
        <f t="shared" ca="1" si="14"/>
        <v>Jeu. août , 2025</v>
      </c>
      <c r="Z54" s="184">
        <f t="shared" ca="1" si="4"/>
        <v>31</v>
      </c>
      <c r="AA54" s="389">
        <f t="shared" ca="1" si="5"/>
        <v>8</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Jeu</v>
      </c>
      <c r="U55" s="227" t="str">
        <f t="shared" ca="1" si="13"/>
        <v>août</v>
      </c>
      <c r="X55" s="388">
        <f t="shared" ca="1" si="17"/>
        <v>45869</v>
      </c>
      <c r="Y55" s="513" t="str">
        <f t="shared" ca="1" si="14"/>
        <v>Jeu. août , 2025</v>
      </c>
      <c r="Z55" s="184">
        <f t="shared" ca="1" si="4"/>
        <v>31</v>
      </c>
      <c r="AA55" s="389">
        <f t="shared" ca="1" si="5"/>
        <v>8</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Jeu</v>
      </c>
      <c r="U56" s="227" t="str">
        <f t="shared" ca="1" si="13"/>
        <v>août</v>
      </c>
      <c r="X56" s="388">
        <f t="shared" ca="1" si="17"/>
        <v>45869</v>
      </c>
      <c r="Y56" s="513" t="str">
        <f t="shared" ca="1" si="14"/>
        <v>Jeu. août , 2025</v>
      </c>
      <c r="Z56" s="184">
        <f t="shared" ca="1" si="4"/>
        <v>31</v>
      </c>
      <c r="AA56" s="389">
        <f t="shared" ca="1" si="5"/>
        <v>8</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Jeu</v>
      </c>
      <c r="U57" s="227" t="str">
        <f t="shared" ca="1" si="13"/>
        <v>août</v>
      </c>
      <c r="X57" s="388">
        <f t="shared" ca="1" si="17"/>
        <v>45869</v>
      </c>
      <c r="Y57" s="513" t="str">
        <f t="shared" ca="1" si="14"/>
        <v>Jeu. août , 2025</v>
      </c>
      <c r="Z57" s="184">
        <f t="shared" ca="1" si="4"/>
        <v>31</v>
      </c>
      <c r="AA57" s="389">
        <f t="shared" ca="1" si="5"/>
        <v>8</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Jeu</v>
      </c>
      <c r="U58" s="227" t="str">
        <f t="shared" ca="1" si="13"/>
        <v>août</v>
      </c>
      <c r="X58" s="388">
        <f t="shared" ca="1" si="17"/>
        <v>45869</v>
      </c>
      <c r="Y58" s="513" t="str">
        <f t="shared" ca="1" si="14"/>
        <v>Jeu. août , 2025</v>
      </c>
      <c r="Z58" s="184">
        <f t="shared" ca="1" si="4"/>
        <v>31</v>
      </c>
      <c r="AA58" s="389">
        <f t="shared" ca="1" si="5"/>
        <v>8</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Jeu</v>
      </c>
      <c r="U59" s="227" t="str">
        <f t="shared" ca="1" si="13"/>
        <v>août</v>
      </c>
      <c r="X59" s="388">
        <f t="shared" ca="1" si="17"/>
        <v>45869</v>
      </c>
      <c r="Y59" s="513" t="str">
        <f t="shared" ca="1" si="14"/>
        <v>Jeu. août , 2025</v>
      </c>
      <c r="Z59" s="184">
        <f t="shared" ca="1" si="4"/>
        <v>31</v>
      </c>
      <c r="AA59" s="389">
        <f t="shared" ca="1" si="5"/>
        <v>8</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Jeu</v>
      </c>
      <c r="U60" s="227" t="str">
        <f t="shared" ca="1" si="13"/>
        <v>août</v>
      </c>
      <c r="X60" s="388">
        <f t="shared" ca="1" si="17"/>
        <v>45869</v>
      </c>
      <c r="Y60" s="513" t="str">
        <f t="shared" ca="1" si="14"/>
        <v>Jeu. août , 2025</v>
      </c>
      <c r="Z60" s="184">
        <f t="shared" ca="1" si="4"/>
        <v>31</v>
      </c>
      <c r="AA60" s="389">
        <f t="shared" ca="1" si="5"/>
        <v>8</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Jeu</v>
      </c>
      <c r="U61" s="227" t="str">
        <f t="shared" ca="1" si="13"/>
        <v>août</v>
      </c>
      <c r="X61" s="388">
        <f t="shared" ca="1" si="17"/>
        <v>45869</v>
      </c>
      <c r="Y61" s="513" t="str">
        <f t="shared" ca="1" si="14"/>
        <v>Jeu. août , 2025</v>
      </c>
      <c r="Z61" s="184">
        <f t="shared" ca="1" si="4"/>
        <v>31</v>
      </c>
      <c r="AA61" s="389">
        <f t="shared" ca="1" si="5"/>
        <v>8</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Jeu</v>
      </c>
      <c r="U62" s="227" t="str">
        <f t="shared" ca="1" si="13"/>
        <v>août</v>
      </c>
      <c r="X62" s="388">
        <f t="shared" ca="1" si="17"/>
        <v>45869</v>
      </c>
      <c r="Y62" s="513" t="str">
        <f t="shared" ca="1" si="14"/>
        <v>Jeu. août , 2025</v>
      </c>
      <c r="Z62" s="184">
        <f t="shared" ca="1" si="4"/>
        <v>31</v>
      </c>
      <c r="AA62" s="389">
        <f t="shared" ca="1" si="5"/>
        <v>8</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Jeu</v>
      </c>
      <c r="U63" s="227" t="str">
        <f t="shared" ca="1" si="13"/>
        <v>août</v>
      </c>
      <c r="X63" s="388">
        <f t="shared" ca="1" si="17"/>
        <v>45869</v>
      </c>
      <c r="Y63" s="513" t="str">
        <f t="shared" ca="1" si="14"/>
        <v>Jeu. août , 2025</v>
      </c>
      <c r="Z63" s="184">
        <f t="shared" ca="1" si="4"/>
        <v>31</v>
      </c>
      <c r="AA63" s="389">
        <f t="shared" ca="1" si="5"/>
        <v>8</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Jeu</v>
      </c>
      <c r="U64" s="227" t="str">
        <f t="shared" ca="1" si="13"/>
        <v>août</v>
      </c>
      <c r="X64" s="388">
        <f t="shared" ca="1" si="17"/>
        <v>45869</v>
      </c>
      <c r="Y64" s="513" t="str">
        <f t="shared" ca="1" si="14"/>
        <v>Jeu. août , 2025</v>
      </c>
      <c r="Z64" s="184">
        <f t="shared" ca="1" si="4"/>
        <v>31</v>
      </c>
      <c r="AA64" s="389">
        <f t="shared" ca="1" si="5"/>
        <v>8</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Jeu</v>
      </c>
      <c r="U65" s="227" t="str">
        <f t="shared" ca="1" si="13"/>
        <v>août</v>
      </c>
      <c r="X65" s="388">
        <f t="shared" ca="1" si="17"/>
        <v>45869</v>
      </c>
      <c r="Y65" s="513" t="str">
        <f t="shared" ca="1" si="14"/>
        <v>Jeu. août , 2025</v>
      </c>
      <c r="Z65" s="184">
        <f t="shared" ca="1" si="4"/>
        <v>31</v>
      </c>
      <c r="AA65" s="389">
        <f t="shared" ca="1" si="5"/>
        <v>8</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Jeu</v>
      </c>
      <c r="U66" s="227" t="str">
        <f t="shared" ca="1" si="13"/>
        <v>août</v>
      </c>
      <c r="X66" s="388">
        <f t="shared" ca="1" si="17"/>
        <v>45869</v>
      </c>
      <c r="Y66" s="513" t="str">
        <f t="shared" ca="1" si="14"/>
        <v>Jeu. août , 2025</v>
      </c>
      <c r="Z66" s="184">
        <f t="shared" ca="1" si="4"/>
        <v>31</v>
      </c>
      <c r="AA66" s="389">
        <f t="shared" ca="1" si="5"/>
        <v>8</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Jeu</v>
      </c>
      <c r="U67" s="227" t="str">
        <f t="shared" ca="1" si="13"/>
        <v>août</v>
      </c>
      <c r="X67" s="388">
        <f t="shared" ca="1" si="17"/>
        <v>45869</v>
      </c>
      <c r="Y67" s="513" t="str">
        <f t="shared" ca="1" si="14"/>
        <v>Jeu. août , 2025</v>
      </c>
      <c r="Z67" s="184">
        <f t="shared" ca="1" si="4"/>
        <v>31</v>
      </c>
      <c r="AA67" s="389">
        <f t="shared" ca="1" si="5"/>
        <v>8</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Jeu</v>
      </c>
      <c r="U68" s="227" t="str">
        <f t="shared" ca="1" si="13"/>
        <v>août</v>
      </c>
      <c r="X68" s="388">
        <f t="shared" ca="1" si="17"/>
        <v>45869</v>
      </c>
      <c r="Y68" s="513" t="str">
        <f t="shared" ca="1" si="14"/>
        <v>Jeu. août , 2025</v>
      </c>
      <c r="Z68" s="184">
        <f t="shared" ca="1" si="4"/>
        <v>31</v>
      </c>
      <c r="AA68" s="389">
        <f t="shared" ca="1" si="5"/>
        <v>8</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Jeu</v>
      </c>
      <c r="U69" s="227" t="str">
        <f t="shared" ca="1" si="13"/>
        <v>août</v>
      </c>
      <c r="X69" s="388">
        <f t="shared" ca="1" si="17"/>
        <v>45869</v>
      </c>
      <c r="Y69" s="513" t="str">
        <f t="shared" ca="1" si="14"/>
        <v>Jeu. août , 2025</v>
      </c>
      <c r="Z69" s="184">
        <f t="shared" ca="1" si="4"/>
        <v>31</v>
      </c>
      <c r="AA69" s="389">
        <f t="shared" ca="1" si="5"/>
        <v>8</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Jeu</v>
      </c>
      <c r="U70" s="227" t="str">
        <f t="shared" ca="1" si="13"/>
        <v>août</v>
      </c>
      <c r="X70" s="388">
        <f t="shared" ca="1" si="17"/>
        <v>45869</v>
      </c>
      <c r="Y70" s="513" t="str">
        <f t="shared" ca="1" si="14"/>
        <v>Jeu. août , 2025</v>
      </c>
      <c r="Z70" s="184">
        <f t="shared" ca="1" si="4"/>
        <v>31</v>
      </c>
      <c r="AA70" s="389">
        <f t="shared" ca="1" si="5"/>
        <v>8</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Jeu</v>
      </c>
      <c r="U71" s="227" t="str">
        <f t="shared" ca="1" si="13"/>
        <v>août</v>
      </c>
      <c r="X71" s="388">
        <f t="shared" ca="1" si="17"/>
        <v>45869</v>
      </c>
      <c r="Y71" s="513" t="str">
        <f t="shared" ca="1" si="14"/>
        <v>Jeu. août , 2025</v>
      </c>
      <c r="Z71" s="184">
        <f t="shared" ca="1" si="4"/>
        <v>31</v>
      </c>
      <c r="AA71" s="389">
        <f t="shared" ca="1" si="5"/>
        <v>8</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Jeu</v>
      </c>
      <c r="U72" s="227" t="str">
        <f t="shared" ca="1" si="13"/>
        <v>août</v>
      </c>
      <c r="X72" s="388">
        <f t="shared" ca="1" si="17"/>
        <v>45869</v>
      </c>
      <c r="Y72" s="513" t="str">
        <f t="shared" ca="1" si="14"/>
        <v>Jeu. août , 2025</v>
      </c>
      <c r="Z72" s="184">
        <f t="shared" ca="1" si="4"/>
        <v>31</v>
      </c>
      <c r="AA72" s="389">
        <f t="shared" ca="1" si="5"/>
        <v>8</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Jeu</v>
      </c>
      <c r="U73" s="227" t="str">
        <f t="shared" ca="1" si="13"/>
        <v>août</v>
      </c>
      <c r="X73" s="388">
        <f t="shared" ca="1" si="17"/>
        <v>45869</v>
      </c>
      <c r="Y73" s="513" t="str">
        <f t="shared" ca="1" si="14"/>
        <v>Jeu. août , 2025</v>
      </c>
      <c r="Z73" s="184">
        <f t="shared" ca="1" si="4"/>
        <v>31</v>
      </c>
      <c r="AA73" s="389">
        <f t="shared" ca="1" si="5"/>
        <v>8</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Jeu</v>
      </c>
      <c r="U74" s="227" t="str">
        <f t="shared" ca="1" si="13"/>
        <v>août</v>
      </c>
      <c r="X74" s="388">
        <f t="shared" ca="1" si="17"/>
        <v>45869</v>
      </c>
      <c r="Y74" s="513" t="str">
        <f t="shared" ca="1" si="14"/>
        <v>Jeu. août , 2025</v>
      </c>
      <c r="Z74" s="184">
        <f t="shared" ca="1" si="4"/>
        <v>31</v>
      </c>
      <c r="AA74" s="389">
        <f t="shared" ca="1" si="5"/>
        <v>8</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Jeu</v>
      </c>
      <c r="U75" s="227" t="str">
        <f t="shared" ca="1" si="13"/>
        <v>août</v>
      </c>
      <c r="X75" s="388">
        <f t="shared" ca="1" si="17"/>
        <v>45869</v>
      </c>
      <c r="Y75" s="513" t="str">
        <f t="shared" ca="1" si="14"/>
        <v>Jeu. août , 2025</v>
      </c>
      <c r="Z75" s="184">
        <f t="shared" ca="1" si="4"/>
        <v>31</v>
      </c>
      <c r="AA75" s="389">
        <f t="shared" ca="1" si="5"/>
        <v>8</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Jeu</v>
      </c>
      <c r="U76" s="227" t="str">
        <f t="shared" ca="1" si="13"/>
        <v>août</v>
      </c>
      <c r="X76" s="388">
        <f t="shared" ca="1" si="17"/>
        <v>45869</v>
      </c>
      <c r="Y76" s="513" t="str">
        <f t="shared" ca="1" si="14"/>
        <v>Jeu. août , 2025</v>
      </c>
      <c r="Z76" s="184">
        <f t="shared" ca="1" si="4"/>
        <v>31</v>
      </c>
      <c r="AA76" s="389">
        <f t="shared" ca="1" si="5"/>
        <v>8</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Jeu</v>
      </c>
      <c r="U77" s="227" t="str">
        <f t="shared" ca="1" si="13"/>
        <v>août</v>
      </c>
      <c r="X77" s="388">
        <f t="shared" ca="1" si="17"/>
        <v>45869</v>
      </c>
      <c r="Y77" s="513" t="str">
        <f t="shared" ca="1" si="14"/>
        <v>Jeu. août , 2025</v>
      </c>
      <c r="Z77" s="184">
        <f t="shared" ca="1" si="4"/>
        <v>31</v>
      </c>
      <c r="AA77" s="389">
        <f t="shared" ca="1" si="5"/>
        <v>8</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Jeu</v>
      </c>
      <c r="U78" s="227" t="str">
        <f t="shared" ca="1" si="13"/>
        <v>août</v>
      </c>
      <c r="X78" s="388">
        <f t="shared" ca="1" si="17"/>
        <v>45869</v>
      </c>
      <c r="Y78" s="513" t="str">
        <f t="shared" ca="1" si="14"/>
        <v>Jeu. août , 2025</v>
      </c>
      <c r="Z78" s="184">
        <f t="shared" ca="1" si="4"/>
        <v>31</v>
      </c>
      <c r="AA78" s="389">
        <f t="shared" ca="1" si="5"/>
        <v>8</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Jeu</v>
      </c>
      <c r="U79" s="227" t="str">
        <f t="shared" ca="1" si="13"/>
        <v>août</v>
      </c>
      <c r="X79" s="388">
        <f t="shared" ca="1" si="17"/>
        <v>45869</v>
      </c>
      <c r="Y79" s="513" t="str">
        <f t="shared" ca="1" si="14"/>
        <v>Jeu. août , 2025</v>
      </c>
      <c r="Z79" s="184">
        <f t="shared" ca="1" si="4"/>
        <v>31</v>
      </c>
      <c r="AA79" s="389">
        <f t="shared" ca="1" si="5"/>
        <v>8</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Jeu</v>
      </c>
      <c r="U80" s="227" t="str">
        <f t="shared" ca="1" si="13"/>
        <v>août</v>
      </c>
      <c r="X80" s="388">
        <f t="shared" ca="1" si="17"/>
        <v>45869</v>
      </c>
      <c r="Y80" s="513" t="str">
        <f t="shared" ca="1" si="14"/>
        <v>Jeu. août , 2025</v>
      </c>
      <c r="Z80" s="184">
        <f t="shared" ca="1" si="4"/>
        <v>31</v>
      </c>
      <c r="AA80" s="389">
        <f t="shared" ca="1" si="5"/>
        <v>8</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Jeu</v>
      </c>
      <c r="U81" s="227" t="str">
        <f t="shared" ca="1" si="13"/>
        <v>août</v>
      </c>
      <c r="X81" s="388">
        <f t="shared" ca="1" si="17"/>
        <v>45869</v>
      </c>
      <c r="Y81" s="513" t="str">
        <f t="shared" ca="1" si="14"/>
        <v>Jeu. août , 2025</v>
      </c>
      <c r="Z81" s="184">
        <f t="shared" ca="1" si="4"/>
        <v>31</v>
      </c>
      <c r="AA81" s="389">
        <f t="shared" ca="1" si="5"/>
        <v>8</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Jeu</v>
      </c>
      <c r="U82" s="227" t="str">
        <f t="shared" ca="1" si="13"/>
        <v>août</v>
      </c>
      <c r="X82" s="388">
        <f t="shared" ca="1" si="17"/>
        <v>45869</v>
      </c>
      <c r="Y82" s="513" t="str">
        <f t="shared" ca="1" si="14"/>
        <v>Jeu. août , 2025</v>
      </c>
      <c r="Z82" s="184">
        <f t="shared" ca="1" si="4"/>
        <v>31</v>
      </c>
      <c r="AA82" s="389">
        <f t="shared" ca="1" si="5"/>
        <v>8</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Jeu</v>
      </c>
      <c r="U83" s="227" t="str">
        <f t="shared" ca="1" si="13"/>
        <v>août</v>
      </c>
      <c r="X83" s="388">
        <f t="shared" ca="1" si="17"/>
        <v>45869</v>
      </c>
      <c r="Y83" s="513" t="str">
        <f t="shared" ca="1" si="14"/>
        <v>Jeu. août , 2025</v>
      </c>
      <c r="Z83" s="184">
        <f t="shared" ca="1" si="4"/>
        <v>31</v>
      </c>
      <c r="AA83" s="389">
        <f t="shared" ca="1" si="5"/>
        <v>8</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Jeu</v>
      </c>
      <c r="U84" s="227" t="str">
        <f t="shared" ca="1" si="13"/>
        <v>août</v>
      </c>
      <c r="X84" s="388">
        <f t="shared" ca="1" si="17"/>
        <v>45869</v>
      </c>
      <c r="Y84" s="513" t="str">
        <f t="shared" ca="1" si="14"/>
        <v>Jeu. août , 2025</v>
      </c>
      <c r="Z84" s="184">
        <f t="shared" ref="Z84:Z147" ca="1" si="24">MIN(R84,$AF$5)</f>
        <v>31</v>
      </c>
      <c r="AA84" s="389">
        <f t="shared" ref="AA84:AA147" ca="1" si="25">$AD$6</f>
        <v>8</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Jeu</v>
      </c>
      <c r="U85" s="227" t="str">
        <f t="shared" ref="U85:U148" ca="1" si="32">$U$19</f>
        <v>août</v>
      </c>
      <c r="X85" s="388">
        <f t="shared" ca="1" si="17"/>
        <v>45869</v>
      </c>
      <c r="Y85" s="513" t="str">
        <f t="shared" ref="Y85:Y148" ca="1" si="33">IF(Y79="f",T85&amp;". "&amp;" "&amp;R85&amp;" "&amp;U85&amp;" "&amp;$AE$7,T85&amp;". "&amp;U85&amp;" "&amp;R85&amp;", "&amp;$AE$7)</f>
        <v>Jeu. août , 2025</v>
      </c>
      <c r="Z85" s="184">
        <f t="shared" ca="1" si="24"/>
        <v>31</v>
      </c>
      <c r="AA85" s="389">
        <f t="shared" ca="1" si="25"/>
        <v>8</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Jeu</v>
      </c>
      <c r="U86" s="227" t="str">
        <f t="shared" ca="1" si="32"/>
        <v>août</v>
      </c>
      <c r="X86" s="388">
        <f t="shared" ref="X86:X149" ca="1" si="36">$AE$8+D86</f>
        <v>45869</v>
      </c>
      <c r="Y86" s="513" t="str">
        <f t="shared" ca="1" si="33"/>
        <v>Jeu. août , 2025</v>
      </c>
      <c r="Z86" s="184">
        <f t="shared" ca="1" si="24"/>
        <v>31</v>
      </c>
      <c r="AA86" s="389">
        <f t="shared" ca="1" si="25"/>
        <v>8</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Jeu</v>
      </c>
      <c r="U87" s="227" t="str">
        <f t="shared" ca="1" si="32"/>
        <v>août</v>
      </c>
      <c r="X87" s="388">
        <f t="shared" ca="1" si="36"/>
        <v>45869</v>
      </c>
      <c r="Y87" s="513" t="str">
        <f t="shared" ca="1" si="33"/>
        <v>Jeu. août , 2025</v>
      </c>
      <c r="Z87" s="184">
        <f t="shared" ca="1" si="24"/>
        <v>31</v>
      </c>
      <c r="AA87" s="389">
        <f t="shared" ca="1" si="25"/>
        <v>8</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Jeu</v>
      </c>
      <c r="U88" s="227" t="str">
        <f t="shared" ca="1" si="32"/>
        <v>août</v>
      </c>
      <c r="X88" s="388">
        <f t="shared" ca="1" si="36"/>
        <v>45869</v>
      </c>
      <c r="Y88" s="513" t="str">
        <f t="shared" ca="1" si="33"/>
        <v>Jeu. août , 2025</v>
      </c>
      <c r="Z88" s="184">
        <f t="shared" ca="1" si="24"/>
        <v>31</v>
      </c>
      <c r="AA88" s="389">
        <f t="shared" ca="1" si="25"/>
        <v>8</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Jeu</v>
      </c>
      <c r="U89" s="227" t="str">
        <f t="shared" ca="1" si="32"/>
        <v>août</v>
      </c>
      <c r="X89" s="388">
        <f t="shared" ca="1" si="36"/>
        <v>45869</v>
      </c>
      <c r="Y89" s="513" t="str">
        <f t="shared" ca="1" si="33"/>
        <v>Jeu. août , 2025</v>
      </c>
      <c r="Z89" s="184">
        <f t="shared" ca="1" si="24"/>
        <v>31</v>
      </c>
      <c r="AA89" s="389">
        <f t="shared" ca="1" si="25"/>
        <v>8</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Jeu</v>
      </c>
      <c r="U90" s="227" t="str">
        <f t="shared" ca="1" si="32"/>
        <v>août</v>
      </c>
      <c r="X90" s="388">
        <f t="shared" ca="1" si="36"/>
        <v>45869</v>
      </c>
      <c r="Y90" s="513" t="str">
        <f t="shared" ca="1" si="33"/>
        <v>Jeu. août , 2025</v>
      </c>
      <c r="Z90" s="184">
        <f t="shared" ca="1" si="24"/>
        <v>31</v>
      </c>
      <c r="AA90" s="389">
        <f t="shared" ca="1" si="25"/>
        <v>8</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Jeu</v>
      </c>
      <c r="U91" s="227" t="str">
        <f t="shared" ca="1" si="32"/>
        <v>août</v>
      </c>
      <c r="X91" s="388">
        <f t="shared" ca="1" si="36"/>
        <v>45869</v>
      </c>
      <c r="Y91" s="513" t="str">
        <f t="shared" ca="1" si="33"/>
        <v>Jeu. août , 2025</v>
      </c>
      <c r="Z91" s="184">
        <f t="shared" ca="1" si="24"/>
        <v>31</v>
      </c>
      <c r="AA91" s="389">
        <f t="shared" ca="1" si="25"/>
        <v>8</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Jeu</v>
      </c>
      <c r="U92" s="227" t="str">
        <f t="shared" ca="1" si="32"/>
        <v>août</v>
      </c>
      <c r="X92" s="388">
        <f t="shared" ca="1" si="36"/>
        <v>45869</v>
      </c>
      <c r="Y92" s="513" t="str">
        <f t="shared" ca="1" si="33"/>
        <v>Jeu. août , 2025</v>
      </c>
      <c r="Z92" s="184">
        <f t="shared" ca="1" si="24"/>
        <v>31</v>
      </c>
      <c r="AA92" s="389">
        <f t="shared" ca="1" si="25"/>
        <v>8</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Jeu</v>
      </c>
      <c r="U93" s="227" t="str">
        <f t="shared" ca="1" si="32"/>
        <v>août</v>
      </c>
      <c r="X93" s="388">
        <f t="shared" ca="1" si="36"/>
        <v>45869</v>
      </c>
      <c r="Y93" s="513" t="str">
        <f t="shared" ca="1" si="33"/>
        <v>Jeu. août , 2025</v>
      </c>
      <c r="Z93" s="184">
        <f t="shared" ca="1" si="24"/>
        <v>31</v>
      </c>
      <c r="AA93" s="389">
        <f t="shared" ca="1" si="25"/>
        <v>8</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Jeu</v>
      </c>
      <c r="U94" s="227" t="str">
        <f t="shared" ca="1" si="32"/>
        <v>août</v>
      </c>
      <c r="X94" s="388">
        <f t="shared" ca="1" si="36"/>
        <v>45869</v>
      </c>
      <c r="Y94" s="513" t="str">
        <f t="shared" ca="1" si="33"/>
        <v>Jeu. août , 2025</v>
      </c>
      <c r="Z94" s="184">
        <f t="shared" ca="1" si="24"/>
        <v>31</v>
      </c>
      <c r="AA94" s="389">
        <f t="shared" ca="1" si="25"/>
        <v>8</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Jeu</v>
      </c>
      <c r="U95" s="227" t="str">
        <f t="shared" ca="1" si="32"/>
        <v>août</v>
      </c>
      <c r="X95" s="388">
        <f t="shared" ca="1" si="36"/>
        <v>45869</v>
      </c>
      <c r="Y95" s="513" t="str">
        <f t="shared" ca="1" si="33"/>
        <v>Jeu. août , 2025</v>
      </c>
      <c r="Z95" s="184">
        <f t="shared" ca="1" si="24"/>
        <v>31</v>
      </c>
      <c r="AA95" s="389">
        <f t="shared" ca="1" si="25"/>
        <v>8</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Jeu</v>
      </c>
      <c r="U96" s="227" t="str">
        <f t="shared" ca="1" si="32"/>
        <v>août</v>
      </c>
      <c r="X96" s="388">
        <f t="shared" ca="1" si="36"/>
        <v>45869</v>
      </c>
      <c r="Y96" s="513" t="str">
        <f t="shared" ca="1" si="33"/>
        <v>Jeu. août , 2025</v>
      </c>
      <c r="Z96" s="184">
        <f t="shared" ca="1" si="24"/>
        <v>31</v>
      </c>
      <c r="AA96" s="389">
        <f t="shared" ca="1" si="25"/>
        <v>8</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Jeu</v>
      </c>
      <c r="U97" s="227" t="str">
        <f t="shared" ca="1" si="32"/>
        <v>août</v>
      </c>
      <c r="X97" s="388">
        <f t="shared" ca="1" si="36"/>
        <v>45869</v>
      </c>
      <c r="Y97" s="513" t="str">
        <f t="shared" ca="1" si="33"/>
        <v>Jeu. août , 2025</v>
      </c>
      <c r="Z97" s="184">
        <f t="shared" ca="1" si="24"/>
        <v>31</v>
      </c>
      <c r="AA97" s="389">
        <f t="shared" ca="1" si="25"/>
        <v>8</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Jeu</v>
      </c>
      <c r="U98" s="227" t="str">
        <f t="shared" ca="1" si="32"/>
        <v>août</v>
      </c>
      <c r="X98" s="388">
        <f t="shared" ca="1" si="36"/>
        <v>45869</v>
      </c>
      <c r="Y98" s="513" t="str">
        <f t="shared" ca="1" si="33"/>
        <v>Jeu. août , 2025</v>
      </c>
      <c r="Z98" s="184">
        <f t="shared" ca="1" si="24"/>
        <v>31</v>
      </c>
      <c r="AA98" s="389">
        <f t="shared" ca="1" si="25"/>
        <v>8</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Jeu</v>
      </c>
      <c r="U99" s="227" t="str">
        <f t="shared" ca="1" si="32"/>
        <v>août</v>
      </c>
      <c r="X99" s="388">
        <f t="shared" ca="1" si="36"/>
        <v>45869</v>
      </c>
      <c r="Y99" s="513" t="str">
        <f t="shared" ca="1" si="33"/>
        <v>Jeu. août , 2025</v>
      </c>
      <c r="Z99" s="184">
        <f t="shared" ca="1" si="24"/>
        <v>31</v>
      </c>
      <c r="AA99" s="389">
        <f t="shared" ca="1" si="25"/>
        <v>8</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Jeu</v>
      </c>
      <c r="U100" s="227" t="str">
        <f t="shared" ca="1" si="32"/>
        <v>août</v>
      </c>
      <c r="X100" s="388">
        <f t="shared" ca="1" si="36"/>
        <v>45869</v>
      </c>
      <c r="Y100" s="513" t="str">
        <f t="shared" ca="1" si="33"/>
        <v>Jeu. août , 2025</v>
      </c>
      <c r="Z100" s="184">
        <f t="shared" ca="1" si="24"/>
        <v>31</v>
      </c>
      <c r="AA100" s="389">
        <f t="shared" ca="1" si="25"/>
        <v>8</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Jeu</v>
      </c>
      <c r="U101" s="227" t="str">
        <f t="shared" ca="1" si="32"/>
        <v>août</v>
      </c>
      <c r="X101" s="388">
        <f t="shared" ca="1" si="36"/>
        <v>45869</v>
      </c>
      <c r="Y101" s="513" t="str">
        <f t="shared" ca="1" si="33"/>
        <v>Jeu. août , 2025</v>
      </c>
      <c r="Z101" s="184">
        <f t="shared" ca="1" si="24"/>
        <v>31</v>
      </c>
      <c r="AA101" s="389">
        <f t="shared" ca="1" si="25"/>
        <v>8</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Jeu</v>
      </c>
      <c r="U102" s="227" t="str">
        <f t="shared" ca="1" si="32"/>
        <v>août</v>
      </c>
      <c r="X102" s="388">
        <f t="shared" ca="1" si="36"/>
        <v>45869</v>
      </c>
      <c r="Y102" s="513" t="str">
        <f t="shared" ca="1" si="33"/>
        <v>Jeu. août , 2025</v>
      </c>
      <c r="Z102" s="184">
        <f t="shared" ca="1" si="24"/>
        <v>31</v>
      </c>
      <c r="AA102" s="389">
        <f t="shared" ca="1" si="25"/>
        <v>8</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Jeu</v>
      </c>
      <c r="U103" s="227" t="str">
        <f t="shared" ca="1" si="32"/>
        <v>août</v>
      </c>
      <c r="X103" s="388">
        <f t="shared" ca="1" si="36"/>
        <v>45869</v>
      </c>
      <c r="Y103" s="513" t="str">
        <f t="shared" ca="1" si="33"/>
        <v>Jeu. août , 2025</v>
      </c>
      <c r="Z103" s="184">
        <f t="shared" ca="1" si="24"/>
        <v>31</v>
      </c>
      <c r="AA103" s="389">
        <f t="shared" ca="1" si="25"/>
        <v>8</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Jeu</v>
      </c>
      <c r="U104" s="227" t="str">
        <f t="shared" ca="1" si="32"/>
        <v>août</v>
      </c>
      <c r="X104" s="388">
        <f t="shared" ca="1" si="36"/>
        <v>45869</v>
      </c>
      <c r="Y104" s="513" t="str">
        <f t="shared" ca="1" si="33"/>
        <v>Jeu. août , 2025</v>
      </c>
      <c r="Z104" s="184">
        <f t="shared" ca="1" si="24"/>
        <v>31</v>
      </c>
      <c r="AA104" s="389">
        <f t="shared" ca="1" si="25"/>
        <v>8</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Jeu</v>
      </c>
      <c r="U105" s="227" t="str">
        <f t="shared" ca="1" si="32"/>
        <v>août</v>
      </c>
      <c r="X105" s="388">
        <f t="shared" ca="1" si="36"/>
        <v>45869</v>
      </c>
      <c r="Y105" s="513" t="str">
        <f t="shared" ca="1" si="33"/>
        <v>Jeu. août , 2025</v>
      </c>
      <c r="Z105" s="184">
        <f t="shared" ca="1" si="24"/>
        <v>31</v>
      </c>
      <c r="AA105" s="389">
        <f t="shared" ca="1" si="25"/>
        <v>8</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Jeu</v>
      </c>
      <c r="U106" s="227" t="str">
        <f t="shared" ca="1" si="32"/>
        <v>août</v>
      </c>
      <c r="X106" s="388">
        <f t="shared" ca="1" si="36"/>
        <v>45869</v>
      </c>
      <c r="Y106" s="513" t="str">
        <f t="shared" ca="1" si="33"/>
        <v>Jeu. août , 2025</v>
      </c>
      <c r="Z106" s="184">
        <f t="shared" ca="1" si="24"/>
        <v>31</v>
      </c>
      <c r="AA106" s="389">
        <f t="shared" ca="1" si="25"/>
        <v>8</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Jeu</v>
      </c>
      <c r="U107" s="227" t="str">
        <f t="shared" ca="1" si="32"/>
        <v>août</v>
      </c>
      <c r="X107" s="388">
        <f t="shared" ca="1" si="36"/>
        <v>45869</v>
      </c>
      <c r="Y107" s="513" t="str">
        <f t="shared" ca="1" si="33"/>
        <v>Jeu. août , 2025</v>
      </c>
      <c r="Z107" s="184">
        <f t="shared" ca="1" si="24"/>
        <v>31</v>
      </c>
      <c r="AA107" s="389">
        <f t="shared" ca="1" si="25"/>
        <v>8</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Jeu</v>
      </c>
      <c r="U108" s="227" t="str">
        <f t="shared" ca="1" si="32"/>
        <v>août</v>
      </c>
      <c r="X108" s="388">
        <f t="shared" ca="1" si="36"/>
        <v>45869</v>
      </c>
      <c r="Y108" s="513" t="str">
        <f t="shared" ca="1" si="33"/>
        <v>Jeu. août , 2025</v>
      </c>
      <c r="Z108" s="184">
        <f t="shared" ca="1" si="24"/>
        <v>31</v>
      </c>
      <c r="AA108" s="389">
        <f t="shared" ca="1" si="25"/>
        <v>8</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Jeu</v>
      </c>
      <c r="U109" s="227" t="str">
        <f t="shared" ca="1" si="32"/>
        <v>août</v>
      </c>
      <c r="X109" s="388">
        <f t="shared" ca="1" si="36"/>
        <v>45869</v>
      </c>
      <c r="Y109" s="513" t="str">
        <f t="shared" ca="1" si="33"/>
        <v>Jeu. août , 2025</v>
      </c>
      <c r="Z109" s="184">
        <f t="shared" ca="1" si="24"/>
        <v>31</v>
      </c>
      <c r="AA109" s="389">
        <f t="shared" ca="1" si="25"/>
        <v>8</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Jeu</v>
      </c>
      <c r="U110" s="227" t="str">
        <f t="shared" ca="1" si="32"/>
        <v>août</v>
      </c>
      <c r="X110" s="388">
        <f t="shared" ca="1" si="36"/>
        <v>45869</v>
      </c>
      <c r="Y110" s="513" t="str">
        <f t="shared" ca="1" si="33"/>
        <v>Jeu. août , 2025</v>
      </c>
      <c r="Z110" s="184">
        <f t="shared" ca="1" si="24"/>
        <v>31</v>
      </c>
      <c r="AA110" s="389">
        <f t="shared" ca="1" si="25"/>
        <v>8</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Jeu</v>
      </c>
      <c r="U111" s="227" t="str">
        <f t="shared" ca="1" si="32"/>
        <v>août</v>
      </c>
      <c r="X111" s="388">
        <f t="shared" ca="1" si="36"/>
        <v>45869</v>
      </c>
      <c r="Y111" s="513" t="str">
        <f t="shared" ca="1" si="33"/>
        <v>Jeu. août , 2025</v>
      </c>
      <c r="Z111" s="184">
        <f t="shared" ca="1" si="24"/>
        <v>31</v>
      </c>
      <c r="AA111" s="389">
        <f t="shared" ca="1" si="25"/>
        <v>8</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Jeu</v>
      </c>
      <c r="U112" s="227" t="str">
        <f t="shared" ca="1" si="32"/>
        <v>août</v>
      </c>
      <c r="X112" s="388">
        <f t="shared" ca="1" si="36"/>
        <v>45869</v>
      </c>
      <c r="Y112" s="513" t="str">
        <f t="shared" ca="1" si="33"/>
        <v>Jeu. août , 2025</v>
      </c>
      <c r="Z112" s="184">
        <f t="shared" ca="1" si="24"/>
        <v>31</v>
      </c>
      <c r="AA112" s="389">
        <f t="shared" ca="1" si="25"/>
        <v>8</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Jeu</v>
      </c>
      <c r="U113" s="227" t="str">
        <f t="shared" ca="1" si="32"/>
        <v>août</v>
      </c>
      <c r="X113" s="388">
        <f t="shared" ca="1" si="36"/>
        <v>45869</v>
      </c>
      <c r="Y113" s="513" t="str">
        <f t="shared" ca="1" si="33"/>
        <v>Jeu. août , 2025</v>
      </c>
      <c r="Z113" s="184">
        <f t="shared" ca="1" si="24"/>
        <v>31</v>
      </c>
      <c r="AA113" s="389">
        <f t="shared" ca="1" si="25"/>
        <v>8</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Jeu</v>
      </c>
      <c r="U114" s="227" t="str">
        <f t="shared" ca="1" si="32"/>
        <v>août</v>
      </c>
      <c r="X114" s="388">
        <f t="shared" ca="1" si="36"/>
        <v>45869</v>
      </c>
      <c r="Y114" s="513" t="str">
        <f t="shared" ca="1" si="33"/>
        <v>Jeu. août , 2025</v>
      </c>
      <c r="Z114" s="184">
        <f t="shared" ca="1" si="24"/>
        <v>31</v>
      </c>
      <c r="AA114" s="389">
        <f t="shared" ca="1" si="25"/>
        <v>8</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Jeu</v>
      </c>
      <c r="U115" s="227" t="str">
        <f t="shared" ca="1" si="32"/>
        <v>août</v>
      </c>
      <c r="X115" s="388">
        <f t="shared" ca="1" si="36"/>
        <v>45869</v>
      </c>
      <c r="Y115" s="513" t="str">
        <f t="shared" ca="1" si="33"/>
        <v>Jeu. août , 2025</v>
      </c>
      <c r="Z115" s="184">
        <f t="shared" ca="1" si="24"/>
        <v>31</v>
      </c>
      <c r="AA115" s="389">
        <f t="shared" ca="1" si="25"/>
        <v>8</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Jeu</v>
      </c>
      <c r="U116" s="227" t="str">
        <f t="shared" ca="1" si="32"/>
        <v>août</v>
      </c>
      <c r="X116" s="388">
        <f t="shared" ca="1" si="36"/>
        <v>45869</v>
      </c>
      <c r="Y116" s="513" t="str">
        <f t="shared" ca="1" si="33"/>
        <v>Jeu. août , 2025</v>
      </c>
      <c r="Z116" s="184">
        <f t="shared" ca="1" si="24"/>
        <v>31</v>
      </c>
      <c r="AA116" s="389">
        <f t="shared" ca="1" si="25"/>
        <v>8</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Jeu</v>
      </c>
      <c r="U117" s="227" t="str">
        <f t="shared" ca="1" si="32"/>
        <v>août</v>
      </c>
      <c r="X117" s="388">
        <f t="shared" ca="1" si="36"/>
        <v>45869</v>
      </c>
      <c r="Y117" s="513" t="str">
        <f t="shared" ca="1" si="33"/>
        <v>Jeu. août , 2025</v>
      </c>
      <c r="Z117" s="184">
        <f t="shared" ca="1" si="24"/>
        <v>31</v>
      </c>
      <c r="AA117" s="389">
        <f t="shared" ca="1" si="25"/>
        <v>8</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Jeu</v>
      </c>
      <c r="U118" s="227" t="str">
        <f t="shared" ca="1" si="32"/>
        <v>août</v>
      </c>
      <c r="X118" s="388">
        <f t="shared" ca="1" si="36"/>
        <v>45869</v>
      </c>
      <c r="Y118" s="513" t="str">
        <f t="shared" ca="1" si="33"/>
        <v>Jeu. août , 2025</v>
      </c>
      <c r="Z118" s="184">
        <f t="shared" ca="1" si="24"/>
        <v>31</v>
      </c>
      <c r="AA118" s="389">
        <f t="shared" ca="1" si="25"/>
        <v>8</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Jeu</v>
      </c>
      <c r="U119" s="227" t="str">
        <f t="shared" ca="1" si="32"/>
        <v>août</v>
      </c>
      <c r="X119" s="388">
        <f t="shared" ca="1" si="36"/>
        <v>45869</v>
      </c>
      <c r="Y119" s="513" t="str">
        <f t="shared" ca="1" si="33"/>
        <v>Jeu. août , 2025</v>
      </c>
      <c r="Z119" s="184">
        <f t="shared" ca="1" si="24"/>
        <v>31</v>
      </c>
      <c r="AA119" s="389">
        <f t="shared" ca="1" si="25"/>
        <v>8</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Jeu</v>
      </c>
      <c r="U120" s="227" t="str">
        <f t="shared" ca="1" si="32"/>
        <v>août</v>
      </c>
      <c r="X120" s="388">
        <f t="shared" ca="1" si="36"/>
        <v>45869</v>
      </c>
      <c r="Y120" s="513" t="str">
        <f t="shared" ca="1" si="33"/>
        <v>Jeu. août , 2025</v>
      </c>
      <c r="Z120" s="184">
        <f t="shared" ca="1" si="24"/>
        <v>31</v>
      </c>
      <c r="AA120" s="389">
        <f t="shared" ca="1" si="25"/>
        <v>8</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Jeu</v>
      </c>
      <c r="U121" s="227" t="str">
        <f t="shared" ca="1" si="32"/>
        <v>août</v>
      </c>
      <c r="X121" s="388">
        <f t="shared" ca="1" si="36"/>
        <v>45869</v>
      </c>
      <c r="Y121" s="513" t="str">
        <f t="shared" ca="1" si="33"/>
        <v>Jeu. août , 2025</v>
      </c>
      <c r="Z121" s="184">
        <f t="shared" ca="1" si="24"/>
        <v>31</v>
      </c>
      <c r="AA121" s="389">
        <f t="shared" ca="1" si="25"/>
        <v>8</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Jeu</v>
      </c>
      <c r="U122" s="227" t="str">
        <f t="shared" ca="1" si="32"/>
        <v>août</v>
      </c>
      <c r="X122" s="388">
        <f t="shared" ca="1" si="36"/>
        <v>45869</v>
      </c>
      <c r="Y122" s="513" t="str">
        <f t="shared" ca="1" si="33"/>
        <v>Jeu. août , 2025</v>
      </c>
      <c r="Z122" s="184">
        <f t="shared" ca="1" si="24"/>
        <v>31</v>
      </c>
      <c r="AA122" s="389">
        <f t="shared" ca="1" si="25"/>
        <v>8</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Jeu</v>
      </c>
      <c r="U123" s="227" t="str">
        <f t="shared" ca="1" si="32"/>
        <v>août</v>
      </c>
      <c r="X123" s="388">
        <f t="shared" ca="1" si="36"/>
        <v>45869</v>
      </c>
      <c r="Y123" s="513" t="str">
        <f t="shared" ca="1" si="33"/>
        <v>Jeu. août , 2025</v>
      </c>
      <c r="Z123" s="184">
        <f t="shared" ca="1" si="24"/>
        <v>31</v>
      </c>
      <c r="AA123" s="389">
        <f t="shared" ca="1" si="25"/>
        <v>8</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Jeu</v>
      </c>
      <c r="U124" s="227" t="str">
        <f t="shared" ca="1" si="32"/>
        <v>août</v>
      </c>
      <c r="X124" s="388">
        <f t="shared" ca="1" si="36"/>
        <v>45869</v>
      </c>
      <c r="Y124" s="513" t="str">
        <f t="shared" ca="1" si="33"/>
        <v>Jeu. août , 2025</v>
      </c>
      <c r="Z124" s="184">
        <f t="shared" ca="1" si="24"/>
        <v>31</v>
      </c>
      <c r="AA124" s="389">
        <f t="shared" ca="1" si="25"/>
        <v>8</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Jeu</v>
      </c>
      <c r="U125" s="227" t="str">
        <f t="shared" ca="1" si="32"/>
        <v>août</v>
      </c>
      <c r="X125" s="388">
        <f t="shared" ca="1" si="36"/>
        <v>45869</v>
      </c>
      <c r="Y125" s="513" t="str">
        <f t="shared" ca="1" si="33"/>
        <v>Jeu. août , 2025</v>
      </c>
      <c r="Z125" s="184">
        <f t="shared" ca="1" si="24"/>
        <v>31</v>
      </c>
      <c r="AA125" s="389">
        <f t="shared" ca="1" si="25"/>
        <v>8</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Jeu</v>
      </c>
      <c r="U126" s="227" t="str">
        <f t="shared" ca="1" si="32"/>
        <v>août</v>
      </c>
      <c r="X126" s="388">
        <f t="shared" ca="1" si="36"/>
        <v>45869</v>
      </c>
      <c r="Y126" s="513" t="str">
        <f t="shared" ca="1" si="33"/>
        <v>Jeu. août , 2025</v>
      </c>
      <c r="Z126" s="184">
        <f t="shared" ca="1" si="24"/>
        <v>31</v>
      </c>
      <c r="AA126" s="389">
        <f t="shared" ca="1" si="25"/>
        <v>8</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Jeu</v>
      </c>
      <c r="U127" s="227" t="str">
        <f t="shared" ca="1" si="32"/>
        <v>août</v>
      </c>
      <c r="X127" s="388">
        <f t="shared" ca="1" si="36"/>
        <v>45869</v>
      </c>
      <c r="Y127" s="513" t="str">
        <f t="shared" ca="1" si="33"/>
        <v>Jeu. août , 2025</v>
      </c>
      <c r="Z127" s="184">
        <f t="shared" ca="1" si="24"/>
        <v>31</v>
      </c>
      <c r="AA127" s="389">
        <f t="shared" ca="1" si="25"/>
        <v>8</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Jeu</v>
      </c>
      <c r="U128" s="227" t="str">
        <f t="shared" ca="1" si="32"/>
        <v>août</v>
      </c>
      <c r="X128" s="388">
        <f t="shared" ca="1" si="36"/>
        <v>45869</v>
      </c>
      <c r="Y128" s="513" t="str">
        <f t="shared" ca="1" si="33"/>
        <v>Jeu. août , 2025</v>
      </c>
      <c r="Z128" s="184">
        <f t="shared" ca="1" si="24"/>
        <v>31</v>
      </c>
      <c r="AA128" s="389">
        <f t="shared" ca="1" si="25"/>
        <v>8</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Jeu</v>
      </c>
      <c r="U129" s="227" t="str">
        <f t="shared" ca="1" si="32"/>
        <v>août</v>
      </c>
      <c r="X129" s="388">
        <f t="shared" ca="1" si="36"/>
        <v>45869</v>
      </c>
      <c r="Y129" s="513" t="str">
        <f t="shared" ca="1" si="33"/>
        <v>Jeu. août , 2025</v>
      </c>
      <c r="Z129" s="184">
        <f t="shared" ca="1" si="24"/>
        <v>31</v>
      </c>
      <c r="AA129" s="389">
        <f t="shared" ca="1" si="25"/>
        <v>8</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Jeu</v>
      </c>
      <c r="U130" s="227" t="str">
        <f t="shared" ca="1" si="32"/>
        <v>août</v>
      </c>
      <c r="X130" s="388">
        <f t="shared" ca="1" si="36"/>
        <v>45869</v>
      </c>
      <c r="Y130" s="513" t="str">
        <f t="shared" ca="1" si="33"/>
        <v>Jeu. août , 2025</v>
      </c>
      <c r="Z130" s="184">
        <f t="shared" ca="1" si="24"/>
        <v>31</v>
      </c>
      <c r="AA130" s="389">
        <f t="shared" ca="1" si="25"/>
        <v>8</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Jeu</v>
      </c>
      <c r="U131" s="227" t="str">
        <f t="shared" ca="1" si="32"/>
        <v>août</v>
      </c>
      <c r="X131" s="388">
        <f t="shared" ca="1" si="36"/>
        <v>45869</v>
      </c>
      <c r="Y131" s="513" t="str">
        <f t="shared" ca="1" si="33"/>
        <v>Jeu. août , 2025</v>
      </c>
      <c r="Z131" s="184">
        <f t="shared" ca="1" si="24"/>
        <v>31</v>
      </c>
      <c r="AA131" s="389">
        <f t="shared" ca="1" si="25"/>
        <v>8</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Jeu</v>
      </c>
      <c r="U132" s="227" t="str">
        <f t="shared" ca="1" si="32"/>
        <v>août</v>
      </c>
      <c r="X132" s="388">
        <f t="shared" ca="1" si="36"/>
        <v>45869</v>
      </c>
      <c r="Y132" s="513" t="str">
        <f t="shared" ca="1" si="33"/>
        <v>Jeu. août , 2025</v>
      </c>
      <c r="Z132" s="184">
        <f t="shared" ca="1" si="24"/>
        <v>31</v>
      </c>
      <c r="AA132" s="389">
        <f t="shared" ca="1" si="25"/>
        <v>8</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Jeu</v>
      </c>
      <c r="U133" s="227" t="str">
        <f t="shared" ca="1" si="32"/>
        <v>août</v>
      </c>
      <c r="X133" s="388">
        <f t="shared" ca="1" si="36"/>
        <v>45869</v>
      </c>
      <c r="Y133" s="513" t="str">
        <f t="shared" ca="1" si="33"/>
        <v>Jeu. août , 2025</v>
      </c>
      <c r="Z133" s="184">
        <f t="shared" ca="1" si="24"/>
        <v>31</v>
      </c>
      <c r="AA133" s="389">
        <f t="shared" ca="1" si="25"/>
        <v>8</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Jeu</v>
      </c>
      <c r="U134" s="227" t="str">
        <f t="shared" ca="1" si="32"/>
        <v>août</v>
      </c>
      <c r="X134" s="388">
        <f t="shared" ca="1" si="36"/>
        <v>45869</v>
      </c>
      <c r="Y134" s="513" t="str">
        <f t="shared" ca="1" si="33"/>
        <v>Jeu. août , 2025</v>
      </c>
      <c r="Z134" s="184">
        <f t="shared" ca="1" si="24"/>
        <v>31</v>
      </c>
      <c r="AA134" s="389">
        <f t="shared" ca="1" si="25"/>
        <v>8</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Jeu</v>
      </c>
      <c r="U135" s="227" t="str">
        <f t="shared" ca="1" si="32"/>
        <v>août</v>
      </c>
      <c r="X135" s="388">
        <f t="shared" ca="1" si="36"/>
        <v>45869</v>
      </c>
      <c r="Y135" s="513" t="str">
        <f t="shared" ca="1" si="33"/>
        <v>Jeu. août , 2025</v>
      </c>
      <c r="Z135" s="184">
        <f t="shared" ca="1" si="24"/>
        <v>31</v>
      </c>
      <c r="AA135" s="389">
        <f t="shared" ca="1" si="25"/>
        <v>8</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Jeu</v>
      </c>
      <c r="U136" s="227" t="str">
        <f t="shared" ca="1" si="32"/>
        <v>août</v>
      </c>
      <c r="X136" s="388">
        <f t="shared" ca="1" si="36"/>
        <v>45869</v>
      </c>
      <c r="Y136" s="513" t="str">
        <f t="shared" ca="1" si="33"/>
        <v>Jeu. août , 2025</v>
      </c>
      <c r="Z136" s="184">
        <f t="shared" ca="1" si="24"/>
        <v>31</v>
      </c>
      <c r="AA136" s="389">
        <f t="shared" ca="1" si="25"/>
        <v>8</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Jeu</v>
      </c>
      <c r="U137" s="227" t="str">
        <f t="shared" ca="1" si="32"/>
        <v>août</v>
      </c>
      <c r="X137" s="388">
        <f t="shared" ca="1" si="36"/>
        <v>45869</v>
      </c>
      <c r="Y137" s="513" t="str">
        <f t="shared" ca="1" si="33"/>
        <v>Jeu. août , 2025</v>
      </c>
      <c r="Z137" s="184">
        <f t="shared" ca="1" si="24"/>
        <v>31</v>
      </c>
      <c r="AA137" s="389">
        <f t="shared" ca="1" si="25"/>
        <v>8</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Jeu</v>
      </c>
      <c r="U138" s="227" t="str">
        <f t="shared" ca="1" si="32"/>
        <v>août</v>
      </c>
      <c r="X138" s="388">
        <f t="shared" ca="1" si="36"/>
        <v>45869</v>
      </c>
      <c r="Y138" s="513" t="str">
        <f t="shared" ca="1" si="33"/>
        <v>Jeu. août , 2025</v>
      </c>
      <c r="Z138" s="184">
        <f t="shared" ca="1" si="24"/>
        <v>31</v>
      </c>
      <c r="AA138" s="389">
        <f t="shared" ca="1" si="25"/>
        <v>8</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Jeu</v>
      </c>
      <c r="U139" s="227" t="str">
        <f t="shared" ca="1" si="32"/>
        <v>août</v>
      </c>
      <c r="X139" s="388">
        <f t="shared" ca="1" si="36"/>
        <v>45869</v>
      </c>
      <c r="Y139" s="513" t="str">
        <f t="shared" ca="1" si="33"/>
        <v>Jeu. août , 2025</v>
      </c>
      <c r="Z139" s="184">
        <f t="shared" ca="1" si="24"/>
        <v>31</v>
      </c>
      <c r="AA139" s="389">
        <f t="shared" ca="1" si="25"/>
        <v>8</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Jeu</v>
      </c>
      <c r="U140" s="227" t="str">
        <f t="shared" ca="1" si="32"/>
        <v>août</v>
      </c>
      <c r="X140" s="388">
        <f t="shared" ca="1" si="36"/>
        <v>45869</v>
      </c>
      <c r="Y140" s="513" t="str">
        <f t="shared" ca="1" si="33"/>
        <v>Jeu. août , 2025</v>
      </c>
      <c r="Z140" s="184">
        <f t="shared" ca="1" si="24"/>
        <v>31</v>
      </c>
      <c r="AA140" s="389">
        <f t="shared" ca="1" si="25"/>
        <v>8</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Jeu</v>
      </c>
      <c r="U141" s="227" t="str">
        <f t="shared" ca="1" si="32"/>
        <v>août</v>
      </c>
      <c r="X141" s="388">
        <f t="shared" ca="1" si="36"/>
        <v>45869</v>
      </c>
      <c r="Y141" s="513" t="str">
        <f t="shared" ca="1" si="33"/>
        <v>Jeu. août , 2025</v>
      </c>
      <c r="Z141" s="184">
        <f t="shared" ca="1" si="24"/>
        <v>31</v>
      </c>
      <c r="AA141" s="389">
        <f t="shared" ca="1" si="25"/>
        <v>8</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Jeu</v>
      </c>
      <c r="U142" s="227" t="str">
        <f t="shared" ca="1" si="32"/>
        <v>août</v>
      </c>
      <c r="X142" s="388">
        <f t="shared" ca="1" si="36"/>
        <v>45869</v>
      </c>
      <c r="Y142" s="513" t="str">
        <f t="shared" ca="1" si="33"/>
        <v>Jeu. août , 2025</v>
      </c>
      <c r="Z142" s="184">
        <f t="shared" ca="1" si="24"/>
        <v>31</v>
      </c>
      <c r="AA142" s="389">
        <f t="shared" ca="1" si="25"/>
        <v>8</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Jeu</v>
      </c>
      <c r="U143" s="227" t="str">
        <f t="shared" ca="1" si="32"/>
        <v>août</v>
      </c>
      <c r="X143" s="388">
        <f t="shared" ca="1" si="36"/>
        <v>45869</v>
      </c>
      <c r="Y143" s="513" t="str">
        <f t="shared" ca="1" si="33"/>
        <v>Jeu. août , 2025</v>
      </c>
      <c r="Z143" s="184">
        <f t="shared" ca="1" si="24"/>
        <v>31</v>
      </c>
      <c r="AA143" s="389">
        <f t="shared" ca="1" si="25"/>
        <v>8</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Jeu</v>
      </c>
      <c r="U144" s="227" t="str">
        <f t="shared" ca="1" si="32"/>
        <v>août</v>
      </c>
      <c r="X144" s="388">
        <f t="shared" ca="1" si="36"/>
        <v>45869</v>
      </c>
      <c r="Y144" s="513" t="str">
        <f t="shared" ca="1" si="33"/>
        <v>Jeu. août , 2025</v>
      </c>
      <c r="Z144" s="184">
        <f t="shared" ca="1" si="24"/>
        <v>31</v>
      </c>
      <c r="AA144" s="389">
        <f t="shared" ca="1" si="25"/>
        <v>8</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Jeu</v>
      </c>
      <c r="U145" s="227" t="str">
        <f t="shared" ca="1" si="32"/>
        <v>août</v>
      </c>
      <c r="X145" s="388">
        <f t="shared" ca="1" si="36"/>
        <v>45869</v>
      </c>
      <c r="Y145" s="513" t="str">
        <f t="shared" ca="1" si="33"/>
        <v>Jeu. août , 2025</v>
      </c>
      <c r="Z145" s="184">
        <f t="shared" ca="1" si="24"/>
        <v>31</v>
      </c>
      <c r="AA145" s="389">
        <f t="shared" ca="1" si="25"/>
        <v>8</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Jeu</v>
      </c>
      <c r="U146" s="227" t="str">
        <f t="shared" ca="1" si="32"/>
        <v>août</v>
      </c>
      <c r="X146" s="388">
        <f t="shared" ca="1" si="36"/>
        <v>45869</v>
      </c>
      <c r="Y146" s="513" t="str">
        <f t="shared" ca="1" si="33"/>
        <v>Jeu. août , 2025</v>
      </c>
      <c r="Z146" s="184">
        <f t="shared" ca="1" si="24"/>
        <v>31</v>
      </c>
      <c r="AA146" s="389">
        <f t="shared" ca="1" si="25"/>
        <v>8</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Jeu</v>
      </c>
      <c r="U147" s="227" t="str">
        <f t="shared" ca="1" si="32"/>
        <v>août</v>
      </c>
      <c r="X147" s="388">
        <f t="shared" ca="1" si="36"/>
        <v>45869</v>
      </c>
      <c r="Y147" s="513" t="str">
        <f t="shared" ca="1" si="33"/>
        <v>Jeu. août , 2025</v>
      </c>
      <c r="Z147" s="184">
        <f t="shared" ca="1" si="24"/>
        <v>31</v>
      </c>
      <c r="AA147" s="389">
        <f t="shared" ca="1" si="25"/>
        <v>8</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Jeu</v>
      </c>
      <c r="U148" s="227" t="str">
        <f t="shared" ca="1" si="32"/>
        <v>août</v>
      </c>
      <c r="X148" s="388">
        <f t="shared" ca="1" si="36"/>
        <v>45869</v>
      </c>
      <c r="Y148" s="513" t="str">
        <f t="shared" ca="1" si="33"/>
        <v>Jeu. août , 2025</v>
      </c>
      <c r="Z148" s="184">
        <f t="shared" ref="Z148:Z194" ca="1" si="43">MIN(R148,$AF$5)</f>
        <v>31</v>
      </c>
      <c r="AA148" s="389">
        <f t="shared" ref="AA148:AA194" ca="1" si="44">$AD$6</f>
        <v>8</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Jeu</v>
      </c>
      <c r="U149" s="227" t="str">
        <f t="shared" ref="U149:U194" ca="1" si="51">$U$19</f>
        <v>août</v>
      </c>
      <c r="X149" s="388">
        <f t="shared" ca="1" si="36"/>
        <v>45869</v>
      </c>
      <c r="Y149" s="513" t="str">
        <f t="shared" ref="Y149:Y194" ca="1" si="52">IF(Y143="f",T149&amp;". "&amp;" "&amp;R149&amp;" "&amp;U149&amp;" "&amp;$AE$7,T149&amp;". "&amp;U149&amp;" "&amp;R149&amp;", "&amp;$AE$7)</f>
        <v>Jeu. août , 2025</v>
      </c>
      <c r="Z149" s="184">
        <f t="shared" ca="1" si="43"/>
        <v>31</v>
      </c>
      <c r="AA149" s="389">
        <f t="shared" ca="1" si="44"/>
        <v>8</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Jeu</v>
      </c>
      <c r="U150" s="227" t="str">
        <f t="shared" ca="1" si="51"/>
        <v>août</v>
      </c>
      <c r="X150" s="388">
        <f t="shared" ref="X150:X194" ca="1" si="55">$AE$8+D150</f>
        <v>45869</v>
      </c>
      <c r="Y150" s="513" t="str">
        <f t="shared" ca="1" si="52"/>
        <v>Jeu. août , 2025</v>
      </c>
      <c r="Z150" s="184">
        <f t="shared" ca="1" si="43"/>
        <v>31</v>
      </c>
      <c r="AA150" s="389">
        <f t="shared" ca="1" si="44"/>
        <v>8</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Jeu</v>
      </c>
      <c r="U151" s="227" t="str">
        <f t="shared" ca="1" si="51"/>
        <v>août</v>
      </c>
      <c r="X151" s="388">
        <f t="shared" ca="1" si="55"/>
        <v>45869</v>
      </c>
      <c r="Y151" s="513" t="str">
        <f t="shared" ca="1" si="52"/>
        <v>Jeu. août , 2025</v>
      </c>
      <c r="Z151" s="184">
        <f t="shared" ca="1" si="43"/>
        <v>31</v>
      </c>
      <c r="AA151" s="389">
        <f t="shared" ca="1" si="44"/>
        <v>8</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Jeu</v>
      </c>
      <c r="U152" s="227" t="str">
        <f t="shared" ca="1" si="51"/>
        <v>août</v>
      </c>
      <c r="X152" s="388">
        <f t="shared" ca="1" si="55"/>
        <v>45869</v>
      </c>
      <c r="Y152" s="513" t="str">
        <f t="shared" ca="1" si="52"/>
        <v>Jeu. août , 2025</v>
      </c>
      <c r="Z152" s="184">
        <f t="shared" ca="1" si="43"/>
        <v>31</v>
      </c>
      <c r="AA152" s="389">
        <f t="shared" ca="1" si="44"/>
        <v>8</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Jeu</v>
      </c>
      <c r="U153" s="227" t="str">
        <f t="shared" ca="1" si="51"/>
        <v>août</v>
      </c>
      <c r="X153" s="388">
        <f t="shared" ca="1" si="55"/>
        <v>45869</v>
      </c>
      <c r="Y153" s="513" t="str">
        <f t="shared" ca="1" si="52"/>
        <v>Jeu. août , 2025</v>
      </c>
      <c r="Z153" s="184">
        <f t="shared" ca="1" si="43"/>
        <v>31</v>
      </c>
      <c r="AA153" s="389">
        <f t="shared" ca="1" si="44"/>
        <v>8</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Jeu</v>
      </c>
      <c r="U154" s="227" t="str">
        <f t="shared" ca="1" si="51"/>
        <v>août</v>
      </c>
      <c r="X154" s="388">
        <f t="shared" ca="1" si="55"/>
        <v>45869</v>
      </c>
      <c r="Y154" s="513" t="str">
        <f t="shared" ca="1" si="52"/>
        <v>Jeu. août , 2025</v>
      </c>
      <c r="Z154" s="184">
        <f t="shared" ca="1" si="43"/>
        <v>31</v>
      </c>
      <c r="AA154" s="389">
        <f t="shared" ca="1" si="44"/>
        <v>8</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Jeu</v>
      </c>
      <c r="U155" s="227" t="str">
        <f t="shared" ca="1" si="51"/>
        <v>août</v>
      </c>
      <c r="X155" s="388">
        <f t="shared" ca="1" si="55"/>
        <v>45869</v>
      </c>
      <c r="Y155" s="513" t="str">
        <f t="shared" ca="1" si="52"/>
        <v>Jeu. août , 2025</v>
      </c>
      <c r="Z155" s="184">
        <f t="shared" ca="1" si="43"/>
        <v>31</v>
      </c>
      <c r="AA155" s="389">
        <f t="shared" ca="1" si="44"/>
        <v>8</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Jeu</v>
      </c>
      <c r="U156" s="227" t="str">
        <f t="shared" ca="1" si="51"/>
        <v>août</v>
      </c>
      <c r="X156" s="388">
        <f t="shared" ca="1" si="55"/>
        <v>45869</v>
      </c>
      <c r="Y156" s="513" t="str">
        <f t="shared" ca="1" si="52"/>
        <v>Jeu. août , 2025</v>
      </c>
      <c r="Z156" s="184">
        <f t="shared" ca="1" si="43"/>
        <v>31</v>
      </c>
      <c r="AA156" s="389">
        <f t="shared" ca="1" si="44"/>
        <v>8</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Jeu</v>
      </c>
      <c r="U157" s="227" t="str">
        <f t="shared" ca="1" si="51"/>
        <v>août</v>
      </c>
      <c r="X157" s="388">
        <f t="shared" ca="1" si="55"/>
        <v>45869</v>
      </c>
      <c r="Y157" s="513" t="str">
        <f t="shared" ca="1" si="52"/>
        <v>Jeu. août , 2025</v>
      </c>
      <c r="Z157" s="184">
        <f t="shared" ca="1" si="43"/>
        <v>31</v>
      </c>
      <c r="AA157" s="389">
        <f t="shared" ca="1" si="44"/>
        <v>8</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Jeu</v>
      </c>
      <c r="U158" s="227" t="str">
        <f t="shared" ca="1" si="51"/>
        <v>août</v>
      </c>
      <c r="X158" s="388">
        <f t="shared" ca="1" si="55"/>
        <v>45869</v>
      </c>
      <c r="Y158" s="513" t="str">
        <f t="shared" ca="1" si="52"/>
        <v>Jeu. août , 2025</v>
      </c>
      <c r="Z158" s="184">
        <f t="shared" ca="1" si="43"/>
        <v>31</v>
      </c>
      <c r="AA158" s="389">
        <f t="shared" ca="1" si="44"/>
        <v>8</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Jeu</v>
      </c>
      <c r="U159" s="227" t="str">
        <f t="shared" ca="1" si="51"/>
        <v>août</v>
      </c>
      <c r="X159" s="388">
        <f t="shared" ca="1" si="55"/>
        <v>45869</v>
      </c>
      <c r="Y159" s="513" t="str">
        <f t="shared" ca="1" si="52"/>
        <v>Jeu. août , 2025</v>
      </c>
      <c r="Z159" s="184">
        <f t="shared" ca="1" si="43"/>
        <v>31</v>
      </c>
      <c r="AA159" s="389">
        <f t="shared" ca="1" si="44"/>
        <v>8</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Jeu</v>
      </c>
      <c r="U160" s="227" t="str">
        <f t="shared" ca="1" si="51"/>
        <v>août</v>
      </c>
      <c r="X160" s="388">
        <f t="shared" ca="1" si="55"/>
        <v>45869</v>
      </c>
      <c r="Y160" s="513" t="str">
        <f t="shared" ca="1" si="52"/>
        <v>Jeu. août , 2025</v>
      </c>
      <c r="Z160" s="184">
        <f t="shared" ca="1" si="43"/>
        <v>31</v>
      </c>
      <c r="AA160" s="389">
        <f t="shared" ca="1" si="44"/>
        <v>8</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Jeu</v>
      </c>
      <c r="U161" s="227" t="str">
        <f t="shared" ca="1" si="51"/>
        <v>août</v>
      </c>
      <c r="X161" s="388">
        <f t="shared" ca="1" si="55"/>
        <v>45869</v>
      </c>
      <c r="Y161" s="513" t="str">
        <f t="shared" ca="1" si="52"/>
        <v>Jeu. août , 2025</v>
      </c>
      <c r="Z161" s="184">
        <f t="shared" ca="1" si="43"/>
        <v>31</v>
      </c>
      <c r="AA161" s="389">
        <f t="shared" ca="1" si="44"/>
        <v>8</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Jeu</v>
      </c>
      <c r="U162" s="227" t="str">
        <f t="shared" ca="1" si="51"/>
        <v>août</v>
      </c>
      <c r="X162" s="388">
        <f t="shared" ca="1" si="55"/>
        <v>45869</v>
      </c>
      <c r="Y162" s="513" t="str">
        <f t="shared" ca="1" si="52"/>
        <v>Jeu. août , 2025</v>
      </c>
      <c r="Z162" s="184">
        <f t="shared" ca="1" si="43"/>
        <v>31</v>
      </c>
      <c r="AA162" s="389">
        <f t="shared" ca="1" si="44"/>
        <v>8</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Jeu</v>
      </c>
      <c r="U163" s="227" t="str">
        <f t="shared" ca="1" si="51"/>
        <v>août</v>
      </c>
      <c r="X163" s="388">
        <f t="shared" ca="1" si="55"/>
        <v>45869</v>
      </c>
      <c r="Y163" s="513" t="str">
        <f t="shared" ca="1" si="52"/>
        <v>Jeu. août , 2025</v>
      </c>
      <c r="Z163" s="184">
        <f t="shared" ca="1" si="43"/>
        <v>31</v>
      </c>
      <c r="AA163" s="389">
        <f t="shared" ca="1" si="44"/>
        <v>8</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Jeu</v>
      </c>
      <c r="U164" s="227" t="str">
        <f t="shared" ca="1" si="51"/>
        <v>août</v>
      </c>
      <c r="X164" s="388">
        <f t="shared" ca="1" si="55"/>
        <v>45869</v>
      </c>
      <c r="Y164" s="513" t="str">
        <f t="shared" ca="1" si="52"/>
        <v>Jeu. août , 2025</v>
      </c>
      <c r="Z164" s="184">
        <f t="shared" ca="1" si="43"/>
        <v>31</v>
      </c>
      <c r="AA164" s="389">
        <f t="shared" ca="1" si="44"/>
        <v>8</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Jeu</v>
      </c>
      <c r="U165" s="227" t="str">
        <f t="shared" ca="1" si="51"/>
        <v>août</v>
      </c>
      <c r="X165" s="388">
        <f t="shared" ca="1" si="55"/>
        <v>45869</v>
      </c>
      <c r="Y165" s="513" t="str">
        <f t="shared" ca="1" si="52"/>
        <v>Jeu. août , 2025</v>
      </c>
      <c r="Z165" s="184">
        <f t="shared" ca="1" si="43"/>
        <v>31</v>
      </c>
      <c r="AA165" s="389">
        <f t="shared" ca="1" si="44"/>
        <v>8</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Jeu</v>
      </c>
      <c r="U166" s="227" t="str">
        <f t="shared" ca="1" si="51"/>
        <v>août</v>
      </c>
      <c r="X166" s="388">
        <f t="shared" ca="1" si="55"/>
        <v>45869</v>
      </c>
      <c r="Y166" s="513" t="str">
        <f t="shared" ca="1" si="52"/>
        <v>Jeu. août , 2025</v>
      </c>
      <c r="Z166" s="184">
        <f t="shared" ca="1" si="43"/>
        <v>31</v>
      </c>
      <c r="AA166" s="389">
        <f t="shared" ca="1" si="44"/>
        <v>8</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Jeu</v>
      </c>
      <c r="U167" s="227" t="str">
        <f t="shared" ca="1" si="51"/>
        <v>août</v>
      </c>
      <c r="X167" s="388">
        <f t="shared" ca="1" si="55"/>
        <v>45869</v>
      </c>
      <c r="Y167" s="513" t="str">
        <f t="shared" ca="1" si="52"/>
        <v>Jeu. août , 2025</v>
      </c>
      <c r="Z167" s="184">
        <f t="shared" ca="1" si="43"/>
        <v>31</v>
      </c>
      <c r="AA167" s="389">
        <f t="shared" ca="1" si="44"/>
        <v>8</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Jeu</v>
      </c>
      <c r="U168" s="227" t="str">
        <f t="shared" ca="1" si="51"/>
        <v>août</v>
      </c>
      <c r="X168" s="388">
        <f t="shared" ca="1" si="55"/>
        <v>45869</v>
      </c>
      <c r="Y168" s="513" t="str">
        <f t="shared" ca="1" si="52"/>
        <v>Jeu. août , 2025</v>
      </c>
      <c r="Z168" s="184">
        <f t="shared" ca="1" si="43"/>
        <v>31</v>
      </c>
      <c r="AA168" s="389">
        <f t="shared" ca="1" si="44"/>
        <v>8</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Jeu</v>
      </c>
      <c r="U169" s="227" t="str">
        <f t="shared" ca="1" si="51"/>
        <v>août</v>
      </c>
      <c r="X169" s="388">
        <f t="shared" ca="1" si="55"/>
        <v>45869</v>
      </c>
      <c r="Y169" s="513" t="str">
        <f t="shared" ca="1" si="52"/>
        <v>Jeu. août , 2025</v>
      </c>
      <c r="Z169" s="184">
        <f t="shared" ca="1" si="43"/>
        <v>31</v>
      </c>
      <c r="AA169" s="389">
        <f t="shared" ca="1" si="44"/>
        <v>8</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Jeu</v>
      </c>
      <c r="U170" s="227" t="str">
        <f t="shared" ca="1" si="51"/>
        <v>août</v>
      </c>
      <c r="X170" s="388">
        <f t="shared" ca="1" si="55"/>
        <v>45869</v>
      </c>
      <c r="Y170" s="513" t="str">
        <f t="shared" ca="1" si="52"/>
        <v>Jeu. août , 2025</v>
      </c>
      <c r="Z170" s="184">
        <f t="shared" ca="1" si="43"/>
        <v>31</v>
      </c>
      <c r="AA170" s="389">
        <f t="shared" ca="1" si="44"/>
        <v>8</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Jeu</v>
      </c>
      <c r="U171" s="227" t="str">
        <f t="shared" ca="1" si="51"/>
        <v>août</v>
      </c>
      <c r="X171" s="388">
        <f t="shared" ca="1" si="55"/>
        <v>45869</v>
      </c>
      <c r="Y171" s="513" t="str">
        <f t="shared" ca="1" si="52"/>
        <v>Jeu. août , 2025</v>
      </c>
      <c r="Z171" s="184">
        <f t="shared" ca="1" si="43"/>
        <v>31</v>
      </c>
      <c r="AA171" s="389">
        <f t="shared" ca="1" si="44"/>
        <v>8</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Jeu</v>
      </c>
      <c r="U172" s="227" t="str">
        <f t="shared" ca="1" si="51"/>
        <v>août</v>
      </c>
      <c r="X172" s="388">
        <f t="shared" ca="1" si="55"/>
        <v>45869</v>
      </c>
      <c r="Y172" s="513" t="str">
        <f t="shared" ca="1" si="52"/>
        <v>Jeu. août , 2025</v>
      </c>
      <c r="Z172" s="184">
        <f t="shared" ca="1" si="43"/>
        <v>31</v>
      </c>
      <c r="AA172" s="389">
        <f t="shared" ca="1" si="44"/>
        <v>8</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Jeu</v>
      </c>
      <c r="U173" s="227" t="str">
        <f t="shared" ca="1" si="51"/>
        <v>août</v>
      </c>
      <c r="X173" s="388">
        <f t="shared" ca="1" si="55"/>
        <v>45869</v>
      </c>
      <c r="Y173" s="513" t="str">
        <f t="shared" ca="1" si="52"/>
        <v>Jeu. août , 2025</v>
      </c>
      <c r="Z173" s="184">
        <f t="shared" ca="1" si="43"/>
        <v>31</v>
      </c>
      <c r="AA173" s="389">
        <f t="shared" ca="1" si="44"/>
        <v>8</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Jeu</v>
      </c>
      <c r="U174" s="227" t="str">
        <f t="shared" ca="1" si="51"/>
        <v>août</v>
      </c>
      <c r="X174" s="388">
        <f t="shared" ca="1" si="55"/>
        <v>45869</v>
      </c>
      <c r="Y174" s="513" t="str">
        <f t="shared" ca="1" si="52"/>
        <v>Jeu. août , 2025</v>
      </c>
      <c r="Z174" s="184">
        <f t="shared" ca="1" si="43"/>
        <v>31</v>
      </c>
      <c r="AA174" s="389">
        <f t="shared" ca="1" si="44"/>
        <v>8</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Jeu</v>
      </c>
      <c r="U175" s="227" t="str">
        <f t="shared" ca="1" si="51"/>
        <v>août</v>
      </c>
      <c r="X175" s="388">
        <f t="shared" ca="1" si="55"/>
        <v>45869</v>
      </c>
      <c r="Y175" s="513" t="str">
        <f t="shared" ca="1" si="52"/>
        <v>Jeu. août , 2025</v>
      </c>
      <c r="Z175" s="184">
        <f t="shared" ca="1" si="43"/>
        <v>31</v>
      </c>
      <c r="AA175" s="389">
        <f t="shared" ca="1" si="44"/>
        <v>8</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Jeu</v>
      </c>
      <c r="U176" s="227" t="str">
        <f t="shared" ca="1" si="51"/>
        <v>août</v>
      </c>
      <c r="X176" s="388">
        <f t="shared" ca="1" si="55"/>
        <v>45869</v>
      </c>
      <c r="Y176" s="513" t="str">
        <f t="shared" ca="1" si="52"/>
        <v>Jeu. août , 2025</v>
      </c>
      <c r="Z176" s="184">
        <f t="shared" ca="1" si="43"/>
        <v>31</v>
      </c>
      <c r="AA176" s="389">
        <f t="shared" ca="1" si="44"/>
        <v>8</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Jeu</v>
      </c>
      <c r="U177" s="227" t="str">
        <f t="shared" ca="1" si="51"/>
        <v>août</v>
      </c>
      <c r="X177" s="388">
        <f t="shared" ca="1" si="55"/>
        <v>45869</v>
      </c>
      <c r="Y177" s="513" t="str">
        <f t="shared" ca="1" si="52"/>
        <v>Jeu. août , 2025</v>
      </c>
      <c r="Z177" s="184">
        <f t="shared" ca="1" si="43"/>
        <v>31</v>
      </c>
      <c r="AA177" s="389">
        <f t="shared" ca="1" si="44"/>
        <v>8</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Jeu</v>
      </c>
      <c r="U178" s="227" t="str">
        <f t="shared" ca="1" si="51"/>
        <v>août</v>
      </c>
      <c r="X178" s="388">
        <f t="shared" ca="1" si="55"/>
        <v>45869</v>
      </c>
      <c r="Y178" s="513" t="str">
        <f t="shared" ca="1" si="52"/>
        <v>Jeu. août , 2025</v>
      </c>
      <c r="Z178" s="184">
        <f t="shared" ca="1" si="43"/>
        <v>31</v>
      </c>
      <c r="AA178" s="389">
        <f t="shared" ca="1" si="44"/>
        <v>8</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Jeu</v>
      </c>
      <c r="U179" s="227" t="str">
        <f t="shared" ca="1" si="51"/>
        <v>août</v>
      </c>
      <c r="X179" s="388">
        <f t="shared" ca="1" si="55"/>
        <v>45869</v>
      </c>
      <c r="Y179" s="513" t="str">
        <f t="shared" ca="1" si="52"/>
        <v>Jeu. août , 2025</v>
      </c>
      <c r="Z179" s="184">
        <f t="shared" ca="1" si="43"/>
        <v>31</v>
      </c>
      <c r="AA179" s="389">
        <f t="shared" ca="1" si="44"/>
        <v>8</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Jeu</v>
      </c>
      <c r="U180" s="227" t="str">
        <f t="shared" ca="1" si="51"/>
        <v>août</v>
      </c>
      <c r="X180" s="388">
        <f t="shared" ca="1" si="55"/>
        <v>45869</v>
      </c>
      <c r="Y180" s="513" t="str">
        <f t="shared" ca="1" si="52"/>
        <v>Jeu. août , 2025</v>
      </c>
      <c r="Z180" s="184">
        <f t="shared" ca="1" si="43"/>
        <v>31</v>
      </c>
      <c r="AA180" s="389">
        <f t="shared" ca="1" si="44"/>
        <v>8</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Jeu</v>
      </c>
      <c r="U181" s="227" t="str">
        <f t="shared" ca="1" si="51"/>
        <v>août</v>
      </c>
      <c r="X181" s="388">
        <f t="shared" ca="1" si="55"/>
        <v>45869</v>
      </c>
      <c r="Y181" s="513" t="str">
        <f t="shared" ca="1" si="52"/>
        <v>Jeu. août , 2025</v>
      </c>
      <c r="Z181" s="184">
        <f t="shared" ca="1" si="43"/>
        <v>31</v>
      </c>
      <c r="AA181" s="389">
        <f t="shared" ca="1" si="44"/>
        <v>8</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Jeu</v>
      </c>
      <c r="U182" s="227" t="str">
        <f t="shared" ca="1" si="51"/>
        <v>août</v>
      </c>
      <c r="X182" s="388">
        <f t="shared" ca="1" si="55"/>
        <v>45869</v>
      </c>
      <c r="Y182" s="513" t="str">
        <f t="shared" ca="1" si="52"/>
        <v>Jeu. août , 2025</v>
      </c>
      <c r="Z182" s="184">
        <f t="shared" ca="1" si="43"/>
        <v>31</v>
      </c>
      <c r="AA182" s="389">
        <f t="shared" ca="1" si="44"/>
        <v>8</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Jeu</v>
      </c>
      <c r="U183" s="227" t="str">
        <f t="shared" ca="1" si="51"/>
        <v>août</v>
      </c>
      <c r="X183" s="388">
        <f t="shared" ca="1" si="55"/>
        <v>45869</v>
      </c>
      <c r="Y183" s="513" t="str">
        <f t="shared" ca="1" si="52"/>
        <v>Jeu. août , 2025</v>
      </c>
      <c r="Z183" s="184">
        <f t="shared" ca="1" si="43"/>
        <v>31</v>
      </c>
      <c r="AA183" s="389">
        <f t="shared" ca="1" si="44"/>
        <v>8</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Jeu</v>
      </c>
      <c r="U184" s="227" t="str">
        <f t="shared" ca="1" si="51"/>
        <v>août</v>
      </c>
      <c r="X184" s="388">
        <f t="shared" ca="1" si="55"/>
        <v>45869</v>
      </c>
      <c r="Y184" s="513" t="str">
        <f t="shared" ca="1" si="52"/>
        <v>Jeu. août , 2025</v>
      </c>
      <c r="Z184" s="184">
        <f t="shared" ca="1" si="43"/>
        <v>31</v>
      </c>
      <c r="AA184" s="389">
        <f t="shared" ca="1" si="44"/>
        <v>8</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Jeu</v>
      </c>
      <c r="U185" s="227" t="str">
        <f t="shared" ca="1" si="51"/>
        <v>août</v>
      </c>
      <c r="X185" s="388">
        <f t="shared" ca="1" si="55"/>
        <v>45869</v>
      </c>
      <c r="Y185" s="513" t="str">
        <f t="shared" ca="1" si="52"/>
        <v>Jeu. août , 2025</v>
      </c>
      <c r="Z185" s="184">
        <f t="shared" ca="1" si="43"/>
        <v>31</v>
      </c>
      <c r="AA185" s="389">
        <f t="shared" ca="1" si="44"/>
        <v>8</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Jeu</v>
      </c>
      <c r="U186" s="227" t="str">
        <f t="shared" ca="1" si="51"/>
        <v>août</v>
      </c>
      <c r="X186" s="388">
        <f t="shared" ca="1" si="55"/>
        <v>45869</v>
      </c>
      <c r="Y186" s="513" t="str">
        <f t="shared" ca="1" si="52"/>
        <v>Jeu. août , 2025</v>
      </c>
      <c r="Z186" s="184">
        <f t="shared" ca="1" si="43"/>
        <v>31</v>
      </c>
      <c r="AA186" s="389">
        <f t="shared" ca="1" si="44"/>
        <v>8</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Jeu</v>
      </c>
      <c r="U187" s="227" t="str">
        <f t="shared" ca="1" si="51"/>
        <v>août</v>
      </c>
      <c r="X187" s="388">
        <f t="shared" ca="1" si="55"/>
        <v>45869</v>
      </c>
      <c r="Y187" s="513" t="str">
        <f t="shared" ca="1" si="52"/>
        <v>Jeu. août , 2025</v>
      </c>
      <c r="Z187" s="184">
        <f t="shared" ca="1" si="43"/>
        <v>31</v>
      </c>
      <c r="AA187" s="389">
        <f t="shared" ca="1" si="44"/>
        <v>8</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Jeu</v>
      </c>
      <c r="U188" s="227" t="str">
        <f t="shared" ca="1" si="51"/>
        <v>août</v>
      </c>
      <c r="X188" s="388">
        <f t="shared" ca="1" si="55"/>
        <v>45869</v>
      </c>
      <c r="Y188" s="513" t="str">
        <f t="shared" ca="1" si="52"/>
        <v>Jeu. août , 2025</v>
      </c>
      <c r="Z188" s="184">
        <f t="shared" ca="1" si="43"/>
        <v>31</v>
      </c>
      <c r="AA188" s="389">
        <f t="shared" ca="1" si="44"/>
        <v>8</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Jeu</v>
      </c>
      <c r="U189" s="227" t="str">
        <f t="shared" ca="1" si="51"/>
        <v>août</v>
      </c>
      <c r="X189" s="388">
        <f t="shared" ca="1" si="55"/>
        <v>45869</v>
      </c>
      <c r="Y189" s="513" t="str">
        <f t="shared" ca="1" si="52"/>
        <v>Jeu. août , 2025</v>
      </c>
      <c r="Z189" s="184">
        <f t="shared" ca="1" si="43"/>
        <v>31</v>
      </c>
      <c r="AA189" s="389">
        <f t="shared" ca="1" si="44"/>
        <v>8</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Jeu</v>
      </c>
      <c r="U190" s="227" t="str">
        <f t="shared" ca="1" si="51"/>
        <v>août</v>
      </c>
      <c r="X190" s="388">
        <f t="shared" ca="1" si="55"/>
        <v>45869</v>
      </c>
      <c r="Y190" s="513" t="str">
        <f t="shared" ca="1" si="52"/>
        <v>Jeu. août , 2025</v>
      </c>
      <c r="Z190" s="184">
        <f t="shared" ca="1" si="43"/>
        <v>31</v>
      </c>
      <c r="AA190" s="389">
        <f t="shared" ca="1" si="44"/>
        <v>8</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Jeu</v>
      </c>
      <c r="U191" s="227" t="str">
        <f t="shared" ca="1" si="51"/>
        <v>août</v>
      </c>
      <c r="X191" s="388">
        <f t="shared" ca="1" si="55"/>
        <v>45869</v>
      </c>
      <c r="Y191" s="513" t="str">
        <f t="shared" ca="1" si="52"/>
        <v>Jeu. août , 2025</v>
      </c>
      <c r="Z191" s="184">
        <f t="shared" ca="1" si="43"/>
        <v>31</v>
      </c>
      <c r="AA191" s="389">
        <f t="shared" ca="1" si="44"/>
        <v>8</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Jeu</v>
      </c>
      <c r="U192" s="227" t="str">
        <f t="shared" ca="1" si="51"/>
        <v>août</v>
      </c>
      <c r="X192" s="388">
        <f t="shared" ca="1" si="55"/>
        <v>45869</v>
      </c>
      <c r="Y192" s="513" t="str">
        <f t="shared" ca="1" si="52"/>
        <v>Jeu. août , 2025</v>
      </c>
      <c r="Z192" s="184">
        <f t="shared" ca="1" si="43"/>
        <v>31</v>
      </c>
      <c r="AA192" s="389">
        <f t="shared" ca="1" si="44"/>
        <v>8</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Jeu</v>
      </c>
      <c r="U193" s="227" t="str">
        <f t="shared" ca="1" si="51"/>
        <v>août</v>
      </c>
      <c r="X193" s="388">
        <f t="shared" ca="1" si="55"/>
        <v>45869</v>
      </c>
      <c r="Y193" s="513" t="str">
        <f t="shared" ca="1" si="52"/>
        <v>Jeu. août , 2025</v>
      </c>
      <c r="Z193" s="184">
        <f t="shared" ca="1" si="43"/>
        <v>31</v>
      </c>
      <c r="AA193" s="389">
        <f t="shared" ca="1" si="44"/>
        <v>8</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Jeu</v>
      </c>
      <c r="U194" s="227" t="str">
        <f t="shared" ca="1" si="51"/>
        <v>août</v>
      </c>
      <c r="X194" s="388">
        <f t="shared" ca="1" si="55"/>
        <v>45869</v>
      </c>
      <c r="Y194" s="513" t="str">
        <f t="shared" ca="1" si="52"/>
        <v>Jeu. août , 2025</v>
      </c>
      <c r="Z194" s="184">
        <f t="shared" ca="1" si="43"/>
        <v>31</v>
      </c>
      <c r="AA194" s="389">
        <f t="shared" ca="1" si="44"/>
        <v>8</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31</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PricewaterhouseCoopers LLP/s.r.l./s.e.n.c.r.l., une société à responsabilité limitée de l’Ontario, 2025.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c r="U196"/>
      <c r="V196" s="26"/>
      <c r="AB196" s="161"/>
      <c r="AC196" s="287">
        <f ca="1">Z195</f>
        <v>31</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31</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31</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31</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347" priority="61" stopIfTrue="1">
      <formula>AND($AJ$2=$AF$5,$X$16=$X$13)</formula>
    </cfRule>
  </conditionalFormatting>
  <conditionalFormatting sqref="B18">
    <cfRule type="expression" dxfId="346" priority="40" stopIfTrue="1">
      <formula>(B18&gt;DATE(2000+$Y$2,$AA$21+1,1)-DATE(2000+$Y$2,$AA$21,1))</formula>
    </cfRule>
  </conditionalFormatting>
  <conditionalFormatting sqref="B20:B194">
    <cfRule type="expression" dxfId="345" priority="7" stopIfTrue="1">
      <formula>($G20="- -")</formula>
    </cfRule>
  </conditionalFormatting>
  <conditionalFormatting sqref="B16:J16">
    <cfRule type="expression" dxfId="344" priority="47" stopIfTrue="1">
      <formula>AND($AJ$2=$AF$5,$X$16=$X$13)</formula>
    </cfRule>
  </conditionalFormatting>
  <conditionalFormatting sqref="C17">
    <cfRule type="cellIs" dxfId="343" priority="46" stopIfTrue="1" operator="equal">
      <formula>"X"</formula>
    </cfRule>
  </conditionalFormatting>
  <conditionalFormatting sqref="C20:C194">
    <cfRule type="expression" dxfId="342" priority="15" stopIfTrue="1">
      <formula>($X$16=$X$14)</formula>
    </cfRule>
    <cfRule type="expression" dxfId="341" priority="16" stopIfTrue="1">
      <formula>($AV20=1)</formula>
    </cfRule>
    <cfRule type="expression" dxfId="340" priority="17" stopIfTrue="1">
      <formula>AND(D20=1+D19,G20=X20)</formula>
    </cfRule>
  </conditionalFormatting>
  <conditionalFormatting sqref="C9:J9">
    <cfRule type="expression" dxfId="339" priority="72" stopIfTrue="1">
      <formula>AND(ISNUMBER(C$9),ISNUMBER(C10),(C$9&gt;C$10))</formula>
    </cfRule>
  </conditionalFormatting>
  <conditionalFormatting sqref="C10:J10">
    <cfRule type="expression" dxfId="338" priority="78" stopIfTrue="1">
      <formula>AND(ISNUMBER(C$9),ISNUMBER(C10),(C$9&gt;C$10))</formula>
    </cfRule>
  </conditionalFormatting>
  <conditionalFormatting sqref="D20">
    <cfRule type="expression" dxfId="337" priority="19" stopIfTrue="1">
      <formula>AND($G20&lt;&gt;"- -",$G20&lt;&gt;$Y20)</formula>
    </cfRule>
    <cfRule type="expression" dxfId="336" priority="20" stopIfTrue="1">
      <formula>($AI20=1)</formula>
    </cfRule>
  </conditionalFormatting>
  <conditionalFormatting sqref="D21:D194">
    <cfRule type="expression" dxfId="335" priority="64" stopIfTrue="1">
      <formula>($AI21=1)</formula>
    </cfRule>
    <cfRule type="expression" dxfId="334" priority="63" stopIfTrue="1">
      <formula>AND($G21&lt;&gt;"- -",$G21&lt;&gt;$Y21)</formula>
    </cfRule>
  </conditionalFormatting>
  <conditionalFormatting sqref="D18:G19">
    <cfRule type="expression" dxfId="333" priority="39" stopIfTrue="1">
      <formula>($AB$16&lt;2)</formula>
    </cfRule>
  </conditionalFormatting>
  <conditionalFormatting sqref="D20:G194">
    <cfRule type="expression" dxfId="332" priority="18" stopIfTrue="1">
      <formula>OR($G20=$G19,$D20=$D19)</formula>
    </cfRule>
  </conditionalFormatting>
  <conditionalFormatting sqref="E8:F8">
    <cfRule type="expression" dxfId="331" priority="74" stopIfTrue="1">
      <formula>AND(ISNUMBER(E$9),ISNUMBER(E10),(E$9&gt;E$10))</formula>
    </cfRule>
    <cfRule type="expression" dxfId="330" priority="73" stopIfTrue="1">
      <formula>(BJ$13&gt;0)</formula>
    </cfRule>
  </conditionalFormatting>
  <conditionalFormatting sqref="E20:G20">
    <cfRule type="expression" dxfId="329" priority="23" stopIfTrue="1">
      <formula>($AI20+$AX20&gt;0)</formula>
    </cfRule>
    <cfRule type="expression" dxfId="328" priority="22" stopIfTrue="1">
      <formula>AND($G20&lt;&gt;"- -",$G20&lt;&gt;$Y20)</formula>
    </cfRule>
  </conditionalFormatting>
  <conditionalFormatting sqref="E21:G194">
    <cfRule type="expression" dxfId="327" priority="67" stopIfTrue="1">
      <formula>($AI21+$AX21&gt;0)</formula>
    </cfRule>
    <cfRule type="expression" dxfId="326" priority="66" stopIfTrue="1">
      <formula>AND($G21&lt;&gt;"- -",$G21&lt;&gt;$Y21)</formula>
    </cfRule>
  </conditionalFormatting>
  <conditionalFormatting sqref="G8:J8">
    <cfRule type="expression" dxfId="325" priority="76" stopIfTrue="1">
      <formula>AND(ISNUMBER(G$9),ISNUMBER(G10),(G$9&gt;G$10))</formula>
    </cfRule>
    <cfRule type="expression" dxfId="324" priority="75" stopIfTrue="1">
      <formula>(BK$13&gt;0)</formula>
    </cfRule>
  </conditionalFormatting>
  <conditionalFormatting sqref="H6:I7">
    <cfRule type="expression" dxfId="323" priority="77" stopIfTrue="1">
      <formula>AND(ISNUMBER($H$7),$H$7&lt;$I$7)</formula>
    </cfRule>
  </conditionalFormatting>
  <conditionalFormatting sqref="H21:J194">
    <cfRule type="expression" dxfId="322" priority="5" stopIfTrue="1">
      <formula>($D20=$D21)</formula>
    </cfRule>
  </conditionalFormatting>
  <conditionalFormatting sqref="J7">
    <cfRule type="cellIs" dxfId="321" priority="51" stopIfTrue="1" operator="lessThan">
      <formula>0</formula>
    </cfRule>
  </conditionalFormatting>
  <conditionalFormatting sqref="K20:K34">
    <cfRule type="expression" dxfId="320" priority="71" stopIfTrue="1">
      <formula>AND(ISNUMBER(K20),ISNUMBER(L20),OR(K20&lt;L19,K20&gt;L20))</formula>
    </cfRule>
  </conditionalFormatting>
  <conditionalFormatting sqref="K35:K194">
    <cfRule type="expression" dxfId="319" priority="60" stopIfTrue="1">
      <formula>AND(ISNUMBER(K35),OR(K35&lt;L34,K35&gt;L35,$BM35&lt;&gt;1))</formula>
    </cfRule>
  </conditionalFormatting>
  <conditionalFormatting sqref="K18:L18 BE19:BF19">
    <cfRule type="expression" dxfId="318" priority="29" stopIfTrue="1">
      <formula>($K$19=$AL$7)</formula>
    </cfRule>
  </conditionalFormatting>
  <conditionalFormatting sqref="K20:M194">
    <cfRule type="expression" dxfId="317" priority="53" stopIfTrue="1">
      <formula>OR($AJ$2=$AF$5,$AW20=0,$AV20=1,$AG20=99)</formula>
    </cfRule>
  </conditionalFormatting>
  <conditionalFormatting sqref="L20:L34">
    <cfRule type="expression" dxfId="316" priority="69" stopIfTrue="1">
      <formula>AND(ISNUMBER(L20),OR(AND(L20&lt;K19,B20&gt;1),K20&gt;L20))</formula>
    </cfRule>
  </conditionalFormatting>
  <conditionalFormatting sqref="L35:L194">
    <cfRule type="expression" dxfId="315" priority="58" stopIfTrue="1">
      <formula>AND(ISNUMBER(L35),OR(AND(L35&lt;K34,B35&gt;1),K35&gt;L35,$BN35&lt;&gt;1))</formula>
    </cfRule>
  </conditionalFormatting>
  <conditionalFormatting sqref="M19 BG20">
    <cfRule type="cellIs" dxfId="314" priority="44" stopIfTrue="1" operator="equal">
      <formula>0</formula>
    </cfRule>
    <cfRule type="expression" dxfId="313" priority="45" stopIfTrue="1">
      <formula>($AJ$2=$AF$5)</formula>
    </cfRule>
  </conditionalFormatting>
  <conditionalFormatting sqref="M20:M194">
    <cfRule type="cellIs" dxfId="312" priority="54" stopIfTrue="1" operator="lessThan">
      <formula>0</formula>
    </cfRule>
    <cfRule type="expression" dxfId="311" priority="55" stopIfTrue="1">
      <formula>($D19=$D20)</formula>
    </cfRule>
  </conditionalFormatting>
  <conditionalFormatting sqref="N19:Q19 BH20:BK20">
    <cfRule type="expression" dxfId="310" priority="43" stopIfTrue="1">
      <formula>($AJ$2=$AF$5)</formula>
    </cfRule>
    <cfRule type="cellIs" dxfId="309" priority="42" stopIfTrue="1" operator="equal">
      <formula>0</formula>
    </cfRule>
  </conditionalFormatting>
  <conditionalFormatting sqref="N20:Q194">
    <cfRule type="expression" dxfId="308" priority="52" stopIfTrue="1">
      <formula>OR($AW20=0,$AV20=1,$AG20=99,$AJ$2=$AF$5)</formula>
    </cfRule>
  </conditionalFormatting>
  <conditionalFormatting sqref="R20:R194">
    <cfRule type="expression" dxfId="307" priority="12" stopIfTrue="1">
      <formula>OR($G20=$G19,$D20=$D19)</formula>
    </cfRule>
    <cfRule type="expression" dxfId="306" priority="13" stopIfTrue="1">
      <formula>"ND($G21&lt;&gt;""- -"",$G21&lt;&gt;TEXT(X21,""Dddd, Mmmm dd, Yyyy""))"</formula>
    </cfRule>
    <cfRule type="expression" dxfId="305" priority="14" stopIfTrue="1">
      <formula>($AI20=1)</formula>
    </cfRule>
  </conditionalFormatting>
  <conditionalFormatting sqref="U5">
    <cfRule type="expression" dxfId="304" priority="25" stopIfTrue="1">
      <formula>OR($AC$7,$AC$6)</formula>
    </cfRule>
  </conditionalFormatting>
  <conditionalFormatting sqref="U18 X20:Z194 AC20:AE194 AK20:AK194 AQ20:AR194">
    <cfRule type="cellIs" dxfId="303" priority="6" stopIfTrue="1" operator="notEqual">
      <formula>U17</formula>
    </cfRule>
  </conditionalFormatting>
  <conditionalFormatting sqref="U201:AB201">
    <cfRule type="expression" dxfId="302" priority="41" stopIfTrue="1">
      <formula>(LEN($X$11)&gt;4)</formula>
    </cfRule>
  </conditionalFormatting>
  <conditionalFormatting sqref="V5:V7 J6 U6:U7">
    <cfRule type="expression" dxfId="301" priority="24" stopIfTrue="1">
      <formula>OR($AC$7,$AC$6,#REF!)</formula>
    </cfRule>
  </conditionalFormatting>
  <conditionalFormatting sqref="V19">
    <cfRule type="cellIs" dxfId="300" priority="26" stopIfTrue="1" operator="equal">
      <formula>1</formula>
    </cfRule>
  </conditionalFormatting>
  <conditionalFormatting sqref="AB6">
    <cfRule type="expression" dxfId="299" priority="32" stopIfTrue="1">
      <formula>$AC$6</formula>
    </cfRule>
  </conditionalFormatting>
  <conditionalFormatting sqref="AB7">
    <cfRule type="expression" dxfId="298" priority="31" stopIfTrue="1">
      <formula>$AC$7</formula>
    </cfRule>
  </conditionalFormatting>
  <conditionalFormatting sqref="AB20:AB194">
    <cfRule type="cellIs" dxfId="297" priority="49" stopIfTrue="1" operator="greaterThan">
      <formula>0</formula>
    </cfRule>
    <cfRule type="cellIs" dxfId="296" priority="50" stopIfTrue="1" operator="lessThan">
      <formula>0</formula>
    </cfRule>
  </conditionalFormatting>
  <conditionalFormatting sqref="AF20:AG194">
    <cfRule type="cellIs" dxfId="295" priority="35" stopIfTrue="1" operator="greaterThan">
      <formula>1</formula>
    </cfRule>
  </conditionalFormatting>
  <conditionalFormatting sqref="AJ16:AJ17 AJ20:AJ194">
    <cfRule type="cellIs" dxfId="294" priority="34" stopIfTrue="1" operator="greaterThan">
      <formula>0</formula>
    </cfRule>
  </conditionalFormatting>
  <conditionalFormatting sqref="AK2:BO2">
    <cfRule type="cellIs" dxfId="293" priority="38" stopIfTrue="1" operator="equal">
      <formula>0</formula>
    </cfRule>
  </conditionalFormatting>
  <conditionalFormatting sqref="AK5:BO6">
    <cfRule type="cellIs" dxfId="292" priority="33" stopIfTrue="1" operator="equal">
      <formula>0</formula>
    </cfRule>
  </conditionalFormatting>
  <conditionalFormatting sqref="AP20:AP194">
    <cfRule type="cellIs" dxfId="291" priority="28" stopIfTrue="1" operator="lessThan">
      <formula>999</formula>
    </cfRule>
  </conditionalFormatting>
  <conditionalFormatting sqref="AU20:AU194">
    <cfRule type="expression" dxfId="290" priority="37" stopIfTrue="1">
      <formula>LEN(AU20)&gt;2</formula>
    </cfRule>
  </conditionalFormatting>
  <conditionalFormatting sqref="AV20:AV194">
    <cfRule type="cellIs" dxfId="289" priority="36" stopIfTrue="1" operator="equal">
      <formula>1</formula>
    </cfRule>
  </conditionalFormatting>
  <conditionalFormatting sqref="AW20:AW194">
    <cfRule type="cellIs" dxfId="288" priority="48" stopIfTrue="1" operator="equal">
      <formula>0</formula>
    </cfRule>
  </conditionalFormatting>
  <conditionalFormatting sqref="BE20:BF20">
    <cfRule type="expression" dxfId="287" priority="30" stopIfTrue="1">
      <formula>($K$19=$AL$7)</formula>
    </cfRule>
  </conditionalFormatting>
  <conditionalFormatting sqref="BI10:BI12 BF11:BF12">
    <cfRule type="expression" dxfId="286" priority="9" stopIfTrue="1">
      <formula>(LEN($C$9)=0)</formula>
    </cfRule>
  </conditionalFormatting>
  <conditionalFormatting sqref="BI10:BN12 BF11:BF12">
    <cfRule type="expression" dxfId="285" priority="8" stopIfTrue="1">
      <formula>LEN($AA9)&gt;4</formula>
    </cfRule>
  </conditionalFormatting>
  <conditionalFormatting sqref="BJ10:BN12">
    <cfRule type="expression" dxfId="284" priority="11" stopIfTrue="1">
      <formula>(LEN(E$9)=0)</formula>
    </cfRule>
  </conditionalFormatting>
  <conditionalFormatting sqref="BJ13:BN13 R16:R17">
    <cfRule type="cellIs" dxfId="283" priority="27" stopIfTrue="1" operator="equal">
      <formula>0</formula>
    </cfRule>
  </conditionalFormatting>
  <conditionalFormatting sqref="BM20:BN194">
    <cfRule type="cellIs" dxfId="282" priority="56" stopIfTrue="1" operator="notEqual">
      <formula>1</formula>
    </cfRule>
  </conditionalFormatting>
  <hyperlinks>
    <hyperlink ref="Q2" r:id="rId1" xr:uid="{00000000-0004-0000-0A00-000000000000}"/>
    <hyperlink ref="Q3" r:id="rId2" xr:uid="{00000000-0004-0000-0A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Journal de bord avantages et dépenses d'automobile</v>
      </c>
      <c r="C2" s="70"/>
      <c r="D2" s="81"/>
      <c r="E2" s="70"/>
      <c r="F2" s="70"/>
      <c r="G2" s="70"/>
      <c r="H2" s="70"/>
      <c r="L2" s="82"/>
      <c r="M2" s="82"/>
      <c r="N2" s="758" t="str">
        <f>Instructions!$B$5</f>
        <v xml:space="preserve">Pour en savoir plus, consultez le document : </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À l'exception du Québec, les travailleurs autonomes peuvent utiliser, dans certains cas, un registre pour une période représentative pour étayer les calculs des frais d'un véhicule.</v>
      </c>
      <c r="C3" s="755"/>
      <c r="D3" s="755"/>
      <c r="E3" s="755"/>
      <c r="F3" s="755"/>
      <c r="G3" s="755"/>
      <c r="H3" s="755"/>
      <c r="I3" s="755"/>
      <c r="J3" s="755"/>
      <c r="K3" s="755"/>
      <c r="L3" s="755"/>
      <c r="M3" s="755"/>
      <c r="N3" s="759" t="str">
        <f>Instructions!$B$6</f>
        <v>Utilisation d'une automobile – Guide fiscal</v>
      </c>
      <c r="O3" s="759"/>
      <c r="P3" s="759"/>
      <c r="Q3" s="582" t="s">
        <v>389</v>
      </c>
      <c r="R3" s="553"/>
      <c r="S3" s="26"/>
      <c r="AD3" s="295" t="str">
        <f ca="1">CELL("filename",AD3)</f>
        <v>https://pwccan.sharepoint.com/sites/CA-GSD-0AHZmP0F40YcxUk9PVA/Shared Documents/Car Guide/2025/FRENCH/[electronic-car-log-2025-fr.xlsx]09</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09</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30</v>
      </c>
      <c r="BQ4" s="292"/>
      <c r="BR4" s="7"/>
      <c r="BS4" s="7"/>
      <c r="BT4" s="7"/>
      <c r="IU4" s="17"/>
    </row>
    <row r="5" spans="1:255" ht="15.75" customHeight="1">
      <c r="B5" s="776" t="str">
        <f ca="1">V17</f>
        <v>septembre 2025</v>
      </c>
      <c r="C5" s="777"/>
      <c r="D5" s="777"/>
      <c r="E5" s="777"/>
      <c r="F5" s="777"/>
      <c r="G5" s="777"/>
      <c r="H5" s="778" t="str">
        <f>'NTS ONLY_set_year'!$E$136</f>
        <v>Saisir les données dans les cellules jaunes ou ambres.</v>
      </c>
      <c r="I5" s="779"/>
      <c r="J5" s="780"/>
      <c r="K5" s="781" t="str">
        <f>'NTS ONLY_set_year'!E46</f>
        <v>Remplir ce sommaire à la fin de chaque mois :</v>
      </c>
      <c r="L5" s="782"/>
      <c r="M5" s="782"/>
      <c r="N5" s="782"/>
      <c r="O5" s="782"/>
      <c r="P5" s="782"/>
      <c r="Q5" s="782"/>
      <c r="R5" s="783"/>
      <c r="S5" s="50"/>
      <c r="U5" s="298">
        <f ca="1">$AJ$5</f>
        <v>0</v>
      </c>
      <c r="V5" s="299" t="str">
        <f>'NTS ONLY_set_year'!E54</f>
        <v>Jours de disponibilité du véhicule pour affaires</v>
      </c>
      <c r="W5" s="300"/>
      <c r="X5" s="300"/>
      <c r="Y5" s="300"/>
      <c r="Z5" s="300"/>
      <c r="AC5" s="301" t="s">
        <v>7</v>
      </c>
      <c r="AD5" s="302" t="s">
        <v>75</v>
      </c>
      <c r="AE5" s="185" t="str">
        <f ca="1">TEXT(DATE($AE$7,$AD$6,1),"Mmmm")</f>
        <v>September</v>
      </c>
      <c r="AF5" s="177">
        <f ca="1">DATE(AE7,AD6+1,1)-DATE(AE7,AD6,1)</f>
        <v>30</v>
      </c>
      <c r="AG5" s="219" t="str">
        <f ca="1">'NTS ONLY_set_year'!E104&amp;$AF$5&amp;'NTS ONLY_set_year'!E7</f>
        <v>◄ ◄ ◄ Seulement 30 jours dans le mois</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Lecture du compteur à la fin du mois précédent</v>
      </c>
      <c r="D6" s="535"/>
      <c r="E6" s="536"/>
      <c r="F6" s="537"/>
      <c r="G6" s="537"/>
      <c r="H6" s="80" t="str">
        <f>'NTS ONLY_set_year'!$E$87</f>
        <v>km dans le mois</v>
      </c>
      <c r="I6" s="75" t="str">
        <f>'NTS ONLY_set_year'!$E$24</f>
        <v>km d'affaires</v>
      </c>
      <c r="J6" s="76" t="str">
        <f>'NTS ONLY_set_year'!$E$110</f>
        <v>km personnel</v>
      </c>
      <c r="K6" s="784" t="str">
        <f>'NTS ONLY_set_year'!$E$92</f>
        <v>Dépenses diverses</v>
      </c>
      <c r="L6" s="706"/>
      <c r="M6" s="706"/>
      <c r="N6" s="707"/>
      <c r="O6" s="785" t="str">
        <f>'NTS ONLY_set_year'!$E$17</f>
        <v>Montants reçus</v>
      </c>
      <c r="P6" s="786"/>
      <c r="Q6" s="786"/>
      <c r="R6" s="787"/>
      <c r="S6" s="50"/>
      <c r="U6" s="303">
        <f ca="1">$AF$5-$AJ$6</f>
        <v>30</v>
      </c>
      <c r="V6" s="304" t="str">
        <f>'NTS ONLY_set_year'!E53</f>
        <v>Jours de disponibilité du véhicule à des fins personnelles</v>
      </c>
      <c r="W6" s="305"/>
      <c r="X6" s="305"/>
      <c r="Y6" s="305"/>
      <c r="Z6" s="305"/>
      <c r="AA6" s="306">
        <f>$D$7</f>
        <v>0</v>
      </c>
      <c r="AB6" s="182"/>
      <c r="AC6" s="183"/>
      <c r="AD6" s="307">
        <f ca="1">MATCH(AD4,'Annual Summary_Sommaire annuel'!$Y$24:$Y$35,0)</f>
        <v>9</v>
      </c>
      <c r="AE6" s="185" t="str">
        <f ca="1">TEXT(DATE($AE$7,$AD$6,1),"Mmmm, YYYY")</f>
        <v>September, 2025</v>
      </c>
      <c r="AF6" s="186">
        <f ca="1">$AF$5</f>
        <v>30</v>
      </c>
      <c r="AG6" s="219" t="str">
        <f>'NTS ONLY_set_year'!E26</f>
        <v>◄ ◄ ◄ ◄ Ne peut sauter une journée</v>
      </c>
      <c r="AH6" s="209"/>
      <c r="AI6" s="219"/>
      <c r="AJ6" s="308"/>
      <c r="BQ6" s="292"/>
      <c r="BR6" s="7"/>
      <c r="BS6" s="7"/>
      <c r="BT6" s="7"/>
      <c r="IU6" s="17"/>
    </row>
    <row r="7" spans="1:255" ht="15.75" customHeight="1" thickBot="1">
      <c r="B7" s="788" t="str">
        <f>'NTS ONLY_set_year'!$E$101</f>
        <v xml:space="preserve">Compteur de kilométrage : </v>
      </c>
      <c r="C7" s="789"/>
      <c r="D7" s="789"/>
      <c r="E7" s="790"/>
      <c r="F7" s="790"/>
      <c r="G7" s="434"/>
      <c r="H7" s="78" t="str">
        <f>IF($BE$13=0,"- -",$BE$13)</f>
        <v>- -</v>
      </c>
      <c r="I7" s="68">
        <f ca="1">M19</f>
        <v>0</v>
      </c>
      <c r="J7" s="79" t="str">
        <f>IF($BE$13=0,"- -",IF($H$7-$M$19&lt;0,"- -",$H$7-$M$19))</f>
        <v>- -</v>
      </c>
      <c r="K7" s="28"/>
      <c r="L7" s="83"/>
      <c r="M7" s="88" t="str">
        <f>'NTS ONLY_set_year'!$E$91</f>
        <v>Frais de location</v>
      </c>
      <c r="N7" s="89"/>
      <c r="O7" s="90"/>
      <c r="P7" s="91" t="str">
        <f>'NTS ONLY_set_year'!$E$15</f>
        <v>Allocations reçues de l'employeur</v>
      </c>
      <c r="Q7" s="48"/>
      <c r="R7" s="131"/>
      <c r="S7" s="50"/>
      <c r="U7" s="309">
        <f ca="1">$AF$5-$AJ$2</f>
        <v>30</v>
      </c>
      <c r="V7" s="310" t="str">
        <f>'NTS ONLY_set_year'!E51</f>
        <v>Jours de disponibilité du véhicule dans le mois pour affaires ou à des fins personnelles</v>
      </c>
      <c r="W7" s="311"/>
      <c r="X7" s="311"/>
      <c r="Y7" s="311"/>
      <c r="Z7" s="311"/>
      <c r="AA7" s="312"/>
      <c r="AB7" s="313"/>
      <c r="AC7" s="314" t="e">
        <f>AND(ISNUMBER(B$7),OR(B$7&lt;0,INT(B$7)&lt;&gt;B$7))</f>
        <v>#VALUE!</v>
      </c>
      <c r="AD7" s="315"/>
      <c r="AE7" s="316">
        <f>Year_four_digits</f>
        <v>2025</v>
      </c>
      <c r="AG7" s="219" t="str">
        <f>'NTS ONLY_set_year'!E50</f>
        <v>◄ ◄ ◄ ◄ Jours non ordonnés</v>
      </c>
      <c r="AH7" s="209"/>
      <c r="AI7" s="219"/>
      <c r="AJ7" s="317"/>
      <c r="AL7" s="162" t="str">
        <f>'NTS ONLY_set_year'!E38</f>
        <v>Vérifier les cellules foncées</v>
      </c>
      <c r="AM7" s="162" t="str">
        <f>'NTS ONLY_set_year'!$E$127</f>
        <v>Totaux</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Automobile 1</v>
      </c>
      <c r="D8" s="795"/>
      <c r="E8" s="796" t="str">
        <f>'NTS ONLY_set_year'!$E$28</f>
        <v>Automobile 2</v>
      </c>
      <c r="F8" s="796"/>
      <c r="G8" s="609" t="str">
        <f>'NTS ONLY_set_year'!$E$29</f>
        <v>Automobile 3</v>
      </c>
      <c r="H8" s="609" t="str">
        <f>'NTS ONLY_set_year'!$E$30</f>
        <v>Automobile 4</v>
      </c>
      <c r="I8" s="609" t="str">
        <f>'NTS ONLY_set_year'!$E$31</f>
        <v>Automobile 5</v>
      </c>
      <c r="J8" s="610" t="str">
        <f>'NTS ONLY_set_year'!$E$32</f>
        <v>Automobile 6</v>
      </c>
      <c r="K8" s="28"/>
      <c r="L8" s="83"/>
      <c r="M8" s="83" t="str">
        <f>'NTS ONLY_set_year'!$E$81</f>
        <v>Frais d'intérêt</v>
      </c>
      <c r="N8" s="84"/>
      <c r="O8" s="85"/>
      <c r="P8" s="48" t="str">
        <f>'NTS ONLY_set_year'!$E$114</f>
        <v>Remboursements de l'employeur</v>
      </c>
      <c r="Q8" s="48"/>
      <c r="R8" s="131"/>
      <c r="S8" s="50"/>
      <c r="Y8" s="163"/>
      <c r="AB8" s="161"/>
      <c r="AE8" s="320">
        <f ca="1">DATE($AE$7,$AD$6,0)</f>
        <v>45900</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Début</v>
      </c>
      <c r="C9" s="791"/>
      <c r="D9" s="753"/>
      <c r="E9" s="753"/>
      <c r="F9" s="753"/>
      <c r="G9" s="74"/>
      <c r="H9" s="74"/>
      <c r="I9" s="74"/>
      <c r="J9" s="608"/>
      <c r="K9" s="28"/>
      <c r="L9" s="83"/>
      <c r="M9" s="83" t="str">
        <f>'NTS ONLY_set_year'!$E$79</f>
        <v>Assurance</v>
      </c>
      <c r="N9" s="86"/>
      <c r="O9" s="87"/>
      <c r="P9" s="48" t="str">
        <f>'NTS ONLY_set_year'!$E$71</f>
        <v>Remboursement de la taxe d'accise sur l'essence</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Totaux</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Fin</v>
      </c>
      <c r="C10" s="791"/>
      <c r="D10" s="753"/>
      <c r="E10" s="753"/>
      <c r="F10" s="753"/>
      <c r="G10" s="74"/>
      <c r="H10" s="74"/>
      <c r="I10" s="74"/>
      <c r="J10" s="608"/>
      <c r="K10" s="28"/>
      <c r="L10" s="83"/>
      <c r="M10" s="83" t="str">
        <f>'NTS ONLY_set_year'!$E$12</f>
        <v>Réparations accident (personnel)</v>
      </c>
      <c r="N10" s="84"/>
      <c r="O10" s="85"/>
      <c r="P10" s="48" t="str">
        <f>'NTS ONLY_set_year'!$E$72</f>
        <v>Remboursement de la TPS/TVH reçue</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Réparations accident (affaires)</v>
      </c>
      <c r="N11" s="130"/>
      <c r="O11" s="130"/>
      <c r="P11" s="618" t="str">
        <f>'NTS ONLY_set_year'!$E$164</f>
        <v>Remboursement de la TVQ reçue</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Produit d'assurance</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30</v>
      </c>
      <c r="C13" s="809" t="str">
        <f>IF($X$16=$X$14,"",$V$7)</f>
        <v>Jours de disponibilité du véhicule dans le mois pour affaires ou à des fins personnelles</v>
      </c>
      <c r="D13" s="673"/>
      <c r="E13" s="673"/>
      <c r="F13" s="810"/>
      <c r="G13" s="797" t="str">
        <f>'NTS ONLY_set_year'!$E$119</f>
        <v>Notes
spéciales :</v>
      </c>
      <c r="H13" s="766"/>
      <c r="I13" s="767"/>
      <c r="J13" s="767"/>
      <c r="K13" s="767"/>
      <c r="L13" s="767"/>
      <c r="M13" s="767"/>
      <c r="N13" s="767"/>
      <c r="O13" s="767"/>
      <c r="P13" s="767"/>
      <c r="Q13" s="767"/>
      <c r="R13" s="768"/>
      <c r="X13" s="349" t="str">
        <f>'Annual Summary_Sommaire annuel'!V4</f>
        <v>Québec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f</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748" t="str">
        <f>'NTS ONLY_set_year'!$E$22</f>
        <v>Kilomètres d'affaires</v>
      </c>
      <c r="L16" s="749"/>
      <c r="M16" s="750"/>
      <c r="N16" s="751" t="str">
        <f>'NTS ONLY_set_year'!$E$106</f>
        <v>Station-
nement</v>
      </c>
      <c r="O16" s="691" t="str">
        <f>'NTS ONLY_set_year'!$E$70</f>
        <v>Essence
et huile</v>
      </c>
      <c r="P16" s="691" t="str">
        <f>'NTS ONLY_set_year'!$E$97</f>
        <v>Réparations et entretien courants</v>
      </c>
      <c r="Q16" s="691" t="str">
        <f>'NTS ONLY_set_year'!$E$105</f>
        <v>Autres frais d'exploitation (comme l'immatriculation et le permis)</v>
      </c>
      <c r="R16" s="830" t="str">
        <f>'NTS ONLY_set_year'!$E$49&amp;"
"</f>
        <v xml:space="preserve">Jour
</v>
      </c>
      <c r="S16" s="50"/>
      <c r="X16" s="367" t="str">
        <f>'Annual Summary_Sommaire annuel'!$V$7</f>
        <v>Québec</v>
      </c>
      <c r="Y16" s="219"/>
      <c r="Z16" s="221">
        <f ca="1">MAX(Z20:Z194)</f>
        <v>30</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Inscrire un</v>
      </c>
      <c r="C17" s="124" t="str">
        <f>IF($X$16='Annual Summary_Sommaire annuel'!$V$5,"","X")</f>
        <v>X</v>
      </c>
      <c r="D17" s="772" t="str">
        <f>IF($X$16=$X$14,"",'NTS ONLY_set_year'!$E$134)</f>
        <v>pour indiquer (ci-dessous) les jours pour lesquels l'automobile n'est pas disponible.</v>
      </c>
      <c r="E17" s="773"/>
      <c r="F17" s="773"/>
      <c r="G17" s="773"/>
      <c r="H17" s="773"/>
      <c r="I17" s="774"/>
      <c r="J17" s="775"/>
      <c r="K17" s="823" t="str">
        <f>'NTS ONLY_set_year'!$E$98</f>
        <v>(Pas de kilométrage personnel)</v>
      </c>
      <c r="L17" s="824"/>
      <c r="M17" s="825"/>
      <c r="N17" s="751"/>
      <c r="O17" s="691"/>
      <c r="P17" s="691"/>
      <c r="Q17" s="691"/>
      <c r="R17" s="830"/>
      <c r="S17" s="50"/>
      <c r="V17" s="591" t="str">
        <f ca="1">IF(Language="f",V19,V18)</f>
        <v>septembre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Kilomètres d'affaires</v>
      </c>
      <c r="BF17" s="749"/>
      <c r="BG17" s="750"/>
      <c r="BH17" s="751" t="str">
        <f>'NTS ONLY_set_year'!$E$106</f>
        <v>Station-
nement</v>
      </c>
      <c r="BI17" s="691" t="str">
        <f>'NTS ONLY_set_year'!$E$70</f>
        <v>Essence
et huile</v>
      </c>
      <c r="BJ17" s="691" t="str">
        <f>'NTS ONLY_set_year'!$E$97</f>
        <v>Réparations et entretien courants</v>
      </c>
      <c r="BK17" s="691" t="str">
        <f>'NTS ONLY_set_year'!$E$105</f>
        <v>Autres frais d'exploitation (comme l'immatriculation et le permis)</v>
      </c>
      <c r="BL17" s="197"/>
      <c r="BM17" s="379"/>
      <c r="BQ17" s="292"/>
      <c r="BR17" s="7"/>
      <c r="BS17" s="7"/>
      <c r="BT17" s="7"/>
      <c r="IU17" s="17"/>
    </row>
    <row r="18" spans="2:255" ht="24.9" customHeight="1">
      <c r="B18" s="95"/>
      <c r="C18" s="792" t="str">
        <f>IF($X$16=$X$14,"","▼
▼
▼")</f>
        <v>▼
▼
▼</v>
      </c>
      <c r="D18" s="800" t="str">
        <f>'NTS ONLY_set_year'!$E$64</f>
        <v>Entrer le jour aussi souvent que nécessaire.
▼</v>
      </c>
      <c r="E18" s="801"/>
      <c r="F18" s="801"/>
      <c r="G18" s="802"/>
      <c r="H18" s="806" t="str">
        <f>'NTS ONLY_set_year'!$E$112</f>
        <v>A. 
But et notes</v>
      </c>
      <c r="I18" s="806" t="str">
        <f>"B.
"&amp;'NTS ONLY_set_year'!E56</f>
        <v>B.
Point de
départ</v>
      </c>
      <c r="J18" s="806" t="str">
        <f>"C.
"&amp;'NTS ONLY_set_year'!E57</f>
        <v>C.
Destination</v>
      </c>
      <c r="K18" s="10" t="str">
        <f>'NTS ONLY_set_year'!$E$121</f>
        <v>Début</v>
      </c>
      <c r="L18" s="11" t="str">
        <f>'NTS ONLY_set_year'!$E$59</f>
        <v>Fin</v>
      </c>
      <c r="M18" s="12" t="str">
        <f>'NTS ONLY_set_year'!$E$58</f>
        <v>Parcouru</v>
      </c>
      <c r="N18" s="752"/>
      <c r="O18" s="692"/>
      <c r="P18" s="534" t="str">
        <f>'NTS ONLY_set_year'!$E$73</f>
        <v>Consigner les détails dans A.</v>
      </c>
      <c r="Q18" s="692"/>
      <c r="R18" s="831"/>
      <c r="S18" s="50"/>
      <c r="U18" s="398" t="str">
        <f ca="1">TEXT($AE$8+1,"Mmmm")</f>
        <v>September</v>
      </c>
      <c r="V18" s="590" t="str">
        <f ca="1">AE6</f>
        <v>September,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Rangée</v>
      </c>
      <c r="C19" s="793"/>
      <c r="D19" s="803"/>
      <c r="E19" s="804"/>
      <c r="F19" s="804"/>
      <c r="G19" s="805"/>
      <c r="H19" s="807"/>
      <c r="I19" s="808"/>
      <c r="J19" s="808"/>
      <c r="K19" s="770" t="str">
        <f>'NTS ONLY_set_year'!$E$127</f>
        <v>Totaux</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septembre</v>
      </c>
      <c r="V19" s="590" t="str">
        <f ca="1">U19&amp;" "&amp;Year_four_digits</f>
        <v>septembre 2025</v>
      </c>
      <c r="W19" s="590"/>
      <c r="X19" s="397" t="s">
        <v>169</v>
      </c>
      <c r="Y19" s="400" t="s">
        <v>170</v>
      </c>
      <c r="Z19" s="223" t="s">
        <v>34</v>
      </c>
      <c r="AB19" s="423" t="s">
        <v>182</v>
      </c>
      <c r="AC19" s="216"/>
      <c r="AD19" s="383" t="s">
        <v>35</v>
      </c>
      <c r="AE19" s="384"/>
      <c r="AF19" s="385"/>
      <c r="AJ19" s="816"/>
      <c r="AK19" s="697"/>
      <c r="AL19" s="386" t="str">
        <f>'NTS ONLY_set_year'!$E$42</f>
        <v>Vérifier DÉBUT</v>
      </c>
      <c r="AM19" s="697"/>
      <c r="AN19" s="386" t="str">
        <f>'NTS ONLY_set_year'!$E$39</f>
        <v>Vérifier FIN</v>
      </c>
      <c r="AP19" s="387">
        <f ca="1">MIN(OFFSET($AP$19,MATCH($AP$18,$AP$20:$AP$195,0)+1,0,600,1))</f>
        <v>999</v>
      </c>
      <c r="AQ19" s="697"/>
      <c r="AR19" s="697"/>
      <c r="AS19" s="697"/>
      <c r="AT19" s="697"/>
      <c r="AU19" s="814"/>
      <c r="AV19" s="814"/>
      <c r="AW19" s="747"/>
      <c r="BE19" s="10" t="str">
        <f>'NTS ONLY_set_year'!$E$121</f>
        <v>Début</v>
      </c>
      <c r="BF19" s="11" t="str">
        <f>'NTS ONLY_set_year'!$E$59</f>
        <v>Fin</v>
      </c>
      <c r="BG19" s="12" t="str">
        <f>'NTS ONLY_set_year'!$E$58</f>
        <v>Parcouru</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Lun.  1 septembre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Lun</v>
      </c>
      <c r="U20" s="227" t="str">
        <f ca="1">$U$19</f>
        <v>septembre</v>
      </c>
      <c r="X20" s="388">
        <f ca="1">$AE$8+D20</f>
        <v>45901</v>
      </c>
      <c r="Y20" s="513" t="str">
        <f ca="1">IF(Y14="f",T20&amp;". "&amp;" "&amp;R20&amp;" "&amp;U20&amp;" "&amp;$AE$7,T20&amp;". "&amp;U20&amp;" "&amp;R20&amp;", "&amp;$AE$7)</f>
        <v>Lun.  1 septembre 2025</v>
      </c>
      <c r="Z20" s="184">
        <f t="shared" ref="Z20:Z83" ca="1" si="4">MIN(R20,$AF$5)</f>
        <v>1</v>
      </c>
      <c r="AA20" s="389">
        <f t="shared" ref="AA20:AA83" ca="1" si="5">$AD$6</f>
        <v>9</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30</v>
      </c>
      <c r="AU20" s="322" t="str">
        <f>IF($C20=$AB$15,'NTS ONLY_set_year'!$E$143," ")&amp;$D20</f>
        <v xml:space="preserve"> 1</v>
      </c>
      <c r="AV20" s="162">
        <f ca="1">IF($X$16=$X$14,0,IF(ISERROR(INDEX($AK$2:$BO$2,D20)),0,(INDEX($AK$2:$BO$2,D20))))</f>
        <v>0</v>
      </c>
      <c r="AW20" s="239">
        <f t="shared" ref="AW20:AW37" ca="1" si="11">IF(OR(D20&gt;$AF$5,D20&lt;1),0,1-AV20)</f>
        <v>1</v>
      </c>
      <c r="BE20" s="744" t="str">
        <f ca="1">$AU$9</f>
        <v>Totaux</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Entrer jour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Dim</v>
      </c>
      <c r="U21" s="227" t="str">
        <f t="shared" ref="U21:U84" ca="1" si="13">$U$19</f>
        <v>septembre</v>
      </c>
      <c r="X21" s="388">
        <f ca="1">$AE$8+D21</f>
        <v>45900</v>
      </c>
      <c r="Y21" s="513" t="str">
        <f t="shared" ref="Y21:Y84" ca="1" si="14">IF(Y15="f",T21&amp;". "&amp;" "&amp;R21&amp;" "&amp;U21&amp;" "&amp;$AE$7,T21&amp;". "&amp;U21&amp;" "&amp;R21&amp;", "&amp;$AE$7)</f>
        <v>Dim. septembre , 2025</v>
      </c>
      <c r="Z21" s="184">
        <f t="shared" ca="1" si="4"/>
        <v>30</v>
      </c>
      <c r="AA21" s="389">
        <f t="shared" ca="1" si="5"/>
        <v>9</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Dim</v>
      </c>
      <c r="U22" s="227" t="str">
        <f t="shared" ca="1" si="13"/>
        <v>septembre</v>
      </c>
      <c r="X22" s="388">
        <f t="shared" ref="X22:X85" ca="1" si="17">$AE$8+D22</f>
        <v>45900</v>
      </c>
      <c r="Y22" s="513" t="str">
        <f t="shared" ca="1" si="14"/>
        <v>Dim. septembre , 2025</v>
      </c>
      <c r="Z22" s="184">
        <f t="shared" ca="1" si="4"/>
        <v>30</v>
      </c>
      <c r="AA22" s="389">
        <f t="shared" ca="1" si="5"/>
        <v>9</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Dim</v>
      </c>
      <c r="U23" s="227" t="str">
        <f t="shared" ca="1" si="13"/>
        <v>septembre</v>
      </c>
      <c r="X23" s="388">
        <f t="shared" ca="1" si="17"/>
        <v>45900</v>
      </c>
      <c r="Y23" s="513" t="str">
        <f t="shared" ca="1" si="14"/>
        <v>Dim. septembre , 2025</v>
      </c>
      <c r="Z23" s="184">
        <f t="shared" ca="1" si="4"/>
        <v>30</v>
      </c>
      <c r="AA23" s="389">
        <f t="shared" ca="1" si="5"/>
        <v>9</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Dim</v>
      </c>
      <c r="U24" s="227" t="str">
        <f t="shared" ca="1" si="13"/>
        <v>septembre</v>
      </c>
      <c r="X24" s="388">
        <f t="shared" ca="1" si="17"/>
        <v>45900</v>
      </c>
      <c r="Y24" s="513" t="str">
        <f t="shared" ca="1" si="14"/>
        <v>Dim. septembre , 2025</v>
      </c>
      <c r="Z24" s="184">
        <f t="shared" ca="1" si="4"/>
        <v>30</v>
      </c>
      <c r="AA24" s="389">
        <f t="shared" ca="1" si="5"/>
        <v>9</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Dim</v>
      </c>
      <c r="U25" s="227" t="str">
        <f t="shared" ca="1" si="13"/>
        <v>septembre</v>
      </c>
      <c r="X25" s="388">
        <f t="shared" ca="1" si="17"/>
        <v>45900</v>
      </c>
      <c r="Y25" s="513" t="str">
        <f t="shared" ca="1" si="14"/>
        <v>Dim. septembre , 2025</v>
      </c>
      <c r="Z25" s="184">
        <f t="shared" ca="1" si="4"/>
        <v>30</v>
      </c>
      <c r="AA25" s="389">
        <f t="shared" ca="1" si="5"/>
        <v>9</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Dim</v>
      </c>
      <c r="U26" s="227" t="str">
        <f t="shared" ca="1" si="13"/>
        <v>septembre</v>
      </c>
      <c r="X26" s="388">
        <f t="shared" ca="1" si="17"/>
        <v>45900</v>
      </c>
      <c r="Y26" s="513" t="str">
        <f t="shared" ca="1" si="14"/>
        <v>Dim. septembre , 2025</v>
      </c>
      <c r="Z26" s="184">
        <f t="shared" ca="1" si="4"/>
        <v>30</v>
      </c>
      <c r="AA26" s="389">
        <f t="shared" ca="1" si="5"/>
        <v>9</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Dim</v>
      </c>
      <c r="U27" s="227" t="str">
        <f t="shared" ca="1" si="13"/>
        <v>septembre</v>
      </c>
      <c r="X27" s="388">
        <f t="shared" ca="1" si="17"/>
        <v>45900</v>
      </c>
      <c r="Y27" s="513" t="str">
        <f t="shared" ca="1" si="14"/>
        <v>Dim. septembre , 2025</v>
      </c>
      <c r="Z27" s="184">
        <f t="shared" ca="1" si="4"/>
        <v>30</v>
      </c>
      <c r="AA27" s="389">
        <f t="shared" ca="1" si="5"/>
        <v>9</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Dim</v>
      </c>
      <c r="U28" s="227" t="str">
        <f t="shared" ca="1" si="13"/>
        <v>septembre</v>
      </c>
      <c r="X28" s="388">
        <f t="shared" ca="1" si="17"/>
        <v>45900</v>
      </c>
      <c r="Y28" s="513" t="str">
        <f t="shared" ca="1" si="14"/>
        <v>Dim. septembre , 2025</v>
      </c>
      <c r="Z28" s="184">
        <f t="shared" ca="1" si="4"/>
        <v>30</v>
      </c>
      <c r="AA28" s="389">
        <f t="shared" ca="1" si="5"/>
        <v>9</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Dim</v>
      </c>
      <c r="U29" s="227" t="str">
        <f t="shared" ca="1" si="13"/>
        <v>septembre</v>
      </c>
      <c r="X29" s="388">
        <f t="shared" ca="1" si="17"/>
        <v>45900</v>
      </c>
      <c r="Y29" s="513" t="str">
        <f t="shared" ca="1" si="14"/>
        <v>Dim. septembre , 2025</v>
      </c>
      <c r="Z29" s="184">
        <f t="shared" ca="1" si="4"/>
        <v>30</v>
      </c>
      <c r="AA29" s="389">
        <f t="shared" ca="1" si="5"/>
        <v>9</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Dim</v>
      </c>
      <c r="U30" s="227" t="str">
        <f t="shared" ca="1" si="13"/>
        <v>septembre</v>
      </c>
      <c r="X30" s="388">
        <f t="shared" ca="1" si="17"/>
        <v>45900</v>
      </c>
      <c r="Y30" s="513" t="str">
        <f t="shared" ca="1" si="14"/>
        <v>Dim. septembre , 2025</v>
      </c>
      <c r="Z30" s="184">
        <f t="shared" ca="1" si="4"/>
        <v>30</v>
      </c>
      <c r="AA30" s="389">
        <f t="shared" ca="1" si="5"/>
        <v>9</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Dim</v>
      </c>
      <c r="U31" s="227" t="str">
        <f t="shared" ca="1" si="13"/>
        <v>septembre</v>
      </c>
      <c r="X31" s="388">
        <f t="shared" ca="1" si="17"/>
        <v>45900</v>
      </c>
      <c r="Y31" s="513" t="str">
        <f t="shared" ca="1" si="14"/>
        <v>Dim. septembre , 2025</v>
      </c>
      <c r="Z31" s="184">
        <f t="shared" ca="1" si="4"/>
        <v>30</v>
      </c>
      <c r="AA31" s="389">
        <f t="shared" ca="1" si="5"/>
        <v>9</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Dim</v>
      </c>
      <c r="U32" s="227" t="str">
        <f t="shared" ca="1" si="13"/>
        <v>septembre</v>
      </c>
      <c r="X32" s="388">
        <f t="shared" ca="1" si="17"/>
        <v>45900</v>
      </c>
      <c r="Y32" s="513" t="str">
        <f t="shared" ca="1" si="14"/>
        <v>Dim. septembre , 2025</v>
      </c>
      <c r="Z32" s="184">
        <f t="shared" ca="1" si="4"/>
        <v>30</v>
      </c>
      <c r="AA32" s="389">
        <f t="shared" ca="1" si="5"/>
        <v>9</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Dim</v>
      </c>
      <c r="U33" s="227" t="str">
        <f t="shared" ca="1" si="13"/>
        <v>septembre</v>
      </c>
      <c r="X33" s="388">
        <f t="shared" ca="1" si="17"/>
        <v>45900</v>
      </c>
      <c r="Y33" s="513" t="str">
        <f t="shared" ca="1" si="14"/>
        <v>Dim. septembre , 2025</v>
      </c>
      <c r="Z33" s="184">
        <f t="shared" ca="1" si="4"/>
        <v>30</v>
      </c>
      <c r="AA33" s="389">
        <f t="shared" ca="1" si="5"/>
        <v>9</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Dim</v>
      </c>
      <c r="U34" s="227" t="str">
        <f t="shared" ca="1" si="13"/>
        <v>septembre</v>
      </c>
      <c r="X34" s="388">
        <f t="shared" ca="1" si="17"/>
        <v>45900</v>
      </c>
      <c r="Y34" s="513" t="str">
        <f t="shared" ca="1" si="14"/>
        <v>Dim. septembre , 2025</v>
      </c>
      <c r="Z34" s="184">
        <f t="shared" ca="1" si="4"/>
        <v>30</v>
      </c>
      <c r="AA34" s="389">
        <f t="shared" ca="1" si="5"/>
        <v>9</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Dim</v>
      </c>
      <c r="U35" s="227" t="str">
        <f t="shared" ca="1" si="13"/>
        <v>septembre</v>
      </c>
      <c r="X35" s="388">
        <f t="shared" ca="1" si="17"/>
        <v>45900</v>
      </c>
      <c r="Y35" s="513" t="str">
        <f t="shared" ca="1" si="14"/>
        <v>Dim. septembre , 2025</v>
      </c>
      <c r="Z35" s="184">
        <f t="shared" ca="1" si="4"/>
        <v>30</v>
      </c>
      <c r="AA35" s="389">
        <f t="shared" ca="1" si="5"/>
        <v>9</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Dim</v>
      </c>
      <c r="U36" s="227" t="str">
        <f t="shared" ca="1" si="13"/>
        <v>septembre</v>
      </c>
      <c r="X36" s="388">
        <f t="shared" ca="1" si="17"/>
        <v>45900</v>
      </c>
      <c r="Y36" s="513" t="str">
        <f t="shared" ca="1" si="14"/>
        <v>Dim. septembre , 2025</v>
      </c>
      <c r="Z36" s="184">
        <f t="shared" ca="1" si="4"/>
        <v>30</v>
      </c>
      <c r="AA36" s="389">
        <f t="shared" ca="1" si="5"/>
        <v>9</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Dim</v>
      </c>
      <c r="U37" s="227" t="str">
        <f t="shared" ca="1" si="13"/>
        <v>septembre</v>
      </c>
      <c r="X37" s="388">
        <f t="shared" ca="1" si="17"/>
        <v>45900</v>
      </c>
      <c r="Y37" s="513" t="str">
        <f t="shared" ca="1" si="14"/>
        <v>Dim. septembre , 2025</v>
      </c>
      <c r="Z37" s="184">
        <f t="shared" ca="1" si="4"/>
        <v>30</v>
      </c>
      <c r="AA37" s="389">
        <f t="shared" ca="1" si="5"/>
        <v>9</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Dim</v>
      </c>
      <c r="U38" s="227" t="str">
        <f t="shared" ca="1" si="13"/>
        <v>septembre</v>
      </c>
      <c r="X38" s="388">
        <f t="shared" ca="1" si="17"/>
        <v>45900</v>
      </c>
      <c r="Y38" s="513" t="str">
        <f t="shared" ca="1" si="14"/>
        <v>Dim. septembre , 2025</v>
      </c>
      <c r="Z38" s="184">
        <f t="shared" ca="1" si="4"/>
        <v>30</v>
      </c>
      <c r="AA38" s="389">
        <f t="shared" ca="1" si="5"/>
        <v>9</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Dim</v>
      </c>
      <c r="U39" s="227" t="str">
        <f t="shared" ca="1" si="13"/>
        <v>septembre</v>
      </c>
      <c r="X39" s="388">
        <f t="shared" ca="1" si="17"/>
        <v>45900</v>
      </c>
      <c r="Y39" s="513" t="str">
        <f t="shared" ca="1" si="14"/>
        <v>Dim. septembre , 2025</v>
      </c>
      <c r="Z39" s="184">
        <f t="shared" ca="1" si="4"/>
        <v>30</v>
      </c>
      <c r="AA39" s="389">
        <f t="shared" ca="1" si="5"/>
        <v>9</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Dim</v>
      </c>
      <c r="U40" s="227" t="str">
        <f t="shared" ca="1" si="13"/>
        <v>septembre</v>
      </c>
      <c r="X40" s="388">
        <f t="shared" ca="1" si="17"/>
        <v>45900</v>
      </c>
      <c r="Y40" s="513" t="str">
        <f t="shared" ca="1" si="14"/>
        <v>Dim. septembre , 2025</v>
      </c>
      <c r="Z40" s="184">
        <f t="shared" ca="1" si="4"/>
        <v>30</v>
      </c>
      <c r="AA40" s="389">
        <f t="shared" ca="1" si="5"/>
        <v>9</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Dim</v>
      </c>
      <c r="U41" s="227" t="str">
        <f t="shared" ca="1" si="13"/>
        <v>septembre</v>
      </c>
      <c r="X41" s="388">
        <f t="shared" ca="1" si="17"/>
        <v>45900</v>
      </c>
      <c r="Y41" s="513" t="str">
        <f t="shared" ca="1" si="14"/>
        <v>Dim. septembre , 2025</v>
      </c>
      <c r="Z41" s="184">
        <f t="shared" ca="1" si="4"/>
        <v>30</v>
      </c>
      <c r="AA41" s="389">
        <f t="shared" ca="1" si="5"/>
        <v>9</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Dim</v>
      </c>
      <c r="U42" s="227" t="str">
        <f t="shared" ca="1" si="13"/>
        <v>septembre</v>
      </c>
      <c r="X42" s="388">
        <f t="shared" ca="1" si="17"/>
        <v>45900</v>
      </c>
      <c r="Y42" s="513" t="str">
        <f t="shared" ca="1" si="14"/>
        <v>Dim. septembre , 2025</v>
      </c>
      <c r="Z42" s="184">
        <f t="shared" ca="1" si="4"/>
        <v>30</v>
      </c>
      <c r="AA42" s="389">
        <f t="shared" ca="1" si="5"/>
        <v>9</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Dim</v>
      </c>
      <c r="U43" s="227" t="str">
        <f t="shared" ca="1" si="13"/>
        <v>septembre</v>
      </c>
      <c r="X43" s="388">
        <f t="shared" ca="1" si="17"/>
        <v>45900</v>
      </c>
      <c r="Y43" s="513" t="str">
        <f t="shared" ca="1" si="14"/>
        <v>Dim. septembre , 2025</v>
      </c>
      <c r="Z43" s="184">
        <f t="shared" ca="1" si="4"/>
        <v>30</v>
      </c>
      <c r="AA43" s="389">
        <f t="shared" ca="1" si="5"/>
        <v>9</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Dim</v>
      </c>
      <c r="U44" s="227" t="str">
        <f t="shared" ca="1" si="13"/>
        <v>septembre</v>
      </c>
      <c r="X44" s="388">
        <f t="shared" ca="1" si="17"/>
        <v>45900</v>
      </c>
      <c r="Y44" s="513" t="str">
        <f t="shared" ca="1" si="14"/>
        <v>Dim. septembre , 2025</v>
      </c>
      <c r="Z44" s="184">
        <f t="shared" ca="1" si="4"/>
        <v>30</v>
      </c>
      <c r="AA44" s="389">
        <f t="shared" ca="1" si="5"/>
        <v>9</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Dim</v>
      </c>
      <c r="U45" s="227" t="str">
        <f t="shared" ca="1" si="13"/>
        <v>septembre</v>
      </c>
      <c r="X45" s="388">
        <f t="shared" ca="1" si="17"/>
        <v>45900</v>
      </c>
      <c r="Y45" s="513" t="str">
        <f t="shared" ca="1" si="14"/>
        <v>Dim. septembre , 2025</v>
      </c>
      <c r="Z45" s="184">
        <f t="shared" ca="1" si="4"/>
        <v>30</v>
      </c>
      <c r="AA45" s="389">
        <f t="shared" ca="1" si="5"/>
        <v>9</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Dim</v>
      </c>
      <c r="U46" s="227" t="str">
        <f t="shared" ca="1" si="13"/>
        <v>septembre</v>
      </c>
      <c r="X46" s="388">
        <f t="shared" ca="1" si="17"/>
        <v>45900</v>
      </c>
      <c r="Y46" s="513" t="str">
        <f t="shared" ca="1" si="14"/>
        <v>Dim. septembre , 2025</v>
      </c>
      <c r="Z46" s="184">
        <f t="shared" ca="1" si="4"/>
        <v>30</v>
      </c>
      <c r="AA46" s="389">
        <f t="shared" ca="1" si="5"/>
        <v>9</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Dim</v>
      </c>
      <c r="U47" s="227" t="str">
        <f t="shared" ca="1" si="13"/>
        <v>septembre</v>
      </c>
      <c r="X47" s="388">
        <f t="shared" ca="1" si="17"/>
        <v>45900</v>
      </c>
      <c r="Y47" s="513" t="str">
        <f t="shared" ca="1" si="14"/>
        <v>Dim. septembre , 2025</v>
      </c>
      <c r="Z47" s="184">
        <f t="shared" ca="1" si="4"/>
        <v>30</v>
      </c>
      <c r="AA47" s="389">
        <f t="shared" ca="1" si="5"/>
        <v>9</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Dim</v>
      </c>
      <c r="U48" s="227" t="str">
        <f t="shared" ca="1" si="13"/>
        <v>septembre</v>
      </c>
      <c r="X48" s="388">
        <f t="shared" ca="1" si="17"/>
        <v>45900</v>
      </c>
      <c r="Y48" s="513" t="str">
        <f t="shared" ca="1" si="14"/>
        <v>Dim. septembre , 2025</v>
      </c>
      <c r="Z48" s="184">
        <f t="shared" ca="1" si="4"/>
        <v>30</v>
      </c>
      <c r="AA48" s="389">
        <f t="shared" ca="1" si="5"/>
        <v>9</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Dim</v>
      </c>
      <c r="U49" s="227" t="str">
        <f t="shared" ca="1" si="13"/>
        <v>septembre</v>
      </c>
      <c r="X49" s="388">
        <f t="shared" ca="1" si="17"/>
        <v>45900</v>
      </c>
      <c r="Y49" s="513" t="str">
        <f t="shared" ca="1" si="14"/>
        <v>Dim. septembre , 2025</v>
      </c>
      <c r="Z49" s="184">
        <f t="shared" ca="1" si="4"/>
        <v>30</v>
      </c>
      <c r="AA49" s="389">
        <f t="shared" ca="1" si="5"/>
        <v>9</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Dim</v>
      </c>
      <c r="U50" s="227" t="str">
        <f t="shared" ca="1" si="13"/>
        <v>septembre</v>
      </c>
      <c r="X50" s="388">
        <f t="shared" ca="1" si="17"/>
        <v>45900</v>
      </c>
      <c r="Y50" s="513" t="str">
        <f t="shared" ca="1" si="14"/>
        <v>Dim. septembre , 2025</v>
      </c>
      <c r="Z50" s="184">
        <f t="shared" ca="1" si="4"/>
        <v>30</v>
      </c>
      <c r="AA50" s="389">
        <f t="shared" ca="1" si="5"/>
        <v>9</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Dim</v>
      </c>
      <c r="U51" s="227" t="str">
        <f t="shared" ca="1" si="13"/>
        <v>septembre</v>
      </c>
      <c r="X51" s="388">
        <f t="shared" ca="1" si="17"/>
        <v>45900</v>
      </c>
      <c r="Y51" s="513" t="str">
        <f t="shared" ca="1" si="14"/>
        <v>Dim. septembre , 2025</v>
      </c>
      <c r="Z51" s="184">
        <f t="shared" ca="1" si="4"/>
        <v>30</v>
      </c>
      <c r="AA51" s="389">
        <f t="shared" ca="1" si="5"/>
        <v>9</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Dim</v>
      </c>
      <c r="U52" s="227" t="str">
        <f t="shared" ca="1" si="13"/>
        <v>septembre</v>
      </c>
      <c r="X52" s="388">
        <f t="shared" ca="1" si="17"/>
        <v>45900</v>
      </c>
      <c r="Y52" s="513" t="str">
        <f t="shared" ca="1" si="14"/>
        <v>Dim. septembre , 2025</v>
      </c>
      <c r="Z52" s="184">
        <f t="shared" ca="1" si="4"/>
        <v>30</v>
      </c>
      <c r="AA52" s="389">
        <f t="shared" ca="1" si="5"/>
        <v>9</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Dim</v>
      </c>
      <c r="U53" s="227" t="str">
        <f t="shared" ca="1" si="13"/>
        <v>septembre</v>
      </c>
      <c r="X53" s="388">
        <f t="shared" ca="1" si="17"/>
        <v>45900</v>
      </c>
      <c r="Y53" s="513" t="str">
        <f t="shared" ca="1" si="14"/>
        <v>Dim. septembre , 2025</v>
      </c>
      <c r="Z53" s="184">
        <f t="shared" ca="1" si="4"/>
        <v>30</v>
      </c>
      <c r="AA53" s="389">
        <f t="shared" ca="1" si="5"/>
        <v>9</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Dim</v>
      </c>
      <c r="U54" s="227" t="str">
        <f t="shared" ca="1" si="13"/>
        <v>septembre</v>
      </c>
      <c r="X54" s="388">
        <f t="shared" ca="1" si="17"/>
        <v>45900</v>
      </c>
      <c r="Y54" s="513" t="str">
        <f t="shared" ca="1" si="14"/>
        <v>Dim. septembre , 2025</v>
      </c>
      <c r="Z54" s="184">
        <f t="shared" ca="1" si="4"/>
        <v>30</v>
      </c>
      <c r="AA54" s="389">
        <f t="shared" ca="1" si="5"/>
        <v>9</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Dim</v>
      </c>
      <c r="U55" s="227" t="str">
        <f t="shared" ca="1" si="13"/>
        <v>septembre</v>
      </c>
      <c r="X55" s="388">
        <f t="shared" ca="1" si="17"/>
        <v>45900</v>
      </c>
      <c r="Y55" s="513" t="str">
        <f t="shared" ca="1" si="14"/>
        <v>Dim. septembre , 2025</v>
      </c>
      <c r="Z55" s="184">
        <f t="shared" ca="1" si="4"/>
        <v>30</v>
      </c>
      <c r="AA55" s="389">
        <f t="shared" ca="1" si="5"/>
        <v>9</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Dim</v>
      </c>
      <c r="U56" s="227" t="str">
        <f t="shared" ca="1" si="13"/>
        <v>septembre</v>
      </c>
      <c r="X56" s="388">
        <f t="shared" ca="1" si="17"/>
        <v>45900</v>
      </c>
      <c r="Y56" s="513" t="str">
        <f t="shared" ca="1" si="14"/>
        <v>Dim. septembre , 2025</v>
      </c>
      <c r="Z56" s="184">
        <f t="shared" ca="1" si="4"/>
        <v>30</v>
      </c>
      <c r="AA56" s="389">
        <f t="shared" ca="1" si="5"/>
        <v>9</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Dim</v>
      </c>
      <c r="U57" s="227" t="str">
        <f t="shared" ca="1" si="13"/>
        <v>septembre</v>
      </c>
      <c r="X57" s="388">
        <f t="shared" ca="1" si="17"/>
        <v>45900</v>
      </c>
      <c r="Y57" s="513" t="str">
        <f t="shared" ca="1" si="14"/>
        <v>Dim. septembre , 2025</v>
      </c>
      <c r="Z57" s="184">
        <f t="shared" ca="1" si="4"/>
        <v>30</v>
      </c>
      <c r="AA57" s="389">
        <f t="shared" ca="1" si="5"/>
        <v>9</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Dim</v>
      </c>
      <c r="U58" s="227" t="str">
        <f t="shared" ca="1" si="13"/>
        <v>septembre</v>
      </c>
      <c r="X58" s="388">
        <f t="shared" ca="1" si="17"/>
        <v>45900</v>
      </c>
      <c r="Y58" s="513" t="str">
        <f t="shared" ca="1" si="14"/>
        <v>Dim. septembre , 2025</v>
      </c>
      <c r="Z58" s="184">
        <f t="shared" ca="1" si="4"/>
        <v>30</v>
      </c>
      <c r="AA58" s="389">
        <f t="shared" ca="1" si="5"/>
        <v>9</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Dim</v>
      </c>
      <c r="U59" s="227" t="str">
        <f t="shared" ca="1" si="13"/>
        <v>septembre</v>
      </c>
      <c r="X59" s="388">
        <f t="shared" ca="1" si="17"/>
        <v>45900</v>
      </c>
      <c r="Y59" s="513" t="str">
        <f t="shared" ca="1" si="14"/>
        <v>Dim. septembre , 2025</v>
      </c>
      <c r="Z59" s="184">
        <f t="shared" ca="1" si="4"/>
        <v>30</v>
      </c>
      <c r="AA59" s="389">
        <f t="shared" ca="1" si="5"/>
        <v>9</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Dim</v>
      </c>
      <c r="U60" s="227" t="str">
        <f t="shared" ca="1" si="13"/>
        <v>septembre</v>
      </c>
      <c r="X60" s="388">
        <f t="shared" ca="1" si="17"/>
        <v>45900</v>
      </c>
      <c r="Y60" s="513" t="str">
        <f t="shared" ca="1" si="14"/>
        <v>Dim. septembre , 2025</v>
      </c>
      <c r="Z60" s="184">
        <f t="shared" ca="1" si="4"/>
        <v>30</v>
      </c>
      <c r="AA60" s="389">
        <f t="shared" ca="1" si="5"/>
        <v>9</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Dim</v>
      </c>
      <c r="U61" s="227" t="str">
        <f t="shared" ca="1" si="13"/>
        <v>septembre</v>
      </c>
      <c r="X61" s="388">
        <f t="shared" ca="1" si="17"/>
        <v>45900</v>
      </c>
      <c r="Y61" s="513" t="str">
        <f t="shared" ca="1" si="14"/>
        <v>Dim. septembre , 2025</v>
      </c>
      <c r="Z61" s="184">
        <f t="shared" ca="1" si="4"/>
        <v>30</v>
      </c>
      <c r="AA61" s="389">
        <f t="shared" ca="1" si="5"/>
        <v>9</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Dim</v>
      </c>
      <c r="U62" s="227" t="str">
        <f t="shared" ca="1" si="13"/>
        <v>septembre</v>
      </c>
      <c r="X62" s="388">
        <f t="shared" ca="1" si="17"/>
        <v>45900</v>
      </c>
      <c r="Y62" s="513" t="str">
        <f t="shared" ca="1" si="14"/>
        <v>Dim. septembre , 2025</v>
      </c>
      <c r="Z62" s="184">
        <f t="shared" ca="1" si="4"/>
        <v>30</v>
      </c>
      <c r="AA62" s="389">
        <f t="shared" ca="1" si="5"/>
        <v>9</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Dim</v>
      </c>
      <c r="U63" s="227" t="str">
        <f t="shared" ca="1" si="13"/>
        <v>septembre</v>
      </c>
      <c r="X63" s="388">
        <f t="shared" ca="1" si="17"/>
        <v>45900</v>
      </c>
      <c r="Y63" s="513" t="str">
        <f t="shared" ca="1" si="14"/>
        <v>Dim. septembre , 2025</v>
      </c>
      <c r="Z63" s="184">
        <f t="shared" ca="1" si="4"/>
        <v>30</v>
      </c>
      <c r="AA63" s="389">
        <f t="shared" ca="1" si="5"/>
        <v>9</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Dim</v>
      </c>
      <c r="U64" s="227" t="str">
        <f t="shared" ca="1" si="13"/>
        <v>septembre</v>
      </c>
      <c r="X64" s="388">
        <f t="shared" ca="1" si="17"/>
        <v>45900</v>
      </c>
      <c r="Y64" s="513" t="str">
        <f t="shared" ca="1" si="14"/>
        <v>Dim. septembre , 2025</v>
      </c>
      <c r="Z64" s="184">
        <f t="shared" ca="1" si="4"/>
        <v>30</v>
      </c>
      <c r="AA64" s="389">
        <f t="shared" ca="1" si="5"/>
        <v>9</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Dim</v>
      </c>
      <c r="U65" s="227" t="str">
        <f t="shared" ca="1" si="13"/>
        <v>septembre</v>
      </c>
      <c r="X65" s="388">
        <f t="shared" ca="1" si="17"/>
        <v>45900</v>
      </c>
      <c r="Y65" s="513" t="str">
        <f t="shared" ca="1" si="14"/>
        <v>Dim. septembre , 2025</v>
      </c>
      <c r="Z65" s="184">
        <f t="shared" ca="1" si="4"/>
        <v>30</v>
      </c>
      <c r="AA65" s="389">
        <f t="shared" ca="1" si="5"/>
        <v>9</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Dim</v>
      </c>
      <c r="U66" s="227" t="str">
        <f t="shared" ca="1" si="13"/>
        <v>septembre</v>
      </c>
      <c r="X66" s="388">
        <f t="shared" ca="1" si="17"/>
        <v>45900</v>
      </c>
      <c r="Y66" s="513" t="str">
        <f t="shared" ca="1" si="14"/>
        <v>Dim. septembre , 2025</v>
      </c>
      <c r="Z66" s="184">
        <f t="shared" ca="1" si="4"/>
        <v>30</v>
      </c>
      <c r="AA66" s="389">
        <f t="shared" ca="1" si="5"/>
        <v>9</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Dim</v>
      </c>
      <c r="U67" s="227" t="str">
        <f t="shared" ca="1" si="13"/>
        <v>septembre</v>
      </c>
      <c r="X67" s="388">
        <f t="shared" ca="1" si="17"/>
        <v>45900</v>
      </c>
      <c r="Y67" s="513" t="str">
        <f t="shared" ca="1" si="14"/>
        <v>Dim. septembre , 2025</v>
      </c>
      <c r="Z67" s="184">
        <f t="shared" ca="1" si="4"/>
        <v>30</v>
      </c>
      <c r="AA67" s="389">
        <f t="shared" ca="1" si="5"/>
        <v>9</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Dim</v>
      </c>
      <c r="U68" s="227" t="str">
        <f t="shared" ca="1" si="13"/>
        <v>septembre</v>
      </c>
      <c r="X68" s="388">
        <f t="shared" ca="1" si="17"/>
        <v>45900</v>
      </c>
      <c r="Y68" s="513" t="str">
        <f t="shared" ca="1" si="14"/>
        <v>Dim. septembre , 2025</v>
      </c>
      <c r="Z68" s="184">
        <f t="shared" ca="1" si="4"/>
        <v>30</v>
      </c>
      <c r="AA68" s="389">
        <f t="shared" ca="1" si="5"/>
        <v>9</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Dim</v>
      </c>
      <c r="U69" s="227" t="str">
        <f t="shared" ca="1" si="13"/>
        <v>septembre</v>
      </c>
      <c r="X69" s="388">
        <f t="shared" ca="1" si="17"/>
        <v>45900</v>
      </c>
      <c r="Y69" s="513" t="str">
        <f t="shared" ca="1" si="14"/>
        <v>Dim. septembre , 2025</v>
      </c>
      <c r="Z69" s="184">
        <f t="shared" ca="1" si="4"/>
        <v>30</v>
      </c>
      <c r="AA69" s="389">
        <f t="shared" ca="1" si="5"/>
        <v>9</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Dim</v>
      </c>
      <c r="U70" s="227" t="str">
        <f t="shared" ca="1" si="13"/>
        <v>septembre</v>
      </c>
      <c r="X70" s="388">
        <f t="shared" ca="1" si="17"/>
        <v>45900</v>
      </c>
      <c r="Y70" s="513" t="str">
        <f t="shared" ca="1" si="14"/>
        <v>Dim. septembre , 2025</v>
      </c>
      <c r="Z70" s="184">
        <f t="shared" ca="1" si="4"/>
        <v>30</v>
      </c>
      <c r="AA70" s="389">
        <f t="shared" ca="1" si="5"/>
        <v>9</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Dim</v>
      </c>
      <c r="U71" s="227" t="str">
        <f t="shared" ca="1" si="13"/>
        <v>septembre</v>
      </c>
      <c r="X71" s="388">
        <f t="shared" ca="1" si="17"/>
        <v>45900</v>
      </c>
      <c r="Y71" s="513" t="str">
        <f t="shared" ca="1" si="14"/>
        <v>Dim. septembre , 2025</v>
      </c>
      <c r="Z71" s="184">
        <f t="shared" ca="1" si="4"/>
        <v>30</v>
      </c>
      <c r="AA71" s="389">
        <f t="shared" ca="1" si="5"/>
        <v>9</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Dim</v>
      </c>
      <c r="U72" s="227" t="str">
        <f t="shared" ca="1" si="13"/>
        <v>septembre</v>
      </c>
      <c r="X72" s="388">
        <f t="shared" ca="1" si="17"/>
        <v>45900</v>
      </c>
      <c r="Y72" s="513" t="str">
        <f t="shared" ca="1" si="14"/>
        <v>Dim. septembre , 2025</v>
      </c>
      <c r="Z72" s="184">
        <f t="shared" ca="1" si="4"/>
        <v>30</v>
      </c>
      <c r="AA72" s="389">
        <f t="shared" ca="1" si="5"/>
        <v>9</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Dim</v>
      </c>
      <c r="U73" s="227" t="str">
        <f t="shared" ca="1" si="13"/>
        <v>septembre</v>
      </c>
      <c r="X73" s="388">
        <f t="shared" ca="1" si="17"/>
        <v>45900</v>
      </c>
      <c r="Y73" s="513" t="str">
        <f t="shared" ca="1" si="14"/>
        <v>Dim. septembre , 2025</v>
      </c>
      <c r="Z73" s="184">
        <f t="shared" ca="1" si="4"/>
        <v>30</v>
      </c>
      <c r="AA73" s="389">
        <f t="shared" ca="1" si="5"/>
        <v>9</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Dim</v>
      </c>
      <c r="U74" s="227" t="str">
        <f t="shared" ca="1" si="13"/>
        <v>septembre</v>
      </c>
      <c r="X74" s="388">
        <f t="shared" ca="1" si="17"/>
        <v>45900</v>
      </c>
      <c r="Y74" s="513" t="str">
        <f t="shared" ca="1" si="14"/>
        <v>Dim. septembre , 2025</v>
      </c>
      <c r="Z74" s="184">
        <f t="shared" ca="1" si="4"/>
        <v>30</v>
      </c>
      <c r="AA74" s="389">
        <f t="shared" ca="1" si="5"/>
        <v>9</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Dim</v>
      </c>
      <c r="U75" s="227" t="str">
        <f t="shared" ca="1" si="13"/>
        <v>septembre</v>
      </c>
      <c r="X75" s="388">
        <f t="shared" ca="1" si="17"/>
        <v>45900</v>
      </c>
      <c r="Y75" s="513" t="str">
        <f t="shared" ca="1" si="14"/>
        <v>Dim. septembre , 2025</v>
      </c>
      <c r="Z75" s="184">
        <f t="shared" ca="1" si="4"/>
        <v>30</v>
      </c>
      <c r="AA75" s="389">
        <f t="shared" ca="1" si="5"/>
        <v>9</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Dim</v>
      </c>
      <c r="U76" s="227" t="str">
        <f t="shared" ca="1" si="13"/>
        <v>septembre</v>
      </c>
      <c r="X76" s="388">
        <f t="shared" ca="1" si="17"/>
        <v>45900</v>
      </c>
      <c r="Y76" s="513" t="str">
        <f t="shared" ca="1" si="14"/>
        <v>Dim. septembre , 2025</v>
      </c>
      <c r="Z76" s="184">
        <f t="shared" ca="1" si="4"/>
        <v>30</v>
      </c>
      <c r="AA76" s="389">
        <f t="shared" ca="1" si="5"/>
        <v>9</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Dim</v>
      </c>
      <c r="U77" s="227" t="str">
        <f t="shared" ca="1" si="13"/>
        <v>septembre</v>
      </c>
      <c r="X77" s="388">
        <f t="shared" ca="1" si="17"/>
        <v>45900</v>
      </c>
      <c r="Y77" s="513" t="str">
        <f t="shared" ca="1" si="14"/>
        <v>Dim. septembre , 2025</v>
      </c>
      <c r="Z77" s="184">
        <f t="shared" ca="1" si="4"/>
        <v>30</v>
      </c>
      <c r="AA77" s="389">
        <f t="shared" ca="1" si="5"/>
        <v>9</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Dim</v>
      </c>
      <c r="U78" s="227" t="str">
        <f t="shared" ca="1" si="13"/>
        <v>septembre</v>
      </c>
      <c r="X78" s="388">
        <f t="shared" ca="1" si="17"/>
        <v>45900</v>
      </c>
      <c r="Y78" s="513" t="str">
        <f t="shared" ca="1" si="14"/>
        <v>Dim. septembre , 2025</v>
      </c>
      <c r="Z78" s="184">
        <f t="shared" ca="1" si="4"/>
        <v>30</v>
      </c>
      <c r="AA78" s="389">
        <f t="shared" ca="1" si="5"/>
        <v>9</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Dim</v>
      </c>
      <c r="U79" s="227" t="str">
        <f t="shared" ca="1" si="13"/>
        <v>septembre</v>
      </c>
      <c r="X79" s="388">
        <f t="shared" ca="1" si="17"/>
        <v>45900</v>
      </c>
      <c r="Y79" s="513" t="str">
        <f t="shared" ca="1" si="14"/>
        <v>Dim. septembre , 2025</v>
      </c>
      <c r="Z79" s="184">
        <f t="shared" ca="1" si="4"/>
        <v>30</v>
      </c>
      <c r="AA79" s="389">
        <f t="shared" ca="1" si="5"/>
        <v>9</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Dim</v>
      </c>
      <c r="U80" s="227" t="str">
        <f t="shared" ca="1" si="13"/>
        <v>septembre</v>
      </c>
      <c r="X80" s="388">
        <f t="shared" ca="1" si="17"/>
        <v>45900</v>
      </c>
      <c r="Y80" s="513" t="str">
        <f t="shared" ca="1" si="14"/>
        <v>Dim. septembre , 2025</v>
      </c>
      <c r="Z80" s="184">
        <f t="shared" ca="1" si="4"/>
        <v>30</v>
      </c>
      <c r="AA80" s="389">
        <f t="shared" ca="1" si="5"/>
        <v>9</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Dim</v>
      </c>
      <c r="U81" s="227" t="str">
        <f t="shared" ca="1" si="13"/>
        <v>septembre</v>
      </c>
      <c r="X81" s="388">
        <f t="shared" ca="1" si="17"/>
        <v>45900</v>
      </c>
      <c r="Y81" s="513" t="str">
        <f t="shared" ca="1" si="14"/>
        <v>Dim. septembre , 2025</v>
      </c>
      <c r="Z81" s="184">
        <f t="shared" ca="1" si="4"/>
        <v>30</v>
      </c>
      <c r="AA81" s="389">
        <f t="shared" ca="1" si="5"/>
        <v>9</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Dim</v>
      </c>
      <c r="U82" s="227" t="str">
        <f t="shared" ca="1" si="13"/>
        <v>septembre</v>
      </c>
      <c r="X82" s="388">
        <f t="shared" ca="1" si="17"/>
        <v>45900</v>
      </c>
      <c r="Y82" s="513" t="str">
        <f t="shared" ca="1" si="14"/>
        <v>Dim. septembre , 2025</v>
      </c>
      <c r="Z82" s="184">
        <f t="shared" ca="1" si="4"/>
        <v>30</v>
      </c>
      <c r="AA82" s="389">
        <f t="shared" ca="1" si="5"/>
        <v>9</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Dim</v>
      </c>
      <c r="U83" s="227" t="str">
        <f t="shared" ca="1" si="13"/>
        <v>septembre</v>
      </c>
      <c r="X83" s="388">
        <f t="shared" ca="1" si="17"/>
        <v>45900</v>
      </c>
      <c r="Y83" s="513" t="str">
        <f t="shared" ca="1" si="14"/>
        <v>Dim. septembre , 2025</v>
      </c>
      <c r="Z83" s="184">
        <f t="shared" ca="1" si="4"/>
        <v>30</v>
      </c>
      <c r="AA83" s="389">
        <f t="shared" ca="1" si="5"/>
        <v>9</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Dim</v>
      </c>
      <c r="U84" s="227" t="str">
        <f t="shared" ca="1" si="13"/>
        <v>septembre</v>
      </c>
      <c r="X84" s="388">
        <f t="shared" ca="1" si="17"/>
        <v>45900</v>
      </c>
      <c r="Y84" s="513" t="str">
        <f t="shared" ca="1" si="14"/>
        <v>Dim. septembre , 2025</v>
      </c>
      <c r="Z84" s="184">
        <f t="shared" ref="Z84:Z147" ca="1" si="24">MIN(R84,$AF$5)</f>
        <v>30</v>
      </c>
      <c r="AA84" s="389">
        <f t="shared" ref="AA84:AA147" ca="1" si="25">$AD$6</f>
        <v>9</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Dim</v>
      </c>
      <c r="U85" s="227" t="str">
        <f t="shared" ref="U85:U148" ca="1" si="32">$U$19</f>
        <v>septembre</v>
      </c>
      <c r="X85" s="388">
        <f t="shared" ca="1" si="17"/>
        <v>45900</v>
      </c>
      <c r="Y85" s="513" t="str">
        <f t="shared" ref="Y85:Y148" ca="1" si="33">IF(Y79="f",T85&amp;". "&amp;" "&amp;R85&amp;" "&amp;U85&amp;" "&amp;$AE$7,T85&amp;". "&amp;U85&amp;" "&amp;R85&amp;", "&amp;$AE$7)</f>
        <v>Dim. septembre , 2025</v>
      </c>
      <c r="Z85" s="184">
        <f t="shared" ca="1" si="24"/>
        <v>30</v>
      </c>
      <c r="AA85" s="389">
        <f t="shared" ca="1" si="25"/>
        <v>9</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Dim</v>
      </c>
      <c r="U86" s="227" t="str">
        <f t="shared" ca="1" si="32"/>
        <v>septembre</v>
      </c>
      <c r="X86" s="388">
        <f t="shared" ref="X86:X149" ca="1" si="36">$AE$8+D86</f>
        <v>45900</v>
      </c>
      <c r="Y86" s="513" t="str">
        <f t="shared" ca="1" si="33"/>
        <v>Dim. septembre , 2025</v>
      </c>
      <c r="Z86" s="184">
        <f t="shared" ca="1" si="24"/>
        <v>30</v>
      </c>
      <c r="AA86" s="389">
        <f t="shared" ca="1" si="25"/>
        <v>9</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Dim</v>
      </c>
      <c r="U87" s="227" t="str">
        <f t="shared" ca="1" si="32"/>
        <v>septembre</v>
      </c>
      <c r="X87" s="388">
        <f t="shared" ca="1" si="36"/>
        <v>45900</v>
      </c>
      <c r="Y87" s="513" t="str">
        <f t="shared" ca="1" si="33"/>
        <v>Dim. septembre , 2025</v>
      </c>
      <c r="Z87" s="184">
        <f t="shared" ca="1" si="24"/>
        <v>30</v>
      </c>
      <c r="AA87" s="389">
        <f t="shared" ca="1" si="25"/>
        <v>9</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Dim</v>
      </c>
      <c r="U88" s="227" t="str">
        <f t="shared" ca="1" si="32"/>
        <v>septembre</v>
      </c>
      <c r="X88" s="388">
        <f t="shared" ca="1" si="36"/>
        <v>45900</v>
      </c>
      <c r="Y88" s="513" t="str">
        <f t="shared" ca="1" si="33"/>
        <v>Dim. septembre , 2025</v>
      </c>
      <c r="Z88" s="184">
        <f t="shared" ca="1" si="24"/>
        <v>30</v>
      </c>
      <c r="AA88" s="389">
        <f t="shared" ca="1" si="25"/>
        <v>9</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Dim</v>
      </c>
      <c r="U89" s="227" t="str">
        <f t="shared" ca="1" si="32"/>
        <v>septembre</v>
      </c>
      <c r="X89" s="388">
        <f t="shared" ca="1" si="36"/>
        <v>45900</v>
      </c>
      <c r="Y89" s="513" t="str">
        <f t="shared" ca="1" si="33"/>
        <v>Dim. septembre , 2025</v>
      </c>
      <c r="Z89" s="184">
        <f t="shared" ca="1" si="24"/>
        <v>30</v>
      </c>
      <c r="AA89" s="389">
        <f t="shared" ca="1" si="25"/>
        <v>9</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Dim</v>
      </c>
      <c r="U90" s="227" t="str">
        <f t="shared" ca="1" si="32"/>
        <v>septembre</v>
      </c>
      <c r="X90" s="388">
        <f t="shared" ca="1" si="36"/>
        <v>45900</v>
      </c>
      <c r="Y90" s="513" t="str">
        <f t="shared" ca="1" si="33"/>
        <v>Dim. septembre , 2025</v>
      </c>
      <c r="Z90" s="184">
        <f t="shared" ca="1" si="24"/>
        <v>30</v>
      </c>
      <c r="AA90" s="389">
        <f t="shared" ca="1" si="25"/>
        <v>9</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Dim</v>
      </c>
      <c r="U91" s="227" t="str">
        <f t="shared" ca="1" si="32"/>
        <v>septembre</v>
      </c>
      <c r="X91" s="388">
        <f t="shared" ca="1" si="36"/>
        <v>45900</v>
      </c>
      <c r="Y91" s="513" t="str">
        <f t="shared" ca="1" si="33"/>
        <v>Dim. septembre , 2025</v>
      </c>
      <c r="Z91" s="184">
        <f t="shared" ca="1" si="24"/>
        <v>30</v>
      </c>
      <c r="AA91" s="389">
        <f t="shared" ca="1" si="25"/>
        <v>9</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Dim</v>
      </c>
      <c r="U92" s="227" t="str">
        <f t="shared" ca="1" si="32"/>
        <v>septembre</v>
      </c>
      <c r="X92" s="388">
        <f t="shared" ca="1" si="36"/>
        <v>45900</v>
      </c>
      <c r="Y92" s="513" t="str">
        <f t="shared" ca="1" si="33"/>
        <v>Dim. septembre , 2025</v>
      </c>
      <c r="Z92" s="184">
        <f t="shared" ca="1" si="24"/>
        <v>30</v>
      </c>
      <c r="AA92" s="389">
        <f t="shared" ca="1" si="25"/>
        <v>9</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Dim</v>
      </c>
      <c r="U93" s="227" t="str">
        <f t="shared" ca="1" si="32"/>
        <v>septembre</v>
      </c>
      <c r="X93" s="388">
        <f t="shared" ca="1" si="36"/>
        <v>45900</v>
      </c>
      <c r="Y93" s="513" t="str">
        <f t="shared" ca="1" si="33"/>
        <v>Dim. septembre , 2025</v>
      </c>
      <c r="Z93" s="184">
        <f t="shared" ca="1" si="24"/>
        <v>30</v>
      </c>
      <c r="AA93" s="389">
        <f t="shared" ca="1" si="25"/>
        <v>9</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Dim</v>
      </c>
      <c r="U94" s="227" t="str">
        <f t="shared" ca="1" si="32"/>
        <v>septembre</v>
      </c>
      <c r="X94" s="388">
        <f t="shared" ca="1" si="36"/>
        <v>45900</v>
      </c>
      <c r="Y94" s="513" t="str">
        <f t="shared" ca="1" si="33"/>
        <v>Dim. septembre , 2025</v>
      </c>
      <c r="Z94" s="184">
        <f t="shared" ca="1" si="24"/>
        <v>30</v>
      </c>
      <c r="AA94" s="389">
        <f t="shared" ca="1" si="25"/>
        <v>9</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Dim</v>
      </c>
      <c r="U95" s="227" t="str">
        <f t="shared" ca="1" si="32"/>
        <v>septembre</v>
      </c>
      <c r="X95" s="388">
        <f t="shared" ca="1" si="36"/>
        <v>45900</v>
      </c>
      <c r="Y95" s="513" t="str">
        <f t="shared" ca="1" si="33"/>
        <v>Dim. septembre , 2025</v>
      </c>
      <c r="Z95" s="184">
        <f t="shared" ca="1" si="24"/>
        <v>30</v>
      </c>
      <c r="AA95" s="389">
        <f t="shared" ca="1" si="25"/>
        <v>9</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Dim</v>
      </c>
      <c r="U96" s="227" t="str">
        <f t="shared" ca="1" si="32"/>
        <v>septembre</v>
      </c>
      <c r="X96" s="388">
        <f t="shared" ca="1" si="36"/>
        <v>45900</v>
      </c>
      <c r="Y96" s="513" t="str">
        <f t="shared" ca="1" si="33"/>
        <v>Dim. septembre , 2025</v>
      </c>
      <c r="Z96" s="184">
        <f t="shared" ca="1" si="24"/>
        <v>30</v>
      </c>
      <c r="AA96" s="389">
        <f t="shared" ca="1" si="25"/>
        <v>9</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Dim</v>
      </c>
      <c r="U97" s="227" t="str">
        <f t="shared" ca="1" si="32"/>
        <v>septembre</v>
      </c>
      <c r="X97" s="388">
        <f t="shared" ca="1" si="36"/>
        <v>45900</v>
      </c>
      <c r="Y97" s="513" t="str">
        <f t="shared" ca="1" si="33"/>
        <v>Dim. septembre , 2025</v>
      </c>
      <c r="Z97" s="184">
        <f t="shared" ca="1" si="24"/>
        <v>30</v>
      </c>
      <c r="AA97" s="389">
        <f t="shared" ca="1" si="25"/>
        <v>9</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Dim</v>
      </c>
      <c r="U98" s="227" t="str">
        <f t="shared" ca="1" si="32"/>
        <v>septembre</v>
      </c>
      <c r="X98" s="388">
        <f t="shared" ca="1" si="36"/>
        <v>45900</v>
      </c>
      <c r="Y98" s="513" t="str">
        <f t="shared" ca="1" si="33"/>
        <v>Dim. septembre , 2025</v>
      </c>
      <c r="Z98" s="184">
        <f t="shared" ca="1" si="24"/>
        <v>30</v>
      </c>
      <c r="AA98" s="389">
        <f t="shared" ca="1" si="25"/>
        <v>9</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Dim</v>
      </c>
      <c r="U99" s="227" t="str">
        <f t="shared" ca="1" si="32"/>
        <v>septembre</v>
      </c>
      <c r="X99" s="388">
        <f t="shared" ca="1" si="36"/>
        <v>45900</v>
      </c>
      <c r="Y99" s="513" t="str">
        <f t="shared" ca="1" si="33"/>
        <v>Dim. septembre , 2025</v>
      </c>
      <c r="Z99" s="184">
        <f t="shared" ca="1" si="24"/>
        <v>30</v>
      </c>
      <c r="AA99" s="389">
        <f t="shared" ca="1" si="25"/>
        <v>9</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Dim</v>
      </c>
      <c r="U100" s="227" t="str">
        <f t="shared" ca="1" si="32"/>
        <v>septembre</v>
      </c>
      <c r="X100" s="388">
        <f t="shared" ca="1" si="36"/>
        <v>45900</v>
      </c>
      <c r="Y100" s="513" t="str">
        <f t="shared" ca="1" si="33"/>
        <v>Dim. septembre , 2025</v>
      </c>
      <c r="Z100" s="184">
        <f t="shared" ca="1" si="24"/>
        <v>30</v>
      </c>
      <c r="AA100" s="389">
        <f t="shared" ca="1" si="25"/>
        <v>9</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Dim</v>
      </c>
      <c r="U101" s="227" t="str">
        <f t="shared" ca="1" si="32"/>
        <v>septembre</v>
      </c>
      <c r="X101" s="388">
        <f t="shared" ca="1" si="36"/>
        <v>45900</v>
      </c>
      <c r="Y101" s="513" t="str">
        <f t="shared" ca="1" si="33"/>
        <v>Dim. septembre , 2025</v>
      </c>
      <c r="Z101" s="184">
        <f t="shared" ca="1" si="24"/>
        <v>30</v>
      </c>
      <c r="AA101" s="389">
        <f t="shared" ca="1" si="25"/>
        <v>9</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Dim</v>
      </c>
      <c r="U102" s="227" t="str">
        <f t="shared" ca="1" si="32"/>
        <v>septembre</v>
      </c>
      <c r="X102" s="388">
        <f t="shared" ca="1" si="36"/>
        <v>45900</v>
      </c>
      <c r="Y102" s="513" t="str">
        <f t="shared" ca="1" si="33"/>
        <v>Dim. septembre , 2025</v>
      </c>
      <c r="Z102" s="184">
        <f t="shared" ca="1" si="24"/>
        <v>30</v>
      </c>
      <c r="AA102" s="389">
        <f t="shared" ca="1" si="25"/>
        <v>9</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Dim</v>
      </c>
      <c r="U103" s="227" t="str">
        <f t="shared" ca="1" si="32"/>
        <v>septembre</v>
      </c>
      <c r="X103" s="388">
        <f t="shared" ca="1" si="36"/>
        <v>45900</v>
      </c>
      <c r="Y103" s="513" t="str">
        <f t="shared" ca="1" si="33"/>
        <v>Dim. septembre , 2025</v>
      </c>
      <c r="Z103" s="184">
        <f t="shared" ca="1" si="24"/>
        <v>30</v>
      </c>
      <c r="AA103" s="389">
        <f t="shared" ca="1" si="25"/>
        <v>9</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Dim</v>
      </c>
      <c r="U104" s="227" t="str">
        <f t="shared" ca="1" si="32"/>
        <v>septembre</v>
      </c>
      <c r="X104" s="388">
        <f t="shared" ca="1" si="36"/>
        <v>45900</v>
      </c>
      <c r="Y104" s="513" t="str">
        <f t="shared" ca="1" si="33"/>
        <v>Dim. septembre , 2025</v>
      </c>
      <c r="Z104" s="184">
        <f t="shared" ca="1" si="24"/>
        <v>30</v>
      </c>
      <c r="AA104" s="389">
        <f t="shared" ca="1" si="25"/>
        <v>9</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Dim</v>
      </c>
      <c r="U105" s="227" t="str">
        <f t="shared" ca="1" si="32"/>
        <v>septembre</v>
      </c>
      <c r="X105" s="388">
        <f t="shared" ca="1" si="36"/>
        <v>45900</v>
      </c>
      <c r="Y105" s="513" t="str">
        <f t="shared" ca="1" si="33"/>
        <v>Dim. septembre , 2025</v>
      </c>
      <c r="Z105" s="184">
        <f t="shared" ca="1" si="24"/>
        <v>30</v>
      </c>
      <c r="AA105" s="389">
        <f t="shared" ca="1" si="25"/>
        <v>9</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Dim</v>
      </c>
      <c r="U106" s="227" t="str">
        <f t="shared" ca="1" si="32"/>
        <v>septembre</v>
      </c>
      <c r="X106" s="388">
        <f t="shared" ca="1" si="36"/>
        <v>45900</v>
      </c>
      <c r="Y106" s="513" t="str">
        <f t="shared" ca="1" si="33"/>
        <v>Dim. septembre , 2025</v>
      </c>
      <c r="Z106" s="184">
        <f t="shared" ca="1" si="24"/>
        <v>30</v>
      </c>
      <c r="AA106" s="389">
        <f t="shared" ca="1" si="25"/>
        <v>9</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Dim</v>
      </c>
      <c r="U107" s="227" t="str">
        <f t="shared" ca="1" si="32"/>
        <v>septembre</v>
      </c>
      <c r="X107" s="388">
        <f t="shared" ca="1" si="36"/>
        <v>45900</v>
      </c>
      <c r="Y107" s="513" t="str">
        <f t="shared" ca="1" si="33"/>
        <v>Dim. septembre , 2025</v>
      </c>
      <c r="Z107" s="184">
        <f t="shared" ca="1" si="24"/>
        <v>30</v>
      </c>
      <c r="AA107" s="389">
        <f t="shared" ca="1" si="25"/>
        <v>9</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Dim</v>
      </c>
      <c r="U108" s="227" t="str">
        <f t="shared" ca="1" si="32"/>
        <v>septembre</v>
      </c>
      <c r="X108" s="388">
        <f t="shared" ca="1" si="36"/>
        <v>45900</v>
      </c>
      <c r="Y108" s="513" t="str">
        <f t="shared" ca="1" si="33"/>
        <v>Dim. septembre , 2025</v>
      </c>
      <c r="Z108" s="184">
        <f t="shared" ca="1" si="24"/>
        <v>30</v>
      </c>
      <c r="AA108" s="389">
        <f t="shared" ca="1" si="25"/>
        <v>9</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Dim</v>
      </c>
      <c r="U109" s="227" t="str">
        <f t="shared" ca="1" si="32"/>
        <v>septembre</v>
      </c>
      <c r="X109" s="388">
        <f t="shared" ca="1" si="36"/>
        <v>45900</v>
      </c>
      <c r="Y109" s="513" t="str">
        <f t="shared" ca="1" si="33"/>
        <v>Dim. septembre , 2025</v>
      </c>
      <c r="Z109" s="184">
        <f t="shared" ca="1" si="24"/>
        <v>30</v>
      </c>
      <c r="AA109" s="389">
        <f t="shared" ca="1" si="25"/>
        <v>9</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Dim</v>
      </c>
      <c r="U110" s="227" t="str">
        <f t="shared" ca="1" si="32"/>
        <v>septembre</v>
      </c>
      <c r="X110" s="388">
        <f t="shared" ca="1" si="36"/>
        <v>45900</v>
      </c>
      <c r="Y110" s="513" t="str">
        <f t="shared" ca="1" si="33"/>
        <v>Dim. septembre , 2025</v>
      </c>
      <c r="Z110" s="184">
        <f t="shared" ca="1" si="24"/>
        <v>30</v>
      </c>
      <c r="AA110" s="389">
        <f t="shared" ca="1" si="25"/>
        <v>9</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Dim</v>
      </c>
      <c r="U111" s="227" t="str">
        <f t="shared" ca="1" si="32"/>
        <v>septembre</v>
      </c>
      <c r="X111" s="388">
        <f t="shared" ca="1" si="36"/>
        <v>45900</v>
      </c>
      <c r="Y111" s="513" t="str">
        <f t="shared" ca="1" si="33"/>
        <v>Dim. septembre , 2025</v>
      </c>
      <c r="Z111" s="184">
        <f t="shared" ca="1" si="24"/>
        <v>30</v>
      </c>
      <c r="AA111" s="389">
        <f t="shared" ca="1" si="25"/>
        <v>9</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Dim</v>
      </c>
      <c r="U112" s="227" t="str">
        <f t="shared" ca="1" si="32"/>
        <v>septembre</v>
      </c>
      <c r="X112" s="388">
        <f t="shared" ca="1" si="36"/>
        <v>45900</v>
      </c>
      <c r="Y112" s="513" t="str">
        <f t="shared" ca="1" si="33"/>
        <v>Dim. septembre , 2025</v>
      </c>
      <c r="Z112" s="184">
        <f t="shared" ca="1" si="24"/>
        <v>30</v>
      </c>
      <c r="AA112" s="389">
        <f t="shared" ca="1" si="25"/>
        <v>9</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Dim</v>
      </c>
      <c r="U113" s="227" t="str">
        <f t="shared" ca="1" si="32"/>
        <v>septembre</v>
      </c>
      <c r="X113" s="388">
        <f t="shared" ca="1" si="36"/>
        <v>45900</v>
      </c>
      <c r="Y113" s="513" t="str">
        <f t="shared" ca="1" si="33"/>
        <v>Dim. septembre , 2025</v>
      </c>
      <c r="Z113" s="184">
        <f t="shared" ca="1" si="24"/>
        <v>30</v>
      </c>
      <c r="AA113" s="389">
        <f t="shared" ca="1" si="25"/>
        <v>9</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Dim</v>
      </c>
      <c r="U114" s="227" t="str">
        <f t="shared" ca="1" si="32"/>
        <v>septembre</v>
      </c>
      <c r="X114" s="388">
        <f t="shared" ca="1" si="36"/>
        <v>45900</v>
      </c>
      <c r="Y114" s="513" t="str">
        <f t="shared" ca="1" si="33"/>
        <v>Dim. septembre , 2025</v>
      </c>
      <c r="Z114" s="184">
        <f t="shared" ca="1" si="24"/>
        <v>30</v>
      </c>
      <c r="AA114" s="389">
        <f t="shared" ca="1" si="25"/>
        <v>9</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Dim</v>
      </c>
      <c r="U115" s="227" t="str">
        <f t="shared" ca="1" si="32"/>
        <v>septembre</v>
      </c>
      <c r="X115" s="388">
        <f t="shared" ca="1" si="36"/>
        <v>45900</v>
      </c>
      <c r="Y115" s="513" t="str">
        <f t="shared" ca="1" si="33"/>
        <v>Dim. septembre , 2025</v>
      </c>
      <c r="Z115" s="184">
        <f t="shared" ca="1" si="24"/>
        <v>30</v>
      </c>
      <c r="AA115" s="389">
        <f t="shared" ca="1" si="25"/>
        <v>9</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Dim</v>
      </c>
      <c r="U116" s="227" t="str">
        <f t="shared" ca="1" si="32"/>
        <v>septembre</v>
      </c>
      <c r="X116" s="388">
        <f t="shared" ca="1" si="36"/>
        <v>45900</v>
      </c>
      <c r="Y116" s="513" t="str">
        <f t="shared" ca="1" si="33"/>
        <v>Dim. septembre , 2025</v>
      </c>
      <c r="Z116" s="184">
        <f t="shared" ca="1" si="24"/>
        <v>30</v>
      </c>
      <c r="AA116" s="389">
        <f t="shared" ca="1" si="25"/>
        <v>9</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Dim</v>
      </c>
      <c r="U117" s="227" t="str">
        <f t="shared" ca="1" si="32"/>
        <v>septembre</v>
      </c>
      <c r="X117" s="388">
        <f t="shared" ca="1" si="36"/>
        <v>45900</v>
      </c>
      <c r="Y117" s="513" t="str">
        <f t="shared" ca="1" si="33"/>
        <v>Dim. septembre , 2025</v>
      </c>
      <c r="Z117" s="184">
        <f t="shared" ca="1" si="24"/>
        <v>30</v>
      </c>
      <c r="AA117" s="389">
        <f t="shared" ca="1" si="25"/>
        <v>9</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Dim</v>
      </c>
      <c r="U118" s="227" t="str">
        <f t="shared" ca="1" si="32"/>
        <v>septembre</v>
      </c>
      <c r="X118" s="388">
        <f t="shared" ca="1" si="36"/>
        <v>45900</v>
      </c>
      <c r="Y118" s="513" t="str">
        <f t="shared" ca="1" si="33"/>
        <v>Dim. septembre , 2025</v>
      </c>
      <c r="Z118" s="184">
        <f t="shared" ca="1" si="24"/>
        <v>30</v>
      </c>
      <c r="AA118" s="389">
        <f t="shared" ca="1" si="25"/>
        <v>9</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Dim</v>
      </c>
      <c r="U119" s="227" t="str">
        <f t="shared" ca="1" si="32"/>
        <v>septembre</v>
      </c>
      <c r="X119" s="388">
        <f t="shared" ca="1" si="36"/>
        <v>45900</v>
      </c>
      <c r="Y119" s="513" t="str">
        <f t="shared" ca="1" si="33"/>
        <v>Dim. septembre , 2025</v>
      </c>
      <c r="Z119" s="184">
        <f t="shared" ca="1" si="24"/>
        <v>30</v>
      </c>
      <c r="AA119" s="389">
        <f t="shared" ca="1" si="25"/>
        <v>9</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Dim</v>
      </c>
      <c r="U120" s="227" t="str">
        <f t="shared" ca="1" si="32"/>
        <v>septembre</v>
      </c>
      <c r="X120" s="388">
        <f t="shared" ca="1" si="36"/>
        <v>45900</v>
      </c>
      <c r="Y120" s="513" t="str">
        <f t="shared" ca="1" si="33"/>
        <v>Dim. septembre , 2025</v>
      </c>
      <c r="Z120" s="184">
        <f t="shared" ca="1" si="24"/>
        <v>30</v>
      </c>
      <c r="AA120" s="389">
        <f t="shared" ca="1" si="25"/>
        <v>9</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Dim</v>
      </c>
      <c r="U121" s="227" t="str">
        <f t="shared" ca="1" si="32"/>
        <v>septembre</v>
      </c>
      <c r="X121" s="388">
        <f t="shared" ca="1" si="36"/>
        <v>45900</v>
      </c>
      <c r="Y121" s="513" t="str">
        <f t="shared" ca="1" si="33"/>
        <v>Dim. septembre , 2025</v>
      </c>
      <c r="Z121" s="184">
        <f t="shared" ca="1" si="24"/>
        <v>30</v>
      </c>
      <c r="AA121" s="389">
        <f t="shared" ca="1" si="25"/>
        <v>9</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Dim</v>
      </c>
      <c r="U122" s="227" t="str">
        <f t="shared" ca="1" si="32"/>
        <v>septembre</v>
      </c>
      <c r="X122" s="388">
        <f t="shared" ca="1" si="36"/>
        <v>45900</v>
      </c>
      <c r="Y122" s="513" t="str">
        <f t="shared" ca="1" si="33"/>
        <v>Dim. septembre , 2025</v>
      </c>
      <c r="Z122" s="184">
        <f t="shared" ca="1" si="24"/>
        <v>30</v>
      </c>
      <c r="AA122" s="389">
        <f t="shared" ca="1" si="25"/>
        <v>9</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Dim</v>
      </c>
      <c r="U123" s="227" t="str">
        <f t="shared" ca="1" si="32"/>
        <v>septembre</v>
      </c>
      <c r="X123" s="388">
        <f t="shared" ca="1" si="36"/>
        <v>45900</v>
      </c>
      <c r="Y123" s="513" t="str">
        <f t="shared" ca="1" si="33"/>
        <v>Dim. septembre , 2025</v>
      </c>
      <c r="Z123" s="184">
        <f t="shared" ca="1" si="24"/>
        <v>30</v>
      </c>
      <c r="AA123" s="389">
        <f t="shared" ca="1" si="25"/>
        <v>9</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Dim</v>
      </c>
      <c r="U124" s="227" t="str">
        <f t="shared" ca="1" si="32"/>
        <v>septembre</v>
      </c>
      <c r="X124" s="388">
        <f t="shared" ca="1" si="36"/>
        <v>45900</v>
      </c>
      <c r="Y124" s="513" t="str">
        <f t="shared" ca="1" si="33"/>
        <v>Dim. septembre , 2025</v>
      </c>
      <c r="Z124" s="184">
        <f t="shared" ca="1" si="24"/>
        <v>30</v>
      </c>
      <c r="AA124" s="389">
        <f t="shared" ca="1" si="25"/>
        <v>9</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Dim</v>
      </c>
      <c r="U125" s="227" t="str">
        <f t="shared" ca="1" si="32"/>
        <v>septembre</v>
      </c>
      <c r="X125" s="388">
        <f t="shared" ca="1" si="36"/>
        <v>45900</v>
      </c>
      <c r="Y125" s="513" t="str">
        <f t="shared" ca="1" si="33"/>
        <v>Dim. septembre , 2025</v>
      </c>
      <c r="Z125" s="184">
        <f t="shared" ca="1" si="24"/>
        <v>30</v>
      </c>
      <c r="AA125" s="389">
        <f t="shared" ca="1" si="25"/>
        <v>9</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Dim</v>
      </c>
      <c r="U126" s="227" t="str">
        <f t="shared" ca="1" si="32"/>
        <v>septembre</v>
      </c>
      <c r="X126" s="388">
        <f t="shared" ca="1" si="36"/>
        <v>45900</v>
      </c>
      <c r="Y126" s="513" t="str">
        <f t="shared" ca="1" si="33"/>
        <v>Dim. septembre , 2025</v>
      </c>
      <c r="Z126" s="184">
        <f t="shared" ca="1" si="24"/>
        <v>30</v>
      </c>
      <c r="AA126" s="389">
        <f t="shared" ca="1" si="25"/>
        <v>9</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Dim</v>
      </c>
      <c r="U127" s="227" t="str">
        <f t="shared" ca="1" si="32"/>
        <v>septembre</v>
      </c>
      <c r="X127" s="388">
        <f t="shared" ca="1" si="36"/>
        <v>45900</v>
      </c>
      <c r="Y127" s="513" t="str">
        <f t="shared" ca="1" si="33"/>
        <v>Dim. septembre , 2025</v>
      </c>
      <c r="Z127" s="184">
        <f t="shared" ca="1" si="24"/>
        <v>30</v>
      </c>
      <c r="AA127" s="389">
        <f t="shared" ca="1" si="25"/>
        <v>9</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Dim</v>
      </c>
      <c r="U128" s="227" t="str">
        <f t="shared" ca="1" si="32"/>
        <v>septembre</v>
      </c>
      <c r="X128" s="388">
        <f t="shared" ca="1" si="36"/>
        <v>45900</v>
      </c>
      <c r="Y128" s="513" t="str">
        <f t="shared" ca="1" si="33"/>
        <v>Dim. septembre , 2025</v>
      </c>
      <c r="Z128" s="184">
        <f t="shared" ca="1" si="24"/>
        <v>30</v>
      </c>
      <c r="AA128" s="389">
        <f t="shared" ca="1" si="25"/>
        <v>9</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Dim</v>
      </c>
      <c r="U129" s="227" t="str">
        <f t="shared" ca="1" si="32"/>
        <v>septembre</v>
      </c>
      <c r="X129" s="388">
        <f t="shared" ca="1" si="36"/>
        <v>45900</v>
      </c>
      <c r="Y129" s="513" t="str">
        <f t="shared" ca="1" si="33"/>
        <v>Dim. septembre , 2025</v>
      </c>
      <c r="Z129" s="184">
        <f t="shared" ca="1" si="24"/>
        <v>30</v>
      </c>
      <c r="AA129" s="389">
        <f t="shared" ca="1" si="25"/>
        <v>9</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Dim</v>
      </c>
      <c r="U130" s="227" t="str">
        <f t="shared" ca="1" si="32"/>
        <v>septembre</v>
      </c>
      <c r="X130" s="388">
        <f t="shared" ca="1" si="36"/>
        <v>45900</v>
      </c>
      <c r="Y130" s="513" t="str">
        <f t="shared" ca="1" si="33"/>
        <v>Dim. septembre , 2025</v>
      </c>
      <c r="Z130" s="184">
        <f t="shared" ca="1" si="24"/>
        <v>30</v>
      </c>
      <c r="AA130" s="389">
        <f t="shared" ca="1" si="25"/>
        <v>9</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Dim</v>
      </c>
      <c r="U131" s="227" t="str">
        <f t="shared" ca="1" si="32"/>
        <v>septembre</v>
      </c>
      <c r="X131" s="388">
        <f t="shared" ca="1" si="36"/>
        <v>45900</v>
      </c>
      <c r="Y131" s="513" t="str">
        <f t="shared" ca="1" si="33"/>
        <v>Dim. septembre , 2025</v>
      </c>
      <c r="Z131" s="184">
        <f t="shared" ca="1" si="24"/>
        <v>30</v>
      </c>
      <c r="AA131" s="389">
        <f t="shared" ca="1" si="25"/>
        <v>9</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Dim</v>
      </c>
      <c r="U132" s="227" t="str">
        <f t="shared" ca="1" si="32"/>
        <v>septembre</v>
      </c>
      <c r="X132" s="388">
        <f t="shared" ca="1" si="36"/>
        <v>45900</v>
      </c>
      <c r="Y132" s="513" t="str">
        <f t="shared" ca="1" si="33"/>
        <v>Dim. septembre , 2025</v>
      </c>
      <c r="Z132" s="184">
        <f t="shared" ca="1" si="24"/>
        <v>30</v>
      </c>
      <c r="AA132" s="389">
        <f t="shared" ca="1" si="25"/>
        <v>9</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Dim</v>
      </c>
      <c r="U133" s="227" t="str">
        <f t="shared" ca="1" si="32"/>
        <v>septembre</v>
      </c>
      <c r="X133" s="388">
        <f t="shared" ca="1" si="36"/>
        <v>45900</v>
      </c>
      <c r="Y133" s="513" t="str">
        <f t="shared" ca="1" si="33"/>
        <v>Dim. septembre , 2025</v>
      </c>
      <c r="Z133" s="184">
        <f t="shared" ca="1" si="24"/>
        <v>30</v>
      </c>
      <c r="AA133" s="389">
        <f t="shared" ca="1" si="25"/>
        <v>9</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Dim</v>
      </c>
      <c r="U134" s="227" t="str">
        <f t="shared" ca="1" si="32"/>
        <v>septembre</v>
      </c>
      <c r="X134" s="388">
        <f t="shared" ca="1" si="36"/>
        <v>45900</v>
      </c>
      <c r="Y134" s="513" t="str">
        <f t="shared" ca="1" si="33"/>
        <v>Dim. septembre , 2025</v>
      </c>
      <c r="Z134" s="184">
        <f t="shared" ca="1" si="24"/>
        <v>30</v>
      </c>
      <c r="AA134" s="389">
        <f t="shared" ca="1" si="25"/>
        <v>9</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Dim</v>
      </c>
      <c r="U135" s="227" t="str">
        <f t="shared" ca="1" si="32"/>
        <v>septembre</v>
      </c>
      <c r="X135" s="388">
        <f t="shared" ca="1" si="36"/>
        <v>45900</v>
      </c>
      <c r="Y135" s="513" t="str">
        <f t="shared" ca="1" si="33"/>
        <v>Dim. septembre , 2025</v>
      </c>
      <c r="Z135" s="184">
        <f t="shared" ca="1" si="24"/>
        <v>30</v>
      </c>
      <c r="AA135" s="389">
        <f t="shared" ca="1" si="25"/>
        <v>9</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Dim</v>
      </c>
      <c r="U136" s="227" t="str">
        <f t="shared" ca="1" si="32"/>
        <v>septembre</v>
      </c>
      <c r="X136" s="388">
        <f t="shared" ca="1" si="36"/>
        <v>45900</v>
      </c>
      <c r="Y136" s="513" t="str">
        <f t="shared" ca="1" si="33"/>
        <v>Dim. septembre , 2025</v>
      </c>
      <c r="Z136" s="184">
        <f t="shared" ca="1" si="24"/>
        <v>30</v>
      </c>
      <c r="AA136" s="389">
        <f t="shared" ca="1" si="25"/>
        <v>9</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Dim</v>
      </c>
      <c r="U137" s="227" t="str">
        <f t="shared" ca="1" si="32"/>
        <v>septembre</v>
      </c>
      <c r="X137" s="388">
        <f t="shared" ca="1" si="36"/>
        <v>45900</v>
      </c>
      <c r="Y137" s="513" t="str">
        <f t="shared" ca="1" si="33"/>
        <v>Dim. septembre , 2025</v>
      </c>
      <c r="Z137" s="184">
        <f t="shared" ca="1" si="24"/>
        <v>30</v>
      </c>
      <c r="AA137" s="389">
        <f t="shared" ca="1" si="25"/>
        <v>9</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Dim</v>
      </c>
      <c r="U138" s="227" t="str">
        <f t="shared" ca="1" si="32"/>
        <v>septembre</v>
      </c>
      <c r="X138" s="388">
        <f t="shared" ca="1" si="36"/>
        <v>45900</v>
      </c>
      <c r="Y138" s="513" t="str">
        <f t="shared" ca="1" si="33"/>
        <v>Dim. septembre , 2025</v>
      </c>
      <c r="Z138" s="184">
        <f t="shared" ca="1" si="24"/>
        <v>30</v>
      </c>
      <c r="AA138" s="389">
        <f t="shared" ca="1" si="25"/>
        <v>9</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Dim</v>
      </c>
      <c r="U139" s="227" t="str">
        <f t="shared" ca="1" si="32"/>
        <v>septembre</v>
      </c>
      <c r="X139" s="388">
        <f t="shared" ca="1" si="36"/>
        <v>45900</v>
      </c>
      <c r="Y139" s="513" t="str">
        <f t="shared" ca="1" si="33"/>
        <v>Dim. septembre , 2025</v>
      </c>
      <c r="Z139" s="184">
        <f t="shared" ca="1" si="24"/>
        <v>30</v>
      </c>
      <c r="AA139" s="389">
        <f t="shared" ca="1" si="25"/>
        <v>9</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Dim</v>
      </c>
      <c r="U140" s="227" t="str">
        <f t="shared" ca="1" si="32"/>
        <v>septembre</v>
      </c>
      <c r="X140" s="388">
        <f t="shared" ca="1" si="36"/>
        <v>45900</v>
      </c>
      <c r="Y140" s="513" t="str">
        <f t="shared" ca="1" si="33"/>
        <v>Dim. septembre , 2025</v>
      </c>
      <c r="Z140" s="184">
        <f t="shared" ca="1" si="24"/>
        <v>30</v>
      </c>
      <c r="AA140" s="389">
        <f t="shared" ca="1" si="25"/>
        <v>9</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Dim</v>
      </c>
      <c r="U141" s="227" t="str">
        <f t="shared" ca="1" si="32"/>
        <v>septembre</v>
      </c>
      <c r="X141" s="388">
        <f t="shared" ca="1" si="36"/>
        <v>45900</v>
      </c>
      <c r="Y141" s="513" t="str">
        <f t="shared" ca="1" si="33"/>
        <v>Dim. septembre , 2025</v>
      </c>
      <c r="Z141" s="184">
        <f t="shared" ca="1" si="24"/>
        <v>30</v>
      </c>
      <c r="AA141" s="389">
        <f t="shared" ca="1" si="25"/>
        <v>9</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Dim</v>
      </c>
      <c r="U142" s="227" t="str">
        <f t="shared" ca="1" si="32"/>
        <v>septembre</v>
      </c>
      <c r="X142" s="388">
        <f t="shared" ca="1" si="36"/>
        <v>45900</v>
      </c>
      <c r="Y142" s="513" t="str">
        <f t="shared" ca="1" si="33"/>
        <v>Dim. septembre , 2025</v>
      </c>
      <c r="Z142" s="184">
        <f t="shared" ca="1" si="24"/>
        <v>30</v>
      </c>
      <c r="AA142" s="389">
        <f t="shared" ca="1" si="25"/>
        <v>9</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Dim</v>
      </c>
      <c r="U143" s="227" t="str">
        <f t="shared" ca="1" si="32"/>
        <v>septembre</v>
      </c>
      <c r="X143" s="388">
        <f t="shared" ca="1" si="36"/>
        <v>45900</v>
      </c>
      <c r="Y143" s="513" t="str">
        <f t="shared" ca="1" si="33"/>
        <v>Dim. septembre , 2025</v>
      </c>
      <c r="Z143" s="184">
        <f t="shared" ca="1" si="24"/>
        <v>30</v>
      </c>
      <c r="AA143" s="389">
        <f t="shared" ca="1" si="25"/>
        <v>9</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Dim</v>
      </c>
      <c r="U144" s="227" t="str">
        <f t="shared" ca="1" si="32"/>
        <v>septembre</v>
      </c>
      <c r="X144" s="388">
        <f t="shared" ca="1" si="36"/>
        <v>45900</v>
      </c>
      <c r="Y144" s="513" t="str">
        <f t="shared" ca="1" si="33"/>
        <v>Dim. septembre , 2025</v>
      </c>
      <c r="Z144" s="184">
        <f t="shared" ca="1" si="24"/>
        <v>30</v>
      </c>
      <c r="AA144" s="389">
        <f t="shared" ca="1" si="25"/>
        <v>9</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Dim</v>
      </c>
      <c r="U145" s="227" t="str">
        <f t="shared" ca="1" si="32"/>
        <v>septembre</v>
      </c>
      <c r="X145" s="388">
        <f t="shared" ca="1" si="36"/>
        <v>45900</v>
      </c>
      <c r="Y145" s="513" t="str">
        <f t="shared" ca="1" si="33"/>
        <v>Dim. septembre , 2025</v>
      </c>
      <c r="Z145" s="184">
        <f t="shared" ca="1" si="24"/>
        <v>30</v>
      </c>
      <c r="AA145" s="389">
        <f t="shared" ca="1" si="25"/>
        <v>9</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Dim</v>
      </c>
      <c r="U146" s="227" t="str">
        <f t="shared" ca="1" si="32"/>
        <v>septembre</v>
      </c>
      <c r="X146" s="388">
        <f t="shared" ca="1" si="36"/>
        <v>45900</v>
      </c>
      <c r="Y146" s="513" t="str">
        <f t="shared" ca="1" si="33"/>
        <v>Dim. septembre , 2025</v>
      </c>
      <c r="Z146" s="184">
        <f t="shared" ca="1" si="24"/>
        <v>30</v>
      </c>
      <c r="AA146" s="389">
        <f t="shared" ca="1" si="25"/>
        <v>9</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Dim</v>
      </c>
      <c r="U147" s="227" t="str">
        <f t="shared" ca="1" si="32"/>
        <v>septembre</v>
      </c>
      <c r="X147" s="388">
        <f t="shared" ca="1" si="36"/>
        <v>45900</v>
      </c>
      <c r="Y147" s="513" t="str">
        <f t="shared" ca="1" si="33"/>
        <v>Dim. septembre , 2025</v>
      </c>
      <c r="Z147" s="184">
        <f t="shared" ca="1" si="24"/>
        <v>30</v>
      </c>
      <c r="AA147" s="389">
        <f t="shared" ca="1" si="25"/>
        <v>9</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Dim</v>
      </c>
      <c r="U148" s="227" t="str">
        <f t="shared" ca="1" si="32"/>
        <v>septembre</v>
      </c>
      <c r="X148" s="388">
        <f t="shared" ca="1" si="36"/>
        <v>45900</v>
      </c>
      <c r="Y148" s="513" t="str">
        <f t="shared" ca="1" si="33"/>
        <v>Dim. septembre , 2025</v>
      </c>
      <c r="Z148" s="184">
        <f t="shared" ref="Z148:Z194" ca="1" si="43">MIN(R148,$AF$5)</f>
        <v>30</v>
      </c>
      <c r="AA148" s="389">
        <f t="shared" ref="AA148:AA194" ca="1" si="44">$AD$6</f>
        <v>9</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Dim</v>
      </c>
      <c r="U149" s="227" t="str">
        <f t="shared" ref="U149:U194" ca="1" si="51">$U$19</f>
        <v>septembre</v>
      </c>
      <c r="X149" s="388">
        <f t="shared" ca="1" si="36"/>
        <v>45900</v>
      </c>
      <c r="Y149" s="513" t="str">
        <f t="shared" ref="Y149:Y194" ca="1" si="52">IF(Y143="f",T149&amp;". "&amp;" "&amp;R149&amp;" "&amp;U149&amp;" "&amp;$AE$7,T149&amp;". "&amp;U149&amp;" "&amp;R149&amp;", "&amp;$AE$7)</f>
        <v>Dim. septembre , 2025</v>
      </c>
      <c r="Z149" s="184">
        <f t="shared" ca="1" si="43"/>
        <v>30</v>
      </c>
      <c r="AA149" s="389">
        <f t="shared" ca="1" si="44"/>
        <v>9</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Dim</v>
      </c>
      <c r="U150" s="227" t="str">
        <f t="shared" ca="1" si="51"/>
        <v>septembre</v>
      </c>
      <c r="X150" s="388">
        <f t="shared" ref="X150:X194" ca="1" si="55">$AE$8+D150</f>
        <v>45900</v>
      </c>
      <c r="Y150" s="513" t="str">
        <f t="shared" ca="1" si="52"/>
        <v>Dim. septembre , 2025</v>
      </c>
      <c r="Z150" s="184">
        <f t="shared" ca="1" si="43"/>
        <v>30</v>
      </c>
      <c r="AA150" s="389">
        <f t="shared" ca="1" si="44"/>
        <v>9</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Dim</v>
      </c>
      <c r="U151" s="227" t="str">
        <f t="shared" ca="1" si="51"/>
        <v>septembre</v>
      </c>
      <c r="X151" s="388">
        <f t="shared" ca="1" si="55"/>
        <v>45900</v>
      </c>
      <c r="Y151" s="513" t="str">
        <f t="shared" ca="1" si="52"/>
        <v>Dim. septembre , 2025</v>
      </c>
      <c r="Z151" s="184">
        <f t="shared" ca="1" si="43"/>
        <v>30</v>
      </c>
      <c r="AA151" s="389">
        <f t="shared" ca="1" si="44"/>
        <v>9</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Dim</v>
      </c>
      <c r="U152" s="227" t="str">
        <f t="shared" ca="1" si="51"/>
        <v>septembre</v>
      </c>
      <c r="X152" s="388">
        <f t="shared" ca="1" si="55"/>
        <v>45900</v>
      </c>
      <c r="Y152" s="513" t="str">
        <f t="shared" ca="1" si="52"/>
        <v>Dim. septembre , 2025</v>
      </c>
      <c r="Z152" s="184">
        <f t="shared" ca="1" si="43"/>
        <v>30</v>
      </c>
      <c r="AA152" s="389">
        <f t="shared" ca="1" si="44"/>
        <v>9</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Dim</v>
      </c>
      <c r="U153" s="227" t="str">
        <f t="shared" ca="1" si="51"/>
        <v>septembre</v>
      </c>
      <c r="X153" s="388">
        <f t="shared" ca="1" si="55"/>
        <v>45900</v>
      </c>
      <c r="Y153" s="513" t="str">
        <f t="shared" ca="1" si="52"/>
        <v>Dim. septembre , 2025</v>
      </c>
      <c r="Z153" s="184">
        <f t="shared" ca="1" si="43"/>
        <v>30</v>
      </c>
      <c r="AA153" s="389">
        <f t="shared" ca="1" si="44"/>
        <v>9</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Dim</v>
      </c>
      <c r="U154" s="227" t="str">
        <f t="shared" ca="1" si="51"/>
        <v>septembre</v>
      </c>
      <c r="X154" s="388">
        <f t="shared" ca="1" si="55"/>
        <v>45900</v>
      </c>
      <c r="Y154" s="513" t="str">
        <f t="shared" ca="1" si="52"/>
        <v>Dim. septembre , 2025</v>
      </c>
      <c r="Z154" s="184">
        <f t="shared" ca="1" si="43"/>
        <v>30</v>
      </c>
      <c r="AA154" s="389">
        <f t="shared" ca="1" si="44"/>
        <v>9</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Dim</v>
      </c>
      <c r="U155" s="227" t="str">
        <f t="shared" ca="1" si="51"/>
        <v>septembre</v>
      </c>
      <c r="X155" s="388">
        <f t="shared" ca="1" si="55"/>
        <v>45900</v>
      </c>
      <c r="Y155" s="513" t="str">
        <f t="shared" ca="1" si="52"/>
        <v>Dim. septembre , 2025</v>
      </c>
      <c r="Z155" s="184">
        <f t="shared" ca="1" si="43"/>
        <v>30</v>
      </c>
      <c r="AA155" s="389">
        <f t="shared" ca="1" si="44"/>
        <v>9</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Dim</v>
      </c>
      <c r="U156" s="227" t="str">
        <f t="shared" ca="1" si="51"/>
        <v>septembre</v>
      </c>
      <c r="X156" s="388">
        <f t="shared" ca="1" si="55"/>
        <v>45900</v>
      </c>
      <c r="Y156" s="513" t="str">
        <f t="shared" ca="1" si="52"/>
        <v>Dim. septembre , 2025</v>
      </c>
      <c r="Z156" s="184">
        <f t="shared" ca="1" si="43"/>
        <v>30</v>
      </c>
      <c r="AA156" s="389">
        <f t="shared" ca="1" si="44"/>
        <v>9</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Dim</v>
      </c>
      <c r="U157" s="227" t="str">
        <f t="shared" ca="1" si="51"/>
        <v>septembre</v>
      </c>
      <c r="X157" s="388">
        <f t="shared" ca="1" si="55"/>
        <v>45900</v>
      </c>
      <c r="Y157" s="513" t="str">
        <f t="shared" ca="1" si="52"/>
        <v>Dim. septembre , 2025</v>
      </c>
      <c r="Z157" s="184">
        <f t="shared" ca="1" si="43"/>
        <v>30</v>
      </c>
      <c r="AA157" s="389">
        <f t="shared" ca="1" si="44"/>
        <v>9</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Dim</v>
      </c>
      <c r="U158" s="227" t="str">
        <f t="shared" ca="1" si="51"/>
        <v>septembre</v>
      </c>
      <c r="X158" s="388">
        <f t="shared" ca="1" si="55"/>
        <v>45900</v>
      </c>
      <c r="Y158" s="513" t="str">
        <f t="shared" ca="1" si="52"/>
        <v>Dim. septembre , 2025</v>
      </c>
      <c r="Z158" s="184">
        <f t="shared" ca="1" si="43"/>
        <v>30</v>
      </c>
      <c r="AA158" s="389">
        <f t="shared" ca="1" si="44"/>
        <v>9</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Dim</v>
      </c>
      <c r="U159" s="227" t="str">
        <f t="shared" ca="1" si="51"/>
        <v>septembre</v>
      </c>
      <c r="X159" s="388">
        <f t="shared" ca="1" si="55"/>
        <v>45900</v>
      </c>
      <c r="Y159" s="513" t="str">
        <f t="shared" ca="1" si="52"/>
        <v>Dim. septembre , 2025</v>
      </c>
      <c r="Z159" s="184">
        <f t="shared" ca="1" si="43"/>
        <v>30</v>
      </c>
      <c r="AA159" s="389">
        <f t="shared" ca="1" si="44"/>
        <v>9</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Dim</v>
      </c>
      <c r="U160" s="227" t="str">
        <f t="shared" ca="1" si="51"/>
        <v>septembre</v>
      </c>
      <c r="X160" s="388">
        <f t="shared" ca="1" si="55"/>
        <v>45900</v>
      </c>
      <c r="Y160" s="513" t="str">
        <f t="shared" ca="1" si="52"/>
        <v>Dim. septembre , 2025</v>
      </c>
      <c r="Z160" s="184">
        <f t="shared" ca="1" si="43"/>
        <v>30</v>
      </c>
      <c r="AA160" s="389">
        <f t="shared" ca="1" si="44"/>
        <v>9</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Dim</v>
      </c>
      <c r="U161" s="227" t="str">
        <f t="shared" ca="1" si="51"/>
        <v>septembre</v>
      </c>
      <c r="X161" s="388">
        <f t="shared" ca="1" si="55"/>
        <v>45900</v>
      </c>
      <c r="Y161" s="513" t="str">
        <f t="shared" ca="1" si="52"/>
        <v>Dim. septembre , 2025</v>
      </c>
      <c r="Z161" s="184">
        <f t="shared" ca="1" si="43"/>
        <v>30</v>
      </c>
      <c r="AA161" s="389">
        <f t="shared" ca="1" si="44"/>
        <v>9</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Dim</v>
      </c>
      <c r="U162" s="227" t="str">
        <f t="shared" ca="1" si="51"/>
        <v>septembre</v>
      </c>
      <c r="X162" s="388">
        <f t="shared" ca="1" si="55"/>
        <v>45900</v>
      </c>
      <c r="Y162" s="513" t="str">
        <f t="shared" ca="1" si="52"/>
        <v>Dim. septembre , 2025</v>
      </c>
      <c r="Z162" s="184">
        <f t="shared" ca="1" si="43"/>
        <v>30</v>
      </c>
      <c r="AA162" s="389">
        <f t="shared" ca="1" si="44"/>
        <v>9</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Dim</v>
      </c>
      <c r="U163" s="227" t="str">
        <f t="shared" ca="1" si="51"/>
        <v>septembre</v>
      </c>
      <c r="X163" s="388">
        <f t="shared" ca="1" si="55"/>
        <v>45900</v>
      </c>
      <c r="Y163" s="513" t="str">
        <f t="shared" ca="1" si="52"/>
        <v>Dim. septembre , 2025</v>
      </c>
      <c r="Z163" s="184">
        <f t="shared" ca="1" si="43"/>
        <v>30</v>
      </c>
      <c r="AA163" s="389">
        <f t="shared" ca="1" si="44"/>
        <v>9</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Dim</v>
      </c>
      <c r="U164" s="227" t="str">
        <f t="shared" ca="1" si="51"/>
        <v>septembre</v>
      </c>
      <c r="X164" s="388">
        <f t="shared" ca="1" si="55"/>
        <v>45900</v>
      </c>
      <c r="Y164" s="513" t="str">
        <f t="shared" ca="1" si="52"/>
        <v>Dim. septembre , 2025</v>
      </c>
      <c r="Z164" s="184">
        <f t="shared" ca="1" si="43"/>
        <v>30</v>
      </c>
      <c r="AA164" s="389">
        <f t="shared" ca="1" si="44"/>
        <v>9</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Dim</v>
      </c>
      <c r="U165" s="227" t="str">
        <f t="shared" ca="1" si="51"/>
        <v>septembre</v>
      </c>
      <c r="X165" s="388">
        <f t="shared" ca="1" si="55"/>
        <v>45900</v>
      </c>
      <c r="Y165" s="513" t="str">
        <f t="shared" ca="1" si="52"/>
        <v>Dim. septembre , 2025</v>
      </c>
      <c r="Z165" s="184">
        <f t="shared" ca="1" si="43"/>
        <v>30</v>
      </c>
      <c r="AA165" s="389">
        <f t="shared" ca="1" si="44"/>
        <v>9</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Dim</v>
      </c>
      <c r="U166" s="227" t="str">
        <f t="shared" ca="1" si="51"/>
        <v>septembre</v>
      </c>
      <c r="X166" s="388">
        <f t="shared" ca="1" si="55"/>
        <v>45900</v>
      </c>
      <c r="Y166" s="513" t="str">
        <f t="shared" ca="1" si="52"/>
        <v>Dim. septembre , 2025</v>
      </c>
      <c r="Z166" s="184">
        <f t="shared" ca="1" si="43"/>
        <v>30</v>
      </c>
      <c r="AA166" s="389">
        <f t="shared" ca="1" si="44"/>
        <v>9</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Dim</v>
      </c>
      <c r="U167" s="227" t="str">
        <f t="shared" ca="1" si="51"/>
        <v>septembre</v>
      </c>
      <c r="X167" s="388">
        <f t="shared" ca="1" si="55"/>
        <v>45900</v>
      </c>
      <c r="Y167" s="513" t="str">
        <f t="shared" ca="1" si="52"/>
        <v>Dim. septembre , 2025</v>
      </c>
      <c r="Z167" s="184">
        <f t="shared" ca="1" si="43"/>
        <v>30</v>
      </c>
      <c r="AA167" s="389">
        <f t="shared" ca="1" si="44"/>
        <v>9</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Dim</v>
      </c>
      <c r="U168" s="227" t="str">
        <f t="shared" ca="1" si="51"/>
        <v>septembre</v>
      </c>
      <c r="X168" s="388">
        <f t="shared" ca="1" si="55"/>
        <v>45900</v>
      </c>
      <c r="Y168" s="513" t="str">
        <f t="shared" ca="1" si="52"/>
        <v>Dim. septembre , 2025</v>
      </c>
      <c r="Z168" s="184">
        <f t="shared" ca="1" si="43"/>
        <v>30</v>
      </c>
      <c r="AA168" s="389">
        <f t="shared" ca="1" si="44"/>
        <v>9</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Dim</v>
      </c>
      <c r="U169" s="227" t="str">
        <f t="shared" ca="1" si="51"/>
        <v>septembre</v>
      </c>
      <c r="X169" s="388">
        <f t="shared" ca="1" si="55"/>
        <v>45900</v>
      </c>
      <c r="Y169" s="513" t="str">
        <f t="shared" ca="1" si="52"/>
        <v>Dim. septembre , 2025</v>
      </c>
      <c r="Z169" s="184">
        <f t="shared" ca="1" si="43"/>
        <v>30</v>
      </c>
      <c r="AA169" s="389">
        <f t="shared" ca="1" si="44"/>
        <v>9</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Dim</v>
      </c>
      <c r="U170" s="227" t="str">
        <f t="shared" ca="1" si="51"/>
        <v>septembre</v>
      </c>
      <c r="X170" s="388">
        <f t="shared" ca="1" si="55"/>
        <v>45900</v>
      </c>
      <c r="Y170" s="513" t="str">
        <f t="shared" ca="1" si="52"/>
        <v>Dim. septembre , 2025</v>
      </c>
      <c r="Z170" s="184">
        <f t="shared" ca="1" si="43"/>
        <v>30</v>
      </c>
      <c r="AA170" s="389">
        <f t="shared" ca="1" si="44"/>
        <v>9</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Dim</v>
      </c>
      <c r="U171" s="227" t="str">
        <f t="shared" ca="1" si="51"/>
        <v>septembre</v>
      </c>
      <c r="X171" s="388">
        <f t="shared" ca="1" si="55"/>
        <v>45900</v>
      </c>
      <c r="Y171" s="513" t="str">
        <f t="shared" ca="1" si="52"/>
        <v>Dim. septembre , 2025</v>
      </c>
      <c r="Z171" s="184">
        <f t="shared" ca="1" si="43"/>
        <v>30</v>
      </c>
      <c r="AA171" s="389">
        <f t="shared" ca="1" si="44"/>
        <v>9</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Dim</v>
      </c>
      <c r="U172" s="227" t="str">
        <f t="shared" ca="1" si="51"/>
        <v>septembre</v>
      </c>
      <c r="X172" s="388">
        <f t="shared" ca="1" si="55"/>
        <v>45900</v>
      </c>
      <c r="Y172" s="513" t="str">
        <f t="shared" ca="1" si="52"/>
        <v>Dim. septembre , 2025</v>
      </c>
      <c r="Z172" s="184">
        <f t="shared" ca="1" si="43"/>
        <v>30</v>
      </c>
      <c r="AA172" s="389">
        <f t="shared" ca="1" si="44"/>
        <v>9</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Dim</v>
      </c>
      <c r="U173" s="227" t="str">
        <f t="shared" ca="1" si="51"/>
        <v>septembre</v>
      </c>
      <c r="X173" s="388">
        <f t="shared" ca="1" si="55"/>
        <v>45900</v>
      </c>
      <c r="Y173" s="513" t="str">
        <f t="shared" ca="1" si="52"/>
        <v>Dim. septembre , 2025</v>
      </c>
      <c r="Z173" s="184">
        <f t="shared" ca="1" si="43"/>
        <v>30</v>
      </c>
      <c r="AA173" s="389">
        <f t="shared" ca="1" si="44"/>
        <v>9</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Dim</v>
      </c>
      <c r="U174" s="227" t="str">
        <f t="shared" ca="1" si="51"/>
        <v>septembre</v>
      </c>
      <c r="X174" s="388">
        <f t="shared" ca="1" si="55"/>
        <v>45900</v>
      </c>
      <c r="Y174" s="513" t="str">
        <f t="shared" ca="1" si="52"/>
        <v>Dim. septembre , 2025</v>
      </c>
      <c r="Z174" s="184">
        <f t="shared" ca="1" si="43"/>
        <v>30</v>
      </c>
      <c r="AA174" s="389">
        <f t="shared" ca="1" si="44"/>
        <v>9</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Dim</v>
      </c>
      <c r="U175" s="227" t="str">
        <f t="shared" ca="1" si="51"/>
        <v>septembre</v>
      </c>
      <c r="X175" s="388">
        <f t="shared" ca="1" si="55"/>
        <v>45900</v>
      </c>
      <c r="Y175" s="513" t="str">
        <f t="shared" ca="1" si="52"/>
        <v>Dim. septembre , 2025</v>
      </c>
      <c r="Z175" s="184">
        <f t="shared" ca="1" si="43"/>
        <v>30</v>
      </c>
      <c r="AA175" s="389">
        <f t="shared" ca="1" si="44"/>
        <v>9</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Dim</v>
      </c>
      <c r="U176" s="227" t="str">
        <f t="shared" ca="1" si="51"/>
        <v>septembre</v>
      </c>
      <c r="X176" s="388">
        <f t="shared" ca="1" si="55"/>
        <v>45900</v>
      </c>
      <c r="Y176" s="513" t="str">
        <f t="shared" ca="1" si="52"/>
        <v>Dim. septembre , 2025</v>
      </c>
      <c r="Z176" s="184">
        <f t="shared" ca="1" si="43"/>
        <v>30</v>
      </c>
      <c r="AA176" s="389">
        <f t="shared" ca="1" si="44"/>
        <v>9</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Dim</v>
      </c>
      <c r="U177" s="227" t="str">
        <f t="shared" ca="1" si="51"/>
        <v>septembre</v>
      </c>
      <c r="X177" s="388">
        <f t="shared" ca="1" si="55"/>
        <v>45900</v>
      </c>
      <c r="Y177" s="513" t="str">
        <f t="shared" ca="1" si="52"/>
        <v>Dim. septembre , 2025</v>
      </c>
      <c r="Z177" s="184">
        <f t="shared" ca="1" si="43"/>
        <v>30</v>
      </c>
      <c r="AA177" s="389">
        <f t="shared" ca="1" si="44"/>
        <v>9</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Dim</v>
      </c>
      <c r="U178" s="227" t="str">
        <f t="shared" ca="1" si="51"/>
        <v>septembre</v>
      </c>
      <c r="X178" s="388">
        <f t="shared" ca="1" si="55"/>
        <v>45900</v>
      </c>
      <c r="Y178" s="513" t="str">
        <f t="shared" ca="1" si="52"/>
        <v>Dim. septembre , 2025</v>
      </c>
      <c r="Z178" s="184">
        <f t="shared" ca="1" si="43"/>
        <v>30</v>
      </c>
      <c r="AA178" s="389">
        <f t="shared" ca="1" si="44"/>
        <v>9</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Dim</v>
      </c>
      <c r="U179" s="227" t="str">
        <f t="shared" ca="1" si="51"/>
        <v>septembre</v>
      </c>
      <c r="X179" s="388">
        <f t="shared" ca="1" si="55"/>
        <v>45900</v>
      </c>
      <c r="Y179" s="513" t="str">
        <f t="shared" ca="1" si="52"/>
        <v>Dim. septembre , 2025</v>
      </c>
      <c r="Z179" s="184">
        <f t="shared" ca="1" si="43"/>
        <v>30</v>
      </c>
      <c r="AA179" s="389">
        <f t="shared" ca="1" si="44"/>
        <v>9</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Dim</v>
      </c>
      <c r="U180" s="227" t="str">
        <f t="shared" ca="1" si="51"/>
        <v>septembre</v>
      </c>
      <c r="X180" s="388">
        <f t="shared" ca="1" si="55"/>
        <v>45900</v>
      </c>
      <c r="Y180" s="513" t="str">
        <f t="shared" ca="1" si="52"/>
        <v>Dim. septembre , 2025</v>
      </c>
      <c r="Z180" s="184">
        <f t="shared" ca="1" si="43"/>
        <v>30</v>
      </c>
      <c r="AA180" s="389">
        <f t="shared" ca="1" si="44"/>
        <v>9</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Dim</v>
      </c>
      <c r="U181" s="227" t="str">
        <f t="shared" ca="1" si="51"/>
        <v>septembre</v>
      </c>
      <c r="X181" s="388">
        <f t="shared" ca="1" si="55"/>
        <v>45900</v>
      </c>
      <c r="Y181" s="513" t="str">
        <f t="shared" ca="1" si="52"/>
        <v>Dim. septembre , 2025</v>
      </c>
      <c r="Z181" s="184">
        <f t="shared" ca="1" si="43"/>
        <v>30</v>
      </c>
      <c r="AA181" s="389">
        <f t="shared" ca="1" si="44"/>
        <v>9</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Dim</v>
      </c>
      <c r="U182" s="227" t="str">
        <f t="shared" ca="1" si="51"/>
        <v>septembre</v>
      </c>
      <c r="X182" s="388">
        <f t="shared" ca="1" si="55"/>
        <v>45900</v>
      </c>
      <c r="Y182" s="513" t="str">
        <f t="shared" ca="1" si="52"/>
        <v>Dim. septembre , 2025</v>
      </c>
      <c r="Z182" s="184">
        <f t="shared" ca="1" si="43"/>
        <v>30</v>
      </c>
      <c r="AA182" s="389">
        <f t="shared" ca="1" si="44"/>
        <v>9</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Dim</v>
      </c>
      <c r="U183" s="227" t="str">
        <f t="shared" ca="1" si="51"/>
        <v>septembre</v>
      </c>
      <c r="X183" s="388">
        <f t="shared" ca="1" si="55"/>
        <v>45900</v>
      </c>
      <c r="Y183" s="513" t="str">
        <f t="shared" ca="1" si="52"/>
        <v>Dim. septembre , 2025</v>
      </c>
      <c r="Z183" s="184">
        <f t="shared" ca="1" si="43"/>
        <v>30</v>
      </c>
      <c r="AA183" s="389">
        <f t="shared" ca="1" si="44"/>
        <v>9</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Dim</v>
      </c>
      <c r="U184" s="227" t="str">
        <f t="shared" ca="1" si="51"/>
        <v>septembre</v>
      </c>
      <c r="X184" s="388">
        <f t="shared" ca="1" si="55"/>
        <v>45900</v>
      </c>
      <c r="Y184" s="513" t="str">
        <f t="shared" ca="1" si="52"/>
        <v>Dim. septembre , 2025</v>
      </c>
      <c r="Z184" s="184">
        <f t="shared" ca="1" si="43"/>
        <v>30</v>
      </c>
      <c r="AA184" s="389">
        <f t="shared" ca="1" si="44"/>
        <v>9</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Dim</v>
      </c>
      <c r="U185" s="227" t="str">
        <f t="shared" ca="1" si="51"/>
        <v>septembre</v>
      </c>
      <c r="X185" s="388">
        <f t="shared" ca="1" si="55"/>
        <v>45900</v>
      </c>
      <c r="Y185" s="513" t="str">
        <f t="shared" ca="1" si="52"/>
        <v>Dim. septembre , 2025</v>
      </c>
      <c r="Z185" s="184">
        <f t="shared" ca="1" si="43"/>
        <v>30</v>
      </c>
      <c r="AA185" s="389">
        <f t="shared" ca="1" si="44"/>
        <v>9</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Dim</v>
      </c>
      <c r="U186" s="227" t="str">
        <f t="shared" ca="1" si="51"/>
        <v>septembre</v>
      </c>
      <c r="X186" s="388">
        <f t="shared" ca="1" si="55"/>
        <v>45900</v>
      </c>
      <c r="Y186" s="513" t="str">
        <f t="shared" ca="1" si="52"/>
        <v>Dim. septembre , 2025</v>
      </c>
      <c r="Z186" s="184">
        <f t="shared" ca="1" si="43"/>
        <v>30</v>
      </c>
      <c r="AA186" s="389">
        <f t="shared" ca="1" si="44"/>
        <v>9</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Dim</v>
      </c>
      <c r="U187" s="227" t="str">
        <f t="shared" ca="1" si="51"/>
        <v>septembre</v>
      </c>
      <c r="X187" s="388">
        <f t="shared" ca="1" si="55"/>
        <v>45900</v>
      </c>
      <c r="Y187" s="513" t="str">
        <f t="shared" ca="1" si="52"/>
        <v>Dim. septembre , 2025</v>
      </c>
      <c r="Z187" s="184">
        <f t="shared" ca="1" si="43"/>
        <v>30</v>
      </c>
      <c r="AA187" s="389">
        <f t="shared" ca="1" si="44"/>
        <v>9</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Dim</v>
      </c>
      <c r="U188" s="227" t="str">
        <f t="shared" ca="1" si="51"/>
        <v>septembre</v>
      </c>
      <c r="X188" s="388">
        <f t="shared" ca="1" si="55"/>
        <v>45900</v>
      </c>
      <c r="Y188" s="513" t="str">
        <f t="shared" ca="1" si="52"/>
        <v>Dim. septembre , 2025</v>
      </c>
      <c r="Z188" s="184">
        <f t="shared" ca="1" si="43"/>
        <v>30</v>
      </c>
      <c r="AA188" s="389">
        <f t="shared" ca="1" si="44"/>
        <v>9</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Dim</v>
      </c>
      <c r="U189" s="227" t="str">
        <f t="shared" ca="1" si="51"/>
        <v>septembre</v>
      </c>
      <c r="X189" s="388">
        <f t="shared" ca="1" si="55"/>
        <v>45900</v>
      </c>
      <c r="Y189" s="513" t="str">
        <f t="shared" ca="1" si="52"/>
        <v>Dim. septembre , 2025</v>
      </c>
      <c r="Z189" s="184">
        <f t="shared" ca="1" si="43"/>
        <v>30</v>
      </c>
      <c r="AA189" s="389">
        <f t="shared" ca="1" si="44"/>
        <v>9</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Dim</v>
      </c>
      <c r="U190" s="227" t="str">
        <f t="shared" ca="1" si="51"/>
        <v>septembre</v>
      </c>
      <c r="X190" s="388">
        <f t="shared" ca="1" si="55"/>
        <v>45900</v>
      </c>
      <c r="Y190" s="513" t="str">
        <f t="shared" ca="1" si="52"/>
        <v>Dim. septembre , 2025</v>
      </c>
      <c r="Z190" s="184">
        <f t="shared" ca="1" si="43"/>
        <v>30</v>
      </c>
      <c r="AA190" s="389">
        <f t="shared" ca="1" si="44"/>
        <v>9</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Dim</v>
      </c>
      <c r="U191" s="227" t="str">
        <f t="shared" ca="1" si="51"/>
        <v>septembre</v>
      </c>
      <c r="X191" s="388">
        <f t="shared" ca="1" si="55"/>
        <v>45900</v>
      </c>
      <c r="Y191" s="513" t="str">
        <f t="shared" ca="1" si="52"/>
        <v>Dim. septembre , 2025</v>
      </c>
      <c r="Z191" s="184">
        <f t="shared" ca="1" si="43"/>
        <v>30</v>
      </c>
      <c r="AA191" s="389">
        <f t="shared" ca="1" si="44"/>
        <v>9</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Dim</v>
      </c>
      <c r="U192" s="227" t="str">
        <f t="shared" ca="1" si="51"/>
        <v>septembre</v>
      </c>
      <c r="X192" s="388">
        <f t="shared" ca="1" si="55"/>
        <v>45900</v>
      </c>
      <c r="Y192" s="513" t="str">
        <f t="shared" ca="1" si="52"/>
        <v>Dim. septembre , 2025</v>
      </c>
      <c r="Z192" s="184">
        <f t="shared" ca="1" si="43"/>
        <v>30</v>
      </c>
      <c r="AA192" s="389">
        <f t="shared" ca="1" si="44"/>
        <v>9</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Dim</v>
      </c>
      <c r="U193" s="227" t="str">
        <f t="shared" ca="1" si="51"/>
        <v>septembre</v>
      </c>
      <c r="X193" s="388">
        <f t="shared" ca="1" si="55"/>
        <v>45900</v>
      </c>
      <c r="Y193" s="513" t="str">
        <f t="shared" ca="1" si="52"/>
        <v>Dim. septembre , 2025</v>
      </c>
      <c r="Z193" s="184">
        <f t="shared" ca="1" si="43"/>
        <v>30</v>
      </c>
      <c r="AA193" s="389">
        <f t="shared" ca="1" si="44"/>
        <v>9</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Dim</v>
      </c>
      <c r="U194" s="227" t="str">
        <f t="shared" ca="1" si="51"/>
        <v>septembre</v>
      </c>
      <c r="X194" s="388">
        <f t="shared" ca="1" si="55"/>
        <v>45900</v>
      </c>
      <c r="Y194" s="513" t="str">
        <f t="shared" ca="1" si="52"/>
        <v>Dim. septembre , 2025</v>
      </c>
      <c r="Z194" s="184">
        <f t="shared" ca="1" si="43"/>
        <v>30</v>
      </c>
      <c r="AA194" s="389">
        <f t="shared" ca="1" si="44"/>
        <v>9</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30</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PricewaterhouseCoopers LLP/s.r.l./s.e.n.c.r.l., une société à responsabilité limitée de l’Ontario, 2025.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c r="U196"/>
      <c r="V196" s="26"/>
      <c r="AB196" s="161"/>
      <c r="AC196" s="287">
        <f ca="1">Z195</f>
        <v>30</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30</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30</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30</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281" priority="61" stopIfTrue="1">
      <formula>AND($AJ$2=$AF$5,$X$16=$X$13)</formula>
    </cfRule>
  </conditionalFormatting>
  <conditionalFormatting sqref="B18">
    <cfRule type="expression" dxfId="280" priority="40" stopIfTrue="1">
      <formula>(B18&gt;DATE(2000+$Y$2,$AA$21+1,1)-DATE(2000+$Y$2,$AA$21,1))</formula>
    </cfRule>
  </conditionalFormatting>
  <conditionalFormatting sqref="B20:B194">
    <cfRule type="expression" dxfId="279" priority="7" stopIfTrue="1">
      <formula>($G20="- -")</formula>
    </cfRule>
  </conditionalFormatting>
  <conditionalFormatting sqref="B16:J16">
    <cfRule type="expression" dxfId="278" priority="47" stopIfTrue="1">
      <formula>AND($AJ$2=$AF$5,$X$16=$X$13)</formula>
    </cfRule>
  </conditionalFormatting>
  <conditionalFormatting sqref="C17">
    <cfRule type="cellIs" dxfId="277" priority="46" stopIfTrue="1" operator="equal">
      <formula>"X"</formula>
    </cfRule>
  </conditionalFormatting>
  <conditionalFormatting sqref="C20:C194">
    <cfRule type="expression" dxfId="276" priority="15" stopIfTrue="1">
      <formula>($X$16=$X$14)</formula>
    </cfRule>
    <cfRule type="expression" dxfId="275" priority="16" stopIfTrue="1">
      <formula>($AV20=1)</formula>
    </cfRule>
    <cfRule type="expression" dxfId="274" priority="17" stopIfTrue="1">
      <formula>AND(D20=1+D19,G20=X20)</formula>
    </cfRule>
  </conditionalFormatting>
  <conditionalFormatting sqref="C9:J9">
    <cfRule type="expression" dxfId="273" priority="72" stopIfTrue="1">
      <formula>AND(ISNUMBER(C$9),ISNUMBER(C10),(C$9&gt;C$10))</formula>
    </cfRule>
  </conditionalFormatting>
  <conditionalFormatting sqref="C10:J10">
    <cfRule type="expression" dxfId="272" priority="78" stopIfTrue="1">
      <formula>AND(ISNUMBER(C$9),ISNUMBER(C10),(C$9&gt;C$10))</formula>
    </cfRule>
  </conditionalFormatting>
  <conditionalFormatting sqref="D20">
    <cfRule type="expression" dxfId="271" priority="19" stopIfTrue="1">
      <formula>AND($G20&lt;&gt;"- -",$G20&lt;&gt;$Y20)</formula>
    </cfRule>
    <cfRule type="expression" dxfId="270" priority="20" stopIfTrue="1">
      <formula>($AI20=1)</formula>
    </cfRule>
  </conditionalFormatting>
  <conditionalFormatting sqref="D21:D194">
    <cfRule type="expression" dxfId="269" priority="64" stopIfTrue="1">
      <formula>($AI21=1)</formula>
    </cfRule>
    <cfRule type="expression" dxfId="268" priority="63" stopIfTrue="1">
      <formula>AND($G21&lt;&gt;"- -",$G21&lt;&gt;$Y21)</formula>
    </cfRule>
  </conditionalFormatting>
  <conditionalFormatting sqref="D18:G19">
    <cfRule type="expression" dxfId="267" priority="39" stopIfTrue="1">
      <formula>($AB$16&lt;2)</formula>
    </cfRule>
  </conditionalFormatting>
  <conditionalFormatting sqref="D20:G194">
    <cfRule type="expression" dxfId="266" priority="18" stopIfTrue="1">
      <formula>OR($G20=$G19,$D20=$D19)</formula>
    </cfRule>
  </conditionalFormatting>
  <conditionalFormatting sqref="E8:F8">
    <cfRule type="expression" dxfId="265" priority="74" stopIfTrue="1">
      <formula>AND(ISNUMBER(E$9),ISNUMBER(E10),(E$9&gt;E$10))</formula>
    </cfRule>
    <cfRule type="expression" dxfId="264" priority="73" stopIfTrue="1">
      <formula>(BJ$13&gt;0)</formula>
    </cfRule>
  </conditionalFormatting>
  <conditionalFormatting sqref="E20:G20">
    <cfRule type="expression" dxfId="263" priority="23" stopIfTrue="1">
      <formula>($AI20+$AX20&gt;0)</formula>
    </cfRule>
    <cfRule type="expression" dxfId="262" priority="22" stopIfTrue="1">
      <formula>AND($G20&lt;&gt;"- -",$G20&lt;&gt;$Y20)</formula>
    </cfRule>
  </conditionalFormatting>
  <conditionalFormatting sqref="E21:G194">
    <cfRule type="expression" dxfId="261" priority="67" stopIfTrue="1">
      <formula>($AI21+$AX21&gt;0)</formula>
    </cfRule>
    <cfRule type="expression" dxfId="260" priority="66" stopIfTrue="1">
      <formula>AND($G21&lt;&gt;"- -",$G21&lt;&gt;$Y21)</formula>
    </cfRule>
  </conditionalFormatting>
  <conditionalFormatting sqref="G8:J8">
    <cfRule type="expression" dxfId="259" priority="76" stopIfTrue="1">
      <formula>AND(ISNUMBER(G$9),ISNUMBER(G10),(G$9&gt;G$10))</formula>
    </cfRule>
    <cfRule type="expression" dxfId="258" priority="75" stopIfTrue="1">
      <formula>(BK$13&gt;0)</formula>
    </cfRule>
  </conditionalFormatting>
  <conditionalFormatting sqref="H6:I7">
    <cfRule type="expression" dxfId="257" priority="77" stopIfTrue="1">
      <formula>AND(ISNUMBER($H$7),$H$7&lt;$I$7)</formula>
    </cfRule>
  </conditionalFormatting>
  <conditionalFormatting sqref="H21:J194">
    <cfRule type="expression" dxfId="256" priority="5" stopIfTrue="1">
      <formula>($D20=$D21)</formula>
    </cfRule>
  </conditionalFormatting>
  <conditionalFormatting sqref="J7">
    <cfRule type="cellIs" dxfId="255" priority="51" stopIfTrue="1" operator="lessThan">
      <formula>0</formula>
    </cfRule>
  </conditionalFormatting>
  <conditionalFormatting sqref="K20:K34">
    <cfRule type="expression" dxfId="254" priority="71" stopIfTrue="1">
      <formula>AND(ISNUMBER(K20),ISNUMBER(L20),OR(K20&lt;L19,K20&gt;L20))</formula>
    </cfRule>
  </conditionalFormatting>
  <conditionalFormatting sqref="K35:K194">
    <cfRule type="expression" dxfId="253" priority="60" stopIfTrue="1">
      <formula>AND(ISNUMBER(K35),OR(K35&lt;L34,K35&gt;L35,$BM35&lt;&gt;1))</formula>
    </cfRule>
  </conditionalFormatting>
  <conditionalFormatting sqref="K18:L18 BE19:BF19">
    <cfRule type="expression" dxfId="252" priority="29" stopIfTrue="1">
      <formula>($K$19=$AL$7)</formula>
    </cfRule>
  </conditionalFormatting>
  <conditionalFormatting sqref="K20:M194">
    <cfRule type="expression" dxfId="251" priority="53" stopIfTrue="1">
      <formula>OR($AJ$2=$AF$5,$AW20=0,$AV20=1,$AG20=99)</formula>
    </cfRule>
  </conditionalFormatting>
  <conditionalFormatting sqref="L20:L34">
    <cfRule type="expression" dxfId="250" priority="69" stopIfTrue="1">
      <formula>AND(ISNUMBER(L20),OR(AND(L20&lt;K19,B20&gt;1),K20&gt;L20))</formula>
    </cfRule>
  </conditionalFormatting>
  <conditionalFormatting sqref="L35:L194">
    <cfRule type="expression" dxfId="249" priority="58" stopIfTrue="1">
      <formula>AND(ISNUMBER(L35),OR(AND(L35&lt;K34,B35&gt;1),K35&gt;L35,$BN35&lt;&gt;1))</formula>
    </cfRule>
  </conditionalFormatting>
  <conditionalFormatting sqref="M19 BG20">
    <cfRule type="cellIs" dxfId="248" priority="44" stopIfTrue="1" operator="equal">
      <formula>0</formula>
    </cfRule>
    <cfRule type="expression" dxfId="247" priority="45" stopIfTrue="1">
      <formula>($AJ$2=$AF$5)</formula>
    </cfRule>
  </conditionalFormatting>
  <conditionalFormatting sqref="M20:M194">
    <cfRule type="cellIs" dxfId="246" priority="54" stopIfTrue="1" operator="lessThan">
      <formula>0</formula>
    </cfRule>
    <cfRule type="expression" dxfId="245" priority="55" stopIfTrue="1">
      <formula>($D19=$D20)</formula>
    </cfRule>
  </conditionalFormatting>
  <conditionalFormatting sqref="N19:Q19 BH20:BK20">
    <cfRule type="expression" dxfId="244" priority="43" stopIfTrue="1">
      <formula>($AJ$2=$AF$5)</formula>
    </cfRule>
    <cfRule type="cellIs" dxfId="243" priority="42" stopIfTrue="1" operator="equal">
      <formula>0</formula>
    </cfRule>
  </conditionalFormatting>
  <conditionalFormatting sqref="N20:Q194">
    <cfRule type="expression" dxfId="242" priority="52" stopIfTrue="1">
      <formula>OR($AW20=0,$AV20=1,$AG20=99,$AJ$2=$AF$5)</formula>
    </cfRule>
  </conditionalFormatting>
  <conditionalFormatting sqref="R20:R194">
    <cfRule type="expression" dxfId="241" priority="12" stopIfTrue="1">
      <formula>OR($G20=$G19,$D20=$D19)</formula>
    </cfRule>
    <cfRule type="expression" dxfId="240" priority="13" stopIfTrue="1">
      <formula>"ND($G21&lt;&gt;""- -"",$G21&lt;&gt;TEXT(X21,""Dddd, Mmmm dd, Yyyy""))"</formula>
    </cfRule>
    <cfRule type="expression" dxfId="239" priority="14" stopIfTrue="1">
      <formula>($AI20=1)</formula>
    </cfRule>
  </conditionalFormatting>
  <conditionalFormatting sqref="U5">
    <cfRule type="expression" dxfId="238" priority="25" stopIfTrue="1">
      <formula>OR($AC$7,$AC$6)</formula>
    </cfRule>
  </conditionalFormatting>
  <conditionalFormatting sqref="U18 X20:Z194 AC20:AE194 AK20:AK194 AQ20:AR194">
    <cfRule type="cellIs" dxfId="237" priority="6" stopIfTrue="1" operator="notEqual">
      <formula>U17</formula>
    </cfRule>
  </conditionalFormatting>
  <conditionalFormatting sqref="U201:AB201">
    <cfRule type="expression" dxfId="236" priority="41" stopIfTrue="1">
      <formula>(LEN($X$11)&gt;4)</formula>
    </cfRule>
  </conditionalFormatting>
  <conditionalFormatting sqref="V5:V7 J6 U6:U7">
    <cfRule type="expression" dxfId="235" priority="24" stopIfTrue="1">
      <formula>OR($AC$7,$AC$6,#REF!)</formula>
    </cfRule>
  </conditionalFormatting>
  <conditionalFormatting sqref="V19">
    <cfRule type="cellIs" dxfId="234" priority="26" stopIfTrue="1" operator="equal">
      <formula>1</formula>
    </cfRule>
  </conditionalFormatting>
  <conditionalFormatting sqref="AB6">
    <cfRule type="expression" dxfId="233" priority="32" stopIfTrue="1">
      <formula>$AC$6</formula>
    </cfRule>
  </conditionalFormatting>
  <conditionalFormatting sqref="AB7">
    <cfRule type="expression" dxfId="232" priority="31" stopIfTrue="1">
      <formula>$AC$7</formula>
    </cfRule>
  </conditionalFormatting>
  <conditionalFormatting sqref="AB20:AB194">
    <cfRule type="cellIs" dxfId="231" priority="49" stopIfTrue="1" operator="greaterThan">
      <formula>0</formula>
    </cfRule>
    <cfRule type="cellIs" dxfId="230" priority="50" stopIfTrue="1" operator="lessThan">
      <formula>0</formula>
    </cfRule>
  </conditionalFormatting>
  <conditionalFormatting sqref="AF20:AG194">
    <cfRule type="cellIs" dxfId="229" priority="35" stopIfTrue="1" operator="greaterThan">
      <formula>1</formula>
    </cfRule>
  </conditionalFormatting>
  <conditionalFormatting sqref="AJ16:AJ17 AJ20:AJ194">
    <cfRule type="cellIs" dxfId="228" priority="34" stopIfTrue="1" operator="greaterThan">
      <formula>0</formula>
    </cfRule>
  </conditionalFormatting>
  <conditionalFormatting sqref="AK2:BO2">
    <cfRule type="cellIs" dxfId="227" priority="38" stopIfTrue="1" operator="equal">
      <formula>0</formula>
    </cfRule>
  </conditionalFormatting>
  <conditionalFormatting sqref="AK5:BO6">
    <cfRule type="cellIs" dxfId="226" priority="33" stopIfTrue="1" operator="equal">
      <formula>0</formula>
    </cfRule>
  </conditionalFormatting>
  <conditionalFormatting sqref="AP20:AP194">
    <cfRule type="cellIs" dxfId="225" priority="28" stopIfTrue="1" operator="lessThan">
      <formula>999</formula>
    </cfRule>
  </conditionalFormatting>
  <conditionalFormatting sqref="AU20:AU194">
    <cfRule type="expression" dxfId="224" priority="37" stopIfTrue="1">
      <formula>LEN(AU20)&gt;2</formula>
    </cfRule>
  </conditionalFormatting>
  <conditionalFormatting sqref="AV20:AV194">
    <cfRule type="cellIs" dxfId="223" priority="36" stopIfTrue="1" operator="equal">
      <formula>1</formula>
    </cfRule>
  </conditionalFormatting>
  <conditionalFormatting sqref="AW20:AW194">
    <cfRule type="cellIs" dxfId="222" priority="48" stopIfTrue="1" operator="equal">
      <formula>0</formula>
    </cfRule>
  </conditionalFormatting>
  <conditionalFormatting sqref="BE20:BF20">
    <cfRule type="expression" dxfId="221" priority="30" stopIfTrue="1">
      <formula>($K$19=$AL$7)</formula>
    </cfRule>
  </conditionalFormatting>
  <conditionalFormatting sqref="BI10:BI12 BF11:BF12">
    <cfRule type="expression" dxfId="220" priority="9" stopIfTrue="1">
      <formula>(LEN($C$9)=0)</formula>
    </cfRule>
  </conditionalFormatting>
  <conditionalFormatting sqref="BI10:BN12 BF11:BF12">
    <cfRule type="expression" dxfId="219" priority="8" stopIfTrue="1">
      <formula>LEN($AA9)&gt;4</formula>
    </cfRule>
  </conditionalFormatting>
  <conditionalFormatting sqref="BJ10:BN12">
    <cfRule type="expression" dxfId="218" priority="11" stopIfTrue="1">
      <formula>(LEN(E$9)=0)</formula>
    </cfRule>
  </conditionalFormatting>
  <conditionalFormatting sqref="BJ13:BN13 R16:R17">
    <cfRule type="cellIs" dxfId="217" priority="27" stopIfTrue="1" operator="equal">
      <formula>0</formula>
    </cfRule>
  </conditionalFormatting>
  <conditionalFormatting sqref="BM20:BN194">
    <cfRule type="cellIs" dxfId="216" priority="56" stopIfTrue="1" operator="notEqual">
      <formula>1</formula>
    </cfRule>
  </conditionalFormatting>
  <hyperlinks>
    <hyperlink ref="Q2" r:id="rId1" xr:uid="{00000000-0004-0000-0B00-000000000000}"/>
    <hyperlink ref="Q3" r:id="rId2" xr:uid="{00000000-0004-0000-0B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F196" sqref="F196:R198"/>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Journal de bord avantages et dépenses d'automobile</v>
      </c>
      <c r="C2" s="70"/>
      <c r="D2" s="81"/>
      <c r="E2" s="70"/>
      <c r="F2" s="70"/>
      <c r="G2" s="70"/>
      <c r="H2" s="70"/>
      <c r="L2" s="82"/>
      <c r="M2" s="82"/>
      <c r="N2" s="758" t="str">
        <f>Instructions!$B$5</f>
        <v xml:space="preserve">Pour en savoir plus, consultez le document : </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À l'exception du Québec, les travailleurs autonomes peuvent utiliser, dans certains cas, un registre pour une période représentative pour étayer les calculs des frais d'un véhicule.</v>
      </c>
      <c r="C3" s="755"/>
      <c r="D3" s="755"/>
      <c r="E3" s="755"/>
      <c r="F3" s="755"/>
      <c r="G3" s="755"/>
      <c r="H3" s="755"/>
      <c r="I3" s="755"/>
      <c r="J3" s="755"/>
      <c r="K3" s="755"/>
      <c r="L3" s="755"/>
      <c r="M3" s="755"/>
      <c r="N3" s="759" t="str">
        <f>Instructions!$B$6</f>
        <v>Utilisation d'une automobile – Guide fiscal</v>
      </c>
      <c r="O3" s="759"/>
      <c r="P3" s="759"/>
      <c r="Q3" s="582" t="s">
        <v>389</v>
      </c>
      <c r="R3" s="553"/>
      <c r="S3" s="26"/>
      <c r="AD3" s="295" t="str">
        <f ca="1">CELL("filename",AD3)</f>
        <v>https://pwccan.sharepoint.com/sites/CA-GSD-0AHZmP0F40YcxUk9PVA/Shared Documents/Car Guide/2025/FRENCH/[electronic-car-log-2025-fr.xlsx]10</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10</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31</v>
      </c>
      <c r="BQ4" s="292"/>
      <c r="BR4" s="7"/>
      <c r="BS4" s="7"/>
      <c r="BT4" s="7"/>
      <c r="IU4" s="17"/>
    </row>
    <row r="5" spans="1:255" ht="15.75" customHeight="1">
      <c r="B5" s="776" t="str">
        <f ca="1">V17</f>
        <v>octobre 2025</v>
      </c>
      <c r="C5" s="777"/>
      <c r="D5" s="777"/>
      <c r="E5" s="777"/>
      <c r="F5" s="777"/>
      <c r="G5" s="777"/>
      <c r="H5" s="778" t="str">
        <f>'NTS ONLY_set_year'!$E$136</f>
        <v>Saisir les données dans les cellules jaunes ou ambres.</v>
      </c>
      <c r="I5" s="779"/>
      <c r="J5" s="780"/>
      <c r="K5" s="781" t="str">
        <f>'NTS ONLY_set_year'!E46</f>
        <v>Remplir ce sommaire à la fin de chaque mois :</v>
      </c>
      <c r="L5" s="782"/>
      <c r="M5" s="782"/>
      <c r="N5" s="782"/>
      <c r="O5" s="782"/>
      <c r="P5" s="782"/>
      <c r="Q5" s="782"/>
      <c r="R5" s="783"/>
      <c r="S5" s="50"/>
      <c r="U5" s="298">
        <f ca="1">$AJ$5</f>
        <v>0</v>
      </c>
      <c r="V5" s="299" t="str">
        <f>'NTS ONLY_set_year'!E54</f>
        <v>Jours de disponibilité du véhicule pour affaires</v>
      </c>
      <c r="W5" s="300"/>
      <c r="X5" s="300"/>
      <c r="Y5" s="300"/>
      <c r="Z5" s="300"/>
      <c r="AC5" s="301" t="s">
        <v>7</v>
      </c>
      <c r="AD5" s="302" t="s">
        <v>75</v>
      </c>
      <c r="AE5" s="185" t="str">
        <f ca="1">TEXT(DATE($AE$7,$AD$6,1),"Mmmm")</f>
        <v>October</v>
      </c>
      <c r="AF5" s="177">
        <f ca="1">DATE(AE7,AD6+1,1)-DATE(AE7,AD6,1)</f>
        <v>31</v>
      </c>
      <c r="AG5" s="219" t="str">
        <f ca="1">'NTS ONLY_set_year'!E104&amp;$AF$5&amp;'NTS ONLY_set_year'!E7</f>
        <v>◄ ◄ ◄ Seulement 31 jours dans le mois</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Lecture du compteur à la fin du mois précédent</v>
      </c>
      <c r="D6" s="535"/>
      <c r="E6" s="536"/>
      <c r="F6" s="537"/>
      <c r="G6" s="537"/>
      <c r="H6" s="80" t="str">
        <f>'NTS ONLY_set_year'!$E$87</f>
        <v>km dans le mois</v>
      </c>
      <c r="I6" s="75" t="str">
        <f>'NTS ONLY_set_year'!$E$24</f>
        <v>km d'affaires</v>
      </c>
      <c r="J6" s="76" t="str">
        <f>'NTS ONLY_set_year'!$E$110</f>
        <v>km personnel</v>
      </c>
      <c r="K6" s="784" t="str">
        <f>'NTS ONLY_set_year'!$E$92</f>
        <v>Dépenses diverses</v>
      </c>
      <c r="L6" s="706"/>
      <c r="M6" s="706"/>
      <c r="N6" s="707"/>
      <c r="O6" s="785" t="str">
        <f>'NTS ONLY_set_year'!$E$17</f>
        <v>Montants reçus</v>
      </c>
      <c r="P6" s="786"/>
      <c r="Q6" s="786"/>
      <c r="R6" s="787"/>
      <c r="S6" s="50"/>
      <c r="U6" s="303">
        <f ca="1">$AF$5-$AJ$6</f>
        <v>31</v>
      </c>
      <c r="V6" s="304" t="str">
        <f>'NTS ONLY_set_year'!E53</f>
        <v>Jours de disponibilité du véhicule à des fins personnelles</v>
      </c>
      <c r="W6" s="305"/>
      <c r="X6" s="305"/>
      <c r="Y6" s="305"/>
      <c r="Z6" s="305"/>
      <c r="AA6" s="306">
        <f>$D$7</f>
        <v>0</v>
      </c>
      <c r="AB6" s="182"/>
      <c r="AC6" s="183"/>
      <c r="AD6" s="307">
        <f ca="1">MATCH(AD4,'Annual Summary_Sommaire annuel'!$Y$24:$Y$35,0)</f>
        <v>10</v>
      </c>
      <c r="AE6" s="185" t="str">
        <f ca="1">TEXT(DATE($AE$7,$AD$6,1),"Mmmm, YYYY")</f>
        <v>October, 2025</v>
      </c>
      <c r="AF6" s="186">
        <f ca="1">$AF$5</f>
        <v>31</v>
      </c>
      <c r="AG6" s="219" t="str">
        <f>'NTS ONLY_set_year'!E26</f>
        <v>◄ ◄ ◄ ◄ Ne peut sauter une journée</v>
      </c>
      <c r="AH6" s="209"/>
      <c r="AI6" s="219"/>
      <c r="AJ6" s="308"/>
      <c r="BQ6" s="292"/>
      <c r="BR6" s="7"/>
      <c r="BS6" s="7"/>
      <c r="BT6" s="7"/>
      <c r="IU6" s="17"/>
    </row>
    <row r="7" spans="1:255" ht="15.75" customHeight="1" thickBot="1">
      <c r="B7" s="788" t="str">
        <f>'NTS ONLY_set_year'!$E$101</f>
        <v xml:space="preserve">Compteur de kilométrage : </v>
      </c>
      <c r="C7" s="789"/>
      <c r="D7" s="789"/>
      <c r="E7" s="790"/>
      <c r="F7" s="790"/>
      <c r="G7" s="434"/>
      <c r="H7" s="78" t="str">
        <f>IF($BE$13=0,"- -",$BE$13)</f>
        <v>- -</v>
      </c>
      <c r="I7" s="68">
        <f ca="1">M19</f>
        <v>0</v>
      </c>
      <c r="J7" s="79" t="str">
        <f>IF($BE$13=0,"- -",IF($H$7-$M$19&lt;0,"- -",$H$7-$M$19))</f>
        <v>- -</v>
      </c>
      <c r="K7" s="28"/>
      <c r="L7" s="83"/>
      <c r="M7" s="88" t="str">
        <f>'NTS ONLY_set_year'!$E$91</f>
        <v>Frais de location</v>
      </c>
      <c r="N7" s="89"/>
      <c r="O7" s="90"/>
      <c r="P7" s="91" t="str">
        <f>'NTS ONLY_set_year'!$E$15</f>
        <v>Allocations reçues de l'employeur</v>
      </c>
      <c r="Q7" s="48"/>
      <c r="R7" s="131"/>
      <c r="S7" s="50"/>
      <c r="U7" s="309">
        <f ca="1">$AF$5-$AJ$2</f>
        <v>31</v>
      </c>
      <c r="V7" s="310" t="str">
        <f>'NTS ONLY_set_year'!E51</f>
        <v>Jours de disponibilité du véhicule dans le mois pour affaires ou à des fins personnelles</v>
      </c>
      <c r="W7" s="311"/>
      <c r="X7" s="311"/>
      <c r="Y7" s="311"/>
      <c r="Z7" s="311"/>
      <c r="AA7" s="312"/>
      <c r="AB7" s="313"/>
      <c r="AC7" s="314" t="e">
        <f>AND(ISNUMBER(B$7),OR(B$7&lt;0,INT(B$7)&lt;&gt;B$7))</f>
        <v>#VALUE!</v>
      </c>
      <c r="AD7" s="315"/>
      <c r="AE7" s="316">
        <f>Year_four_digits</f>
        <v>2025</v>
      </c>
      <c r="AG7" s="219" t="str">
        <f>'NTS ONLY_set_year'!E50</f>
        <v>◄ ◄ ◄ ◄ Jours non ordonnés</v>
      </c>
      <c r="AH7" s="209"/>
      <c r="AI7" s="219"/>
      <c r="AJ7" s="317"/>
      <c r="AL7" s="162" t="str">
        <f>'NTS ONLY_set_year'!E38</f>
        <v>Vérifier les cellules foncées</v>
      </c>
      <c r="AM7" s="162" t="str">
        <f>'NTS ONLY_set_year'!$E$127</f>
        <v>Totaux</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Automobile 1</v>
      </c>
      <c r="D8" s="795"/>
      <c r="E8" s="796" t="str">
        <f>'NTS ONLY_set_year'!$E$28</f>
        <v>Automobile 2</v>
      </c>
      <c r="F8" s="796"/>
      <c r="G8" s="609" t="str">
        <f>'NTS ONLY_set_year'!$E$29</f>
        <v>Automobile 3</v>
      </c>
      <c r="H8" s="609" t="str">
        <f>'NTS ONLY_set_year'!$E$30</f>
        <v>Automobile 4</v>
      </c>
      <c r="I8" s="609" t="str">
        <f>'NTS ONLY_set_year'!$E$31</f>
        <v>Automobile 5</v>
      </c>
      <c r="J8" s="610" t="str">
        <f>'NTS ONLY_set_year'!$E$32</f>
        <v>Automobile 6</v>
      </c>
      <c r="K8" s="28"/>
      <c r="L8" s="83"/>
      <c r="M8" s="83" t="str">
        <f>'NTS ONLY_set_year'!$E$81</f>
        <v>Frais d'intérêt</v>
      </c>
      <c r="N8" s="84"/>
      <c r="O8" s="85"/>
      <c r="P8" s="48" t="str">
        <f>'NTS ONLY_set_year'!$E$114</f>
        <v>Remboursements de l'employeur</v>
      </c>
      <c r="Q8" s="48"/>
      <c r="R8" s="131"/>
      <c r="S8" s="50"/>
      <c r="Y8" s="163"/>
      <c r="AB8" s="161"/>
      <c r="AE8" s="320">
        <f ca="1">DATE($AE$7,$AD$6,0)</f>
        <v>45930</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Début</v>
      </c>
      <c r="C9" s="791"/>
      <c r="D9" s="753"/>
      <c r="E9" s="753"/>
      <c r="F9" s="753"/>
      <c r="G9" s="74"/>
      <c r="H9" s="74"/>
      <c r="I9" s="74"/>
      <c r="J9" s="608"/>
      <c r="K9" s="28"/>
      <c r="L9" s="83"/>
      <c r="M9" s="83" t="str">
        <f>'NTS ONLY_set_year'!$E$79</f>
        <v>Assurance</v>
      </c>
      <c r="N9" s="86"/>
      <c r="O9" s="87"/>
      <c r="P9" s="48" t="str">
        <f>'NTS ONLY_set_year'!$E$71</f>
        <v>Remboursement de la taxe d'accise sur l'essence</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Totaux</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Fin</v>
      </c>
      <c r="C10" s="791"/>
      <c r="D10" s="753"/>
      <c r="E10" s="753"/>
      <c r="F10" s="753"/>
      <c r="G10" s="74"/>
      <c r="H10" s="74"/>
      <c r="I10" s="74"/>
      <c r="J10" s="608"/>
      <c r="K10" s="28"/>
      <c r="L10" s="83"/>
      <c r="M10" s="83" t="str">
        <f>'NTS ONLY_set_year'!$E$12</f>
        <v>Réparations accident (personnel)</v>
      </c>
      <c r="N10" s="84"/>
      <c r="O10" s="85"/>
      <c r="P10" s="48" t="str">
        <f>'NTS ONLY_set_year'!$E$72</f>
        <v>Remboursement de la TPS/TVH reçue</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Réparations accident (affaires)</v>
      </c>
      <c r="N11" s="130"/>
      <c r="O11" s="130"/>
      <c r="P11" s="618" t="str">
        <f>'NTS ONLY_set_year'!$E$164</f>
        <v>Remboursement de la TVQ reçue</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Produit d'assurance</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31</v>
      </c>
      <c r="C13" s="809" t="str">
        <f>IF($X$16=$X$14,"",$V$7)</f>
        <v>Jours de disponibilité du véhicule dans le mois pour affaires ou à des fins personnelles</v>
      </c>
      <c r="D13" s="673"/>
      <c r="E13" s="673"/>
      <c r="F13" s="810"/>
      <c r="G13" s="797" t="str">
        <f>'NTS ONLY_set_year'!$E$119</f>
        <v>Notes
spéciales :</v>
      </c>
      <c r="H13" s="766"/>
      <c r="I13" s="767"/>
      <c r="J13" s="767"/>
      <c r="K13" s="767"/>
      <c r="L13" s="767"/>
      <c r="M13" s="767"/>
      <c r="N13" s="767"/>
      <c r="O13" s="767"/>
      <c r="P13" s="767"/>
      <c r="Q13" s="767"/>
      <c r="R13" s="768"/>
      <c r="X13" s="349" t="str">
        <f>'Annual Summary_Sommaire annuel'!V4</f>
        <v>Québec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f</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748" t="str">
        <f>'NTS ONLY_set_year'!$E$22</f>
        <v>Kilomètres d'affaires</v>
      </c>
      <c r="L16" s="749"/>
      <c r="M16" s="750"/>
      <c r="N16" s="751" t="str">
        <f>'NTS ONLY_set_year'!$E$106</f>
        <v>Station-
nement</v>
      </c>
      <c r="O16" s="691" t="str">
        <f>'NTS ONLY_set_year'!$E$70</f>
        <v>Essence
et huile</v>
      </c>
      <c r="P16" s="691" t="str">
        <f>'NTS ONLY_set_year'!$E$97</f>
        <v>Réparations et entretien courants</v>
      </c>
      <c r="Q16" s="691" t="str">
        <f>'NTS ONLY_set_year'!$E$105</f>
        <v>Autres frais d'exploitation (comme l'immatriculation et le permis)</v>
      </c>
      <c r="R16" s="830" t="str">
        <f>'NTS ONLY_set_year'!$E$49&amp;"
"</f>
        <v xml:space="preserve">Jour
</v>
      </c>
      <c r="S16" s="50"/>
      <c r="X16" s="367" t="str">
        <f>'Annual Summary_Sommaire annuel'!$V$7</f>
        <v>Québec</v>
      </c>
      <c r="Y16" s="219"/>
      <c r="Z16" s="221">
        <f ca="1">MAX(Z20:Z194)</f>
        <v>31</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Inscrire un</v>
      </c>
      <c r="C17" s="124" t="str">
        <f>IF($X$16='Annual Summary_Sommaire annuel'!$V$5,"","X")</f>
        <v>X</v>
      </c>
      <c r="D17" s="772" t="str">
        <f>IF($X$16=$X$14,"",'NTS ONLY_set_year'!$E$134)</f>
        <v>pour indiquer (ci-dessous) les jours pour lesquels l'automobile n'est pas disponible.</v>
      </c>
      <c r="E17" s="773"/>
      <c r="F17" s="773"/>
      <c r="G17" s="773"/>
      <c r="H17" s="773"/>
      <c r="I17" s="774"/>
      <c r="J17" s="775"/>
      <c r="K17" s="823" t="str">
        <f>'NTS ONLY_set_year'!$E$98</f>
        <v>(Pas de kilométrage personnel)</v>
      </c>
      <c r="L17" s="824"/>
      <c r="M17" s="825"/>
      <c r="N17" s="751"/>
      <c r="O17" s="691"/>
      <c r="P17" s="691"/>
      <c r="Q17" s="691"/>
      <c r="R17" s="830"/>
      <c r="S17" s="50"/>
      <c r="V17" s="591" t="str">
        <f ca="1">IF(Language="f",V19,V18)</f>
        <v>octobre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Kilomètres d'affaires</v>
      </c>
      <c r="BF17" s="749"/>
      <c r="BG17" s="750"/>
      <c r="BH17" s="751" t="str">
        <f>'NTS ONLY_set_year'!$E$106</f>
        <v>Station-
nement</v>
      </c>
      <c r="BI17" s="691" t="str">
        <f>'NTS ONLY_set_year'!$E$70</f>
        <v>Essence
et huile</v>
      </c>
      <c r="BJ17" s="691" t="str">
        <f>'NTS ONLY_set_year'!$E$97</f>
        <v>Réparations et entretien courants</v>
      </c>
      <c r="BK17" s="691" t="str">
        <f>'NTS ONLY_set_year'!$E$105</f>
        <v>Autres frais d'exploitation (comme l'immatriculation et le permis)</v>
      </c>
      <c r="BL17" s="197"/>
      <c r="BM17" s="379"/>
      <c r="BQ17" s="292"/>
      <c r="BR17" s="7"/>
      <c r="BS17" s="7"/>
      <c r="BT17" s="7"/>
      <c r="IU17" s="17"/>
    </row>
    <row r="18" spans="2:255" ht="24.9" customHeight="1">
      <c r="B18" s="95"/>
      <c r="C18" s="792" t="str">
        <f>IF($X$16=$X$14,"","▼
▼
▼")</f>
        <v>▼
▼
▼</v>
      </c>
      <c r="D18" s="800" t="str">
        <f>'NTS ONLY_set_year'!$E$64</f>
        <v>Entrer le jour aussi souvent que nécessaire.
▼</v>
      </c>
      <c r="E18" s="801"/>
      <c r="F18" s="801"/>
      <c r="G18" s="802"/>
      <c r="H18" s="806" t="str">
        <f>'NTS ONLY_set_year'!$E$112</f>
        <v>A. 
But et notes</v>
      </c>
      <c r="I18" s="806" t="str">
        <f>"B.
"&amp;'NTS ONLY_set_year'!E56</f>
        <v>B.
Point de
départ</v>
      </c>
      <c r="J18" s="806" t="str">
        <f>"C.
"&amp;'NTS ONLY_set_year'!E57</f>
        <v>C.
Destination</v>
      </c>
      <c r="K18" s="10" t="str">
        <f>'NTS ONLY_set_year'!$E$121</f>
        <v>Début</v>
      </c>
      <c r="L18" s="11" t="str">
        <f>'NTS ONLY_set_year'!$E$59</f>
        <v>Fin</v>
      </c>
      <c r="M18" s="12" t="str">
        <f>'NTS ONLY_set_year'!$E$58</f>
        <v>Parcouru</v>
      </c>
      <c r="N18" s="752"/>
      <c r="O18" s="692"/>
      <c r="P18" s="534" t="str">
        <f>'NTS ONLY_set_year'!$E$73</f>
        <v>Consigner les détails dans A.</v>
      </c>
      <c r="Q18" s="692"/>
      <c r="R18" s="831"/>
      <c r="S18" s="50"/>
      <c r="U18" s="398" t="str">
        <f ca="1">TEXT($AE$8+1,"Mmmm")</f>
        <v>October</v>
      </c>
      <c r="V18" s="590" t="str">
        <f ca="1">AE6</f>
        <v>October,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Rangée</v>
      </c>
      <c r="C19" s="793"/>
      <c r="D19" s="803"/>
      <c r="E19" s="804"/>
      <c r="F19" s="804"/>
      <c r="G19" s="805"/>
      <c r="H19" s="807"/>
      <c r="I19" s="808"/>
      <c r="J19" s="808"/>
      <c r="K19" s="770" t="str">
        <f>'NTS ONLY_set_year'!$E$127</f>
        <v>Totaux</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octobre</v>
      </c>
      <c r="V19" s="590" t="str">
        <f ca="1">U19&amp;" "&amp;Year_four_digits</f>
        <v>octobre 2025</v>
      </c>
      <c r="W19" s="590"/>
      <c r="X19" s="397" t="s">
        <v>169</v>
      </c>
      <c r="Y19" s="400" t="s">
        <v>170</v>
      </c>
      <c r="Z19" s="223" t="s">
        <v>34</v>
      </c>
      <c r="AB19" s="423" t="s">
        <v>182</v>
      </c>
      <c r="AC19" s="216"/>
      <c r="AD19" s="383" t="s">
        <v>35</v>
      </c>
      <c r="AE19" s="384"/>
      <c r="AF19" s="385"/>
      <c r="AJ19" s="816"/>
      <c r="AK19" s="697"/>
      <c r="AL19" s="386" t="str">
        <f>'NTS ONLY_set_year'!$E$42</f>
        <v>Vérifier DÉBUT</v>
      </c>
      <c r="AM19" s="697"/>
      <c r="AN19" s="386" t="str">
        <f>'NTS ONLY_set_year'!$E$39</f>
        <v>Vérifier FIN</v>
      </c>
      <c r="AP19" s="387">
        <f ca="1">MIN(OFFSET($AP$19,MATCH($AP$18,$AP$20:$AP$195,0)+1,0,600,1))</f>
        <v>999</v>
      </c>
      <c r="AQ19" s="697"/>
      <c r="AR19" s="697"/>
      <c r="AS19" s="697"/>
      <c r="AT19" s="697"/>
      <c r="AU19" s="814"/>
      <c r="AV19" s="814"/>
      <c r="AW19" s="747"/>
      <c r="BE19" s="10" t="str">
        <f>'NTS ONLY_set_year'!$E$121</f>
        <v>Début</v>
      </c>
      <c r="BF19" s="11" t="str">
        <f>'NTS ONLY_set_year'!$E$59</f>
        <v>Fin</v>
      </c>
      <c r="BG19" s="12" t="str">
        <f>'NTS ONLY_set_year'!$E$58</f>
        <v>Parcouru</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Mer.  1 octobre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Mer</v>
      </c>
      <c r="U20" s="227" t="str">
        <f ca="1">$U$19</f>
        <v>octobre</v>
      </c>
      <c r="X20" s="388">
        <f ca="1">$AE$8+D20</f>
        <v>45931</v>
      </c>
      <c r="Y20" s="513" t="str">
        <f ca="1">IF(Y14="f",T20&amp;". "&amp;" "&amp;R20&amp;" "&amp;U20&amp;" "&amp;$AE$7,T20&amp;". "&amp;U20&amp;" "&amp;R20&amp;", "&amp;$AE$7)</f>
        <v>Mer.  1 octobre 2025</v>
      </c>
      <c r="Z20" s="184">
        <f t="shared" ref="Z20:Z83" ca="1" si="4">MIN(R20,$AF$5)</f>
        <v>1</v>
      </c>
      <c r="AA20" s="389">
        <f t="shared" ref="AA20:AA83" ca="1" si="5">$AD$6</f>
        <v>10</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31</v>
      </c>
      <c r="AU20" s="322" t="str">
        <f>IF($C20=$AB$15,'NTS ONLY_set_year'!$E$143," ")&amp;$D20</f>
        <v xml:space="preserve"> 1</v>
      </c>
      <c r="AV20" s="162">
        <f ca="1">IF($X$16=$X$14,0,IF(ISERROR(INDEX($AK$2:$BO$2,D20)),0,(INDEX($AK$2:$BO$2,D20))))</f>
        <v>0</v>
      </c>
      <c r="AW20" s="239">
        <f t="shared" ref="AW20:AW37" ca="1" si="11">IF(OR(D20&gt;$AF$5,D20&lt;1),0,1-AV20)</f>
        <v>1</v>
      </c>
      <c r="BE20" s="744" t="str">
        <f ca="1">$AU$9</f>
        <v>Totaux</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Entrer jour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Mar</v>
      </c>
      <c r="U21" s="227" t="str">
        <f t="shared" ref="U21:U84" ca="1" si="13">$U$19</f>
        <v>octobre</v>
      </c>
      <c r="X21" s="388">
        <f ca="1">$AE$8+D21</f>
        <v>45930</v>
      </c>
      <c r="Y21" s="513" t="str">
        <f t="shared" ref="Y21:Y84" ca="1" si="14">IF(Y15="f",T21&amp;". "&amp;" "&amp;R21&amp;" "&amp;U21&amp;" "&amp;$AE$7,T21&amp;". "&amp;U21&amp;" "&amp;R21&amp;", "&amp;$AE$7)</f>
        <v>Mar. octobre , 2025</v>
      </c>
      <c r="Z21" s="184">
        <f t="shared" ca="1" si="4"/>
        <v>31</v>
      </c>
      <c r="AA21" s="389">
        <f t="shared" ca="1" si="5"/>
        <v>10</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Mar</v>
      </c>
      <c r="U22" s="227" t="str">
        <f t="shared" ca="1" si="13"/>
        <v>octobre</v>
      </c>
      <c r="X22" s="388">
        <f t="shared" ref="X22:X85" ca="1" si="17">$AE$8+D22</f>
        <v>45930</v>
      </c>
      <c r="Y22" s="513" t="str">
        <f t="shared" ca="1" si="14"/>
        <v>Mar. octobre , 2025</v>
      </c>
      <c r="Z22" s="184">
        <f t="shared" ca="1" si="4"/>
        <v>31</v>
      </c>
      <c r="AA22" s="389">
        <f t="shared" ca="1" si="5"/>
        <v>10</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Mar</v>
      </c>
      <c r="U23" s="227" t="str">
        <f t="shared" ca="1" si="13"/>
        <v>octobre</v>
      </c>
      <c r="X23" s="388">
        <f t="shared" ca="1" si="17"/>
        <v>45930</v>
      </c>
      <c r="Y23" s="513" t="str">
        <f t="shared" ca="1" si="14"/>
        <v>Mar. octobre , 2025</v>
      </c>
      <c r="Z23" s="184">
        <f t="shared" ca="1" si="4"/>
        <v>31</v>
      </c>
      <c r="AA23" s="389">
        <f t="shared" ca="1" si="5"/>
        <v>10</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Mar</v>
      </c>
      <c r="U24" s="227" t="str">
        <f t="shared" ca="1" si="13"/>
        <v>octobre</v>
      </c>
      <c r="X24" s="388">
        <f t="shared" ca="1" si="17"/>
        <v>45930</v>
      </c>
      <c r="Y24" s="513" t="str">
        <f t="shared" ca="1" si="14"/>
        <v>Mar. octobre , 2025</v>
      </c>
      <c r="Z24" s="184">
        <f t="shared" ca="1" si="4"/>
        <v>31</v>
      </c>
      <c r="AA24" s="389">
        <f t="shared" ca="1" si="5"/>
        <v>10</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Mar</v>
      </c>
      <c r="U25" s="227" t="str">
        <f t="shared" ca="1" si="13"/>
        <v>octobre</v>
      </c>
      <c r="X25" s="388">
        <f t="shared" ca="1" si="17"/>
        <v>45930</v>
      </c>
      <c r="Y25" s="513" t="str">
        <f t="shared" ca="1" si="14"/>
        <v>Mar. octobre , 2025</v>
      </c>
      <c r="Z25" s="184">
        <f t="shared" ca="1" si="4"/>
        <v>31</v>
      </c>
      <c r="AA25" s="389">
        <f t="shared" ca="1" si="5"/>
        <v>10</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Mar</v>
      </c>
      <c r="U26" s="227" t="str">
        <f t="shared" ca="1" si="13"/>
        <v>octobre</v>
      </c>
      <c r="X26" s="388">
        <f t="shared" ca="1" si="17"/>
        <v>45930</v>
      </c>
      <c r="Y26" s="513" t="str">
        <f t="shared" ca="1" si="14"/>
        <v>Mar. octobre , 2025</v>
      </c>
      <c r="Z26" s="184">
        <f t="shared" ca="1" si="4"/>
        <v>31</v>
      </c>
      <c r="AA26" s="389">
        <f t="shared" ca="1" si="5"/>
        <v>10</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Mar</v>
      </c>
      <c r="U27" s="227" t="str">
        <f t="shared" ca="1" si="13"/>
        <v>octobre</v>
      </c>
      <c r="X27" s="388">
        <f t="shared" ca="1" si="17"/>
        <v>45930</v>
      </c>
      <c r="Y27" s="513" t="str">
        <f t="shared" ca="1" si="14"/>
        <v>Mar. octobre , 2025</v>
      </c>
      <c r="Z27" s="184">
        <f t="shared" ca="1" si="4"/>
        <v>31</v>
      </c>
      <c r="AA27" s="389">
        <f t="shared" ca="1" si="5"/>
        <v>10</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Mar</v>
      </c>
      <c r="U28" s="227" t="str">
        <f t="shared" ca="1" si="13"/>
        <v>octobre</v>
      </c>
      <c r="X28" s="388">
        <f t="shared" ca="1" si="17"/>
        <v>45930</v>
      </c>
      <c r="Y28" s="513" t="str">
        <f t="shared" ca="1" si="14"/>
        <v>Mar. octobre , 2025</v>
      </c>
      <c r="Z28" s="184">
        <f t="shared" ca="1" si="4"/>
        <v>31</v>
      </c>
      <c r="AA28" s="389">
        <f t="shared" ca="1" si="5"/>
        <v>10</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Mar</v>
      </c>
      <c r="U29" s="227" t="str">
        <f t="shared" ca="1" si="13"/>
        <v>octobre</v>
      </c>
      <c r="X29" s="388">
        <f t="shared" ca="1" si="17"/>
        <v>45930</v>
      </c>
      <c r="Y29" s="513" t="str">
        <f t="shared" ca="1" si="14"/>
        <v>Mar. octobre , 2025</v>
      </c>
      <c r="Z29" s="184">
        <f t="shared" ca="1" si="4"/>
        <v>31</v>
      </c>
      <c r="AA29" s="389">
        <f t="shared" ca="1" si="5"/>
        <v>10</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Mar</v>
      </c>
      <c r="U30" s="227" t="str">
        <f t="shared" ca="1" si="13"/>
        <v>octobre</v>
      </c>
      <c r="X30" s="388">
        <f t="shared" ca="1" si="17"/>
        <v>45930</v>
      </c>
      <c r="Y30" s="513" t="str">
        <f t="shared" ca="1" si="14"/>
        <v>Mar. octobre , 2025</v>
      </c>
      <c r="Z30" s="184">
        <f t="shared" ca="1" si="4"/>
        <v>31</v>
      </c>
      <c r="AA30" s="389">
        <f t="shared" ca="1" si="5"/>
        <v>10</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Mar</v>
      </c>
      <c r="U31" s="227" t="str">
        <f t="shared" ca="1" si="13"/>
        <v>octobre</v>
      </c>
      <c r="X31" s="388">
        <f t="shared" ca="1" si="17"/>
        <v>45930</v>
      </c>
      <c r="Y31" s="513" t="str">
        <f t="shared" ca="1" si="14"/>
        <v>Mar. octobre , 2025</v>
      </c>
      <c r="Z31" s="184">
        <f t="shared" ca="1" si="4"/>
        <v>31</v>
      </c>
      <c r="AA31" s="389">
        <f t="shared" ca="1" si="5"/>
        <v>10</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Mar</v>
      </c>
      <c r="U32" s="227" t="str">
        <f t="shared" ca="1" si="13"/>
        <v>octobre</v>
      </c>
      <c r="X32" s="388">
        <f t="shared" ca="1" si="17"/>
        <v>45930</v>
      </c>
      <c r="Y32" s="513" t="str">
        <f t="shared" ca="1" si="14"/>
        <v>Mar. octobre , 2025</v>
      </c>
      <c r="Z32" s="184">
        <f t="shared" ca="1" si="4"/>
        <v>31</v>
      </c>
      <c r="AA32" s="389">
        <f t="shared" ca="1" si="5"/>
        <v>10</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Mar</v>
      </c>
      <c r="U33" s="227" t="str">
        <f t="shared" ca="1" si="13"/>
        <v>octobre</v>
      </c>
      <c r="X33" s="388">
        <f t="shared" ca="1" si="17"/>
        <v>45930</v>
      </c>
      <c r="Y33" s="513" t="str">
        <f t="shared" ca="1" si="14"/>
        <v>Mar. octobre , 2025</v>
      </c>
      <c r="Z33" s="184">
        <f t="shared" ca="1" si="4"/>
        <v>31</v>
      </c>
      <c r="AA33" s="389">
        <f t="shared" ca="1" si="5"/>
        <v>10</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Mar</v>
      </c>
      <c r="U34" s="227" t="str">
        <f t="shared" ca="1" si="13"/>
        <v>octobre</v>
      </c>
      <c r="X34" s="388">
        <f t="shared" ca="1" si="17"/>
        <v>45930</v>
      </c>
      <c r="Y34" s="513" t="str">
        <f t="shared" ca="1" si="14"/>
        <v>Mar. octobre , 2025</v>
      </c>
      <c r="Z34" s="184">
        <f t="shared" ca="1" si="4"/>
        <v>31</v>
      </c>
      <c r="AA34" s="389">
        <f t="shared" ca="1" si="5"/>
        <v>10</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Mar</v>
      </c>
      <c r="U35" s="227" t="str">
        <f t="shared" ca="1" si="13"/>
        <v>octobre</v>
      </c>
      <c r="X35" s="388">
        <f t="shared" ca="1" si="17"/>
        <v>45930</v>
      </c>
      <c r="Y35" s="513" t="str">
        <f t="shared" ca="1" si="14"/>
        <v>Mar. octobre , 2025</v>
      </c>
      <c r="Z35" s="184">
        <f t="shared" ca="1" si="4"/>
        <v>31</v>
      </c>
      <c r="AA35" s="389">
        <f t="shared" ca="1" si="5"/>
        <v>10</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Mar</v>
      </c>
      <c r="U36" s="227" t="str">
        <f t="shared" ca="1" si="13"/>
        <v>octobre</v>
      </c>
      <c r="X36" s="388">
        <f t="shared" ca="1" si="17"/>
        <v>45930</v>
      </c>
      <c r="Y36" s="513" t="str">
        <f t="shared" ca="1" si="14"/>
        <v>Mar. octobre , 2025</v>
      </c>
      <c r="Z36" s="184">
        <f t="shared" ca="1" si="4"/>
        <v>31</v>
      </c>
      <c r="AA36" s="389">
        <f t="shared" ca="1" si="5"/>
        <v>10</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Mar</v>
      </c>
      <c r="U37" s="227" t="str">
        <f t="shared" ca="1" si="13"/>
        <v>octobre</v>
      </c>
      <c r="X37" s="388">
        <f t="shared" ca="1" si="17"/>
        <v>45930</v>
      </c>
      <c r="Y37" s="513" t="str">
        <f t="shared" ca="1" si="14"/>
        <v>Mar. octobre , 2025</v>
      </c>
      <c r="Z37" s="184">
        <f t="shared" ca="1" si="4"/>
        <v>31</v>
      </c>
      <c r="AA37" s="389">
        <f t="shared" ca="1" si="5"/>
        <v>10</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Mar</v>
      </c>
      <c r="U38" s="227" t="str">
        <f t="shared" ca="1" si="13"/>
        <v>octobre</v>
      </c>
      <c r="X38" s="388">
        <f t="shared" ca="1" si="17"/>
        <v>45930</v>
      </c>
      <c r="Y38" s="513" t="str">
        <f t="shared" ca="1" si="14"/>
        <v>Mar. octobre , 2025</v>
      </c>
      <c r="Z38" s="184">
        <f t="shared" ca="1" si="4"/>
        <v>31</v>
      </c>
      <c r="AA38" s="389">
        <f t="shared" ca="1" si="5"/>
        <v>10</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Mar</v>
      </c>
      <c r="U39" s="227" t="str">
        <f t="shared" ca="1" si="13"/>
        <v>octobre</v>
      </c>
      <c r="X39" s="388">
        <f t="shared" ca="1" si="17"/>
        <v>45930</v>
      </c>
      <c r="Y39" s="513" t="str">
        <f t="shared" ca="1" si="14"/>
        <v>Mar. octobre , 2025</v>
      </c>
      <c r="Z39" s="184">
        <f t="shared" ca="1" si="4"/>
        <v>31</v>
      </c>
      <c r="AA39" s="389">
        <f t="shared" ca="1" si="5"/>
        <v>10</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Mar</v>
      </c>
      <c r="U40" s="227" t="str">
        <f t="shared" ca="1" si="13"/>
        <v>octobre</v>
      </c>
      <c r="X40" s="388">
        <f t="shared" ca="1" si="17"/>
        <v>45930</v>
      </c>
      <c r="Y40" s="513" t="str">
        <f t="shared" ca="1" si="14"/>
        <v>Mar. octobre , 2025</v>
      </c>
      <c r="Z40" s="184">
        <f t="shared" ca="1" si="4"/>
        <v>31</v>
      </c>
      <c r="AA40" s="389">
        <f t="shared" ca="1" si="5"/>
        <v>10</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Mar</v>
      </c>
      <c r="U41" s="227" t="str">
        <f t="shared" ca="1" si="13"/>
        <v>octobre</v>
      </c>
      <c r="X41" s="388">
        <f t="shared" ca="1" si="17"/>
        <v>45930</v>
      </c>
      <c r="Y41" s="513" t="str">
        <f t="shared" ca="1" si="14"/>
        <v>Mar. octobre , 2025</v>
      </c>
      <c r="Z41" s="184">
        <f t="shared" ca="1" si="4"/>
        <v>31</v>
      </c>
      <c r="AA41" s="389">
        <f t="shared" ca="1" si="5"/>
        <v>10</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Mar</v>
      </c>
      <c r="U42" s="227" t="str">
        <f t="shared" ca="1" si="13"/>
        <v>octobre</v>
      </c>
      <c r="X42" s="388">
        <f t="shared" ca="1" si="17"/>
        <v>45930</v>
      </c>
      <c r="Y42" s="513" t="str">
        <f t="shared" ca="1" si="14"/>
        <v>Mar. octobre , 2025</v>
      </c>
      <c r="Z42" s="184">
        <f t="shared" ca="1" si="4"/>
        <v>31</v>
      </c>
      <c r="AA42" s="389">
        <f t="shared" ca="1" si="5"/>
        <v>10</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Mar</v>
      </c>
      <c r="U43" s="227" t="str">
        <f t="shared" ca="1" si="13"/>
        <v>octobre</v>
      </c>
      <c r="X43" s="388">
        <f t="shared" ca="1" si="17"/>
        <v>45930</v>
      </c>
      <c r="Y43" s="513" t="str">
        <f t="shared" ca="1" si="14"/>
        <v>Mar. octobre , 2025</v>
      </c>
      <c r="Z43" s="184">
        <f t="shared" ca="1" si="4"/>
        <v>31</v>
      </c>
      <c r="AA43" s="389">
        <f t="shared" ca="1" si="5"/>
        <v>10</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Mar</v>
      </c>
      <c r="U44" s="227" t="str">
        <f t="shared" ca="1" si="13"/>
        <v>octobre</v>
      </c>
      <c r="X44" s="388">
        <f t="shared" ca="1" si="17"/>
        <v>45930</v>
      </c>
      <c r="Y44" s="513" t="str">
        <f t="shared" ca="1" si="14"/>
        <v>Mar. octobre , 2025</v>
      </c>
      <c r="Z44" s="184">
        <f t="shared" ca="1" si="4"/>
        <v>31</v>
      </c>
      <c r="AA44" s="389">
        <f t="shared" ca="1" si="5"/>
        <v>10</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Mar</v>
      </c>
      <c r="U45" s="227" t="str">
        <f t="shared" ca="1" si="13"/>
        <v>octobre</v>
      </c>
      <c r="X45" s="388">
        <f t="shared" ca="1" si="17"/>
        <v>45930</v>
      </c>
      <c r="Y45" s="513" t="str">
        <f t="shared" ca="1" si="14"/>
        <v>Mar. octobre , 2025</v>
      </c>
      <c r="Z45" s="184">
        <f t="shared" ca="1" si="4"/>
        <v>31</v>
      </c>
      <c r="AA45" s="389">
        <f t="shared" ca="1" si="5"/>
        <v>10</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Mar</v>
      </c>
      <c r="U46" s="227" t="str">
        <f t="shared" ca="1" si="13"/>
        <v>octobre</v>
      </c>
      <c r="X46" s="388">
        <f t="shared" ca="1" si="17"/>
        <v>45930</v>
      </c>
      <c r="Y46" s="513" t="str">
        <f t="shared" ca="1" si="14"/>
        <v>Mar. octobre , 2025</v>
      </c>
      <c r="Z46" s="184">
        <f t="shared" ca="1" si="4"/>
        <v>31</v>
      </c>
      <c r="AA46" s="389">
        <f t="shared" ca="1" si="5"/>
        <v>10</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Mar</v>
      </c>
      <c r="U47" s="227" t="str">
        <f t="shared" ca="1" si="13"/>
        <v>octobre</v>
      </c>
      <c r="X47" s="388">
        <f t="shared" ca="1" si="17"/>
        <v>45930</v>
      </c>
      <c r="Y47" s="513" t="str">
        <f t="shared" ca="1" si="14"/>
        <v>Mar. octobre , 2025</v>
      </c>
      <c r="Z47" s="184">
        <f t="shared" ca="1" si="4"/>
        <v>31</v>
      </c>
      <c r="AA47" s="389">
        <f t="shared" ca="1" si="5"/>
        <v>10</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Mar</v>
      </c>
      <c r="U48" s="227" t="str">
        <f t="shared" ca="1" si="13"/>
        <v>octobre</v>
      </c>
      <c r="X48" s="388">
        <f t="shared" ca="1" si="17"/>
        <v>45930</v>
      </c>
      <c r="Y48" s="513" t="str">
        <f t="shared" ca="1" si="14"/>
        <v>Mar. octobre , 2025</v>
      </c>
      <c r="Z48" s="184">
        <f t="shared" ca="1" si="4"/>
        <v>31</v>
      </c>
      <c r="AA48" s="389">
        <f t="shared" ca="1" si="5"/>
        <v>10</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Mar</v>
      </c>
      <c r="U49" s="227" t="str">
        <f t="shared" ca="1" si="13"/>
        <v>octobre</v>
      </c>
      <c r="X49" s="388">
        <f t="shared" ca="1" si="17"/>
        <v>45930</v>
      </c>
      <c r="Y49" s="513" t="str">
        <f t="shared" ca="1" si="14"/>
        <v>Mar. octobre , 2025</v>
      </c>
      <c r="Z49" s="184">
        <f t="shared" ca="1" si="4"/>
        <v>31</v>
      </c>
      <c r="AA49" s="389">
        <f t="shared" ca="1" si="5"/>
        <v>10</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Mar</v>
      </c>
      <c r="U50" s="227" t="str">
        <f t="shared" ca="1" si="13"/>
        <v>octobre</v>
      </c>
      <c r="X50" s="388">
        <f t="shared" ca="1" si="17"/>
        <v>45930</v>
      </c>
      <c r="Y50" s="513" t="str">
        <f t="shared" ca="1" si="14"/>
        <v>Mar. octobre , 2025</v>
      </c>
      <c r="Z50" s="184">
        <f t="shared" ca="1" si="4"/>
        <v>31</v>
      </c>
      <c r="AA50" s="389">
        <f t="shared" ca="1" si="5"/>
        <v>10</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Mar</v>
      </c>
      <c r="U51" s="227" t="str">
        <f t="shared" ca="1" si="13"/>
        <v>octobre</v>
      </c>
      <c r="X51" s="388">
        <f t="shared" ca="1" si="17"/>
        <v>45930</v>
      </c>
      <c r="Y51" s="513" t="str">
        <f t="shared" ca="1" si="14"/>
        <v>Mar. octobre , 2025</v>
      </c>
      <c r="Z51" s="184">
        <f t="shared" ca="1" si="4"/>
        <v>31</v>
      </c>
      <c r="AA51" s="389">
        <f t="shared" ca="1" si="5"/>
        <v>10</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Mar</v>
      </c>
      <c r="U52" s="227" t="str">
        <f t="shared" ca="1" si="13"/>
        <v>octobre</v>
      </c>
      <c r="X52" s="388">
        <f t="shared" ca="1" si="17"/>
        <v>45930</v>
      </c>
      <c r="Y52" s="513" t="str">
        <f t="shared" ca="1" si="14"/>
        <v>Mar. octobre , 2025</v>
      </c>
      <c r="Z52" s="184">
        <f t="shared" ca="1" si="4"/>
        <v>31</v>
      </c>
      <c r="AA52" s="389">
        <f t="shared" ca="1" si="5"/>
        <v>10</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Mar</v>
      </c>
      <c r="U53" s="227" t="str">
        <f t="shared" ca="1" si="13"/>
        <v>octobre</v>
      </c>
      <c r="X53" s="388">
        <f t="shared" ca="1" si="17"/>
        <v>45930</v>
      </c>
      <c r="Y53" s="513" t="str">
        <f t="shared" ca="1" si="14"/>
        <v>Mar. octobre , 2025</v>
      </c>
      <c r="Z53" s="184">
        <f t="shared" ca="1" si="4"/>
        <v>31</v>
      </c>
      <c r="AA53" s="389">
        <f t="shared" ca="1" si="5"/>
        <v>10</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Mar</v>
      </c>
      <c r="U54" s="227" t="str">
        <f t="shared" ca="1" si="13"/>
        <v>octobre</v>
      </c>
      <c r="X54" s="388">
        <f t="shared" ca="1" si="17"/>
        <v>45930</v>
      </c>
      <c r="Y54" s="513" t="str">
        <f t="shared" ca="1" si="14"/>
        <v>Mar. octobre , 2025</v>
      </c>
      <c r="Z54" s="184">
        <f t="shared" ca="1" si="4"/>
        <v>31</v>
      </c>
      <c r="AA54" s="389">
        <f t="shared" ca="1" si="5"/>
        <v>10</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Mar</v>
      </c>
      <c r="U55" s="227" t="str">
        <f t="shared" ca="1" si="13"/>
        <v>octobre</v>
      </c>
      <c r="X55" s="388">
        <f t="shared" ca="1" si="17"/>
        <v>45930</v>
      </c>
      <c r="Y55" s="513" t="str">
        <f t="shared" ca="1" si="14"/>
        <v>Mar. octobre , 2025</v>
      </c>
      <c r="Z55" s="184">
        <f t="shared" ca="1" si="4"/>
        <v>31</v>
      </c>
      <c r="AA55" s="389">
        <f t="shared" ca="1" si="5"/>
        <v>10</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Mar</v>
      </c>
      <c r="U56" s="227" t="str">
        <f t="shared" ca="1" si="13"/>
        <v>octobre</v>
      </c>
      <c r="X56" s="388">
        <f t="shared" ca="1" si="17"/>
        <v>45930</v>
      </c>
      <c r="Y56" s="513" t="str">
        <f t="shared" ca="1" si="14"/>
        <v>Mar. octobre , 2025</v>
      </c>
      <c r="Z56" s="184">
        <f t="shared" ca="1" si="4"/>
        <v>31</v>
      </c>
      <c r="AA56" s="389">
        <f t="shared" ca="1" si="5"/>
        <v>10</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Mar</v>
      </c>
      <c r="U57" s="227" t="str">
        <f t="shared" ca="1" si="13"/>
        <v>octobre</v>
      </c>
      <c r="X57" s="388">
        <f t="shared" ca="1" si="17"/>
        <v>45930</v>
      </c>
      <c r="Y57" s="513" t="str">
        <f t="shared" ca="1" si="14"/>
        <v>Mar. octobre , 2025</v>
      </c>
      <c r="Z57" s="184">
        <f t="shared" ca="1" si="4"/>
        <v>31</v>
      </c>
      <c r="AA57" s="389">
        <f t="shared" ca="1" si="5"/>
        <v>10</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Mar</v>
      </c>
      <c r="U58" s="227" t="str">
        <f t="shared" ca="1" si="13"/>
        <v>octobre</v>
      </c>
      <c r="X58" s="388">
        <f t="shared" ca="1" si="17"/>
        <v>45930</v>
      </c>
      <c r="Y58" s="513" t="str">
        <f t="shared" ca="1" si="14"/>
        <v>Mar. octobre , 2025</v>
      </c>
      <c r="Z58" s="184">
        <f t="shared" ca="1" si="4"/>
        <v>31</v>
      </c>
      <c r="AA58" s="389">
        <f t="shared" ca="1" si="5"/>
        <v>10</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Mar</v>
      </c>
      <c r="U59" s="227" t="str">
        <f t="shared" ca="1" si="13"/>
        <v>octobre</v>
      </c>
      <c r="X59" s="388">
        <f t="shared" ca="1" si="17"/>
        <v>45930</v>
      </c>
      <c r="Y59" s="513" t="str">
        <f t="shared" ca="1" si="14"/>
        <v>Mar. octobre , 2025</v>
      </c>
      <c r="Z59" s="184">
        <f t="shared" ca="1" si="4"/>
        <v>31</v>
      </c>
      <c r="AA59" s="389">
        <f t="shared" ca="1" si="5"/>
        <v>10</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Mar</v>
      </c>
      <c r="U60" s="227" t="str">
        <f t="shared" ca="1" si="13"/>
        <v>octobre</v>
      </c>
      <c r="X60" s="388">
        <f t="shared" ca="1" si="17"/>
        <v>45930</v>
      </c>
      <c r="Y60" s="513" t="str">
        <f t="shared" ca="1" si="14"/>
        <v>Mar. octobre , 2025</v>
      </c>
      <c r="Z60" s="184">
        <f t="shared" ca="1" si="4"/>
        <v>31</v>
      </c>
      <c r="AA60" s="389">
        <f t="shared" ca="1" si="5"/>
        <v>10</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Mar</v>
      </c>
      <c r="U61" s="227" t="str">
        <f t="shared" ca="1" si="13"/>
        <v>octobre</v>
      </c>
      <c r="X61" s="388">
        <f t="shared" ca="1" si="17"/>
        <v>45930</v>
      </c>
      <c r="Y61" s="513" t="str">
        <f t="shared" ca="1" si="14"/>
        <v>Mar. octobre , 2025</v>
      </c>
      <c r="Z61" s="184">
        <f t="shared" ca="1" si="4"/>
        <v>31</v>
      </c>
      <c r="AA61" s="389">
        <f t="shared" ca="1" si="5"/>
        <v>10</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Mar</v>
      </c>
      <c r="U62" s="227" t="str">
        <f t="shared" ca="1" si="13"/>
        <v>octobre</v>
      </c>
      <c r="X62" s="388">
        <f t="shared" ca="1" si="17"/>
        <v>45930</v>
      </c>
      <c r="Y62" s="513" t="str">
        <f t="shared" ca="1" si="14"/>
        <v>Mar. octobre , 2025</v>
      </c>
      <c r="Z62" s="184">
        <f t="shared" ca="1" si="4"/>
        <v>31</v>
      </c>
      <c r="AA62" s="389">
        <f t="shared" ca="1" si="5"/>
        <v>10</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Mar</v>
      </c>
      <c r="U63" s="227" t="str">
        <f t="shared" ca="1" si="13"/>
        <v>octobre</v>
      </c>
      <c r="X63" s="388">
        <f t="shared" ca="1" si="17"/>
        <v>45930</v>
      </c>
      <c r="Y63" s="513" t="str">
        <f t="shared" ca="1" si="14"/>
        <v>Mar. octobre , 2025</v>
      </c>
      <c r="Z63" s="184">
        <f t="shared" ca="1" si="4"/>
        <v>31</v>
      </c>
      <c r="AA63" s="389">
        <f t="shared" ca="1" si="5"/>
        <v>10</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Mar</v>
      </c>
      <c r="U64" s="227" t="str">
        <f t="shared" ca="1" si="13"/>
        <v>octobre</v>
      </c>
      <c r="X64" s="388">
        <f t="shared" ca="1" si="17"/>
        <v>45930</v>
      </c>
      <c r="Y64" s="513" t="str">
        <f t="shared" ca="1" si="14"/>
        <v>Mar. octobre , 2025</v>
      </c>
      <c r="Z64" s="184">
        <f t="shared" ca="1" si="4"/>
        <v>31</v>
      </c>
      <c r="AA64" s="389">
        <f t="shared" ca="1" si="5"/>
        <v>10</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Mar</v>
      </c>
      <c r="U65" s="227" t="str">
        <f t="shared" ca="1" si="13"/>
        <v>octobre</v>
      </c>
      <c r="X65" s="388">
        <f t="shared" ca="1" si="17"/>
        <v>45930</v>
      </c>
      <c r="Y65" s="513" t="str">
        <f t="shared" ca="1" si="14"/>
        <v>Mar. octobre , 2025</v>
      </c>
      <c r="Z65" s="184">
        <f t="shared" ca="1" si="4"/>
        <v>31</v>
      </c>
      <c r="AA65" s="389">
        <f t="shared" ca="1" si="5"/>
        <v>10</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Mar</v>
      </c>
      <c r="U66" s="227" t="str">
        <f t="shared" ca="1" si="13"/>
        <v>octobre</v>
      </c>
      <c r="X66" s="388">
        <f t="shared" ca="1" si="17"/>
        <v>45930</v>
      </c>
      <c r="Y66" s="513" t="str">
        <f t="shared" ca="1" si="14"/>
        <v>Mar. octobre , 2025</v>
      </c>
      <c r="Z66" s="184">
        <f t="shared" ca="1" si="4"/>
        <v>31</v>
      </c>
      <c r="AA66" s="389">
        <f t="shared" ca="1" si="5"/>
        <v>10</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Mar</v>
      </c>
      <c r="U67" s="227" t="str">
        <f t="shared" ca="1" si="13"/>
        <v>octobre</v>
      </c>
      <c r="X67" s="388">
        <f t="shared" ca="1" si="17"/>
        <v>45930</v>
      </c>
      <c r="Y67" s="513" t="str">
        <f t="shared" ca="1" si="14"/>
        <v>Mar. octobre , 2025</v>
      </c>
      <c r="Z67" s="184">
        <f t="shared" ca="1" si="4"/>
        <v>31</v>
      </c>
      <c r="AA67" s="389">
        <f t="shared" ca="1" si="5"/>
        <v>10</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Mar</v>
      </c>
      <c r="U68" s="227" t="str">
        <f t="shared" ca="1" si="13"/>
        <v>octobre</v>
      </c>
      <c r="X68" s="388">
        <f t="shared" ca="1" si="17"/>
        <v>45930</v>
      </c>
      <c r="Y68" s="513" t="str">
        <f t="shared" ca="1" si="14"/>
        <v>Mar. octobre , 2025</v>
      </c>
      <c r="Z68" s="184">
        <f t="shared" ca="1" si="4"/>
        <v>31</v>
      </c>
      <c r="AA68" s="389">
        <f t="shared" ca="1" si="5"/>
        <v>10</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Mar</v>
      </c>
      <c r="U69" s="227" t="str">
        <f t="shared" ca="1" si="13"/>
        <v>octobre</v>
      </c>
      <c r="X69" s="388">
        <f t="shared" ca="1" si="17"/>
        <v>45930</v>
      </c>
      <c r="Y69" s="513" t="str">
        <f t="shared" ca="1" si="14"/>
        <v>Mar. octobre , 2025</v>
      </c>
      <c r="Z69" s="184">
        <f t="shared" ca="1" si="4"/>
        <v>31</v>
      </c>
      <c r="AA69" s="389">
        <f t="shared" ca="1" si="5"/>
        <v>10</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Mar</v>
      </c>
      <c r="U70" s="227" t="str">
        <f t="shared" ca="1" si="13"/>
        <v>octobre</v>
      </c>
      <c r="X70" s="388">
        <f t="shared" ca="1" si="17"/>
        <v>45930</v>
      </c>
      <c r="Y70" s="513" t="str">
        <f t="shared" ca="1" si="14"/>
        <v>Mar. octobre , 2025</v>
      </c>
      <c r="Z70" s="184">
        <f t="shared" ca="1" si="4"/>
        <v>31</v>
      </c>
      <c r="AA70" s="389">
        <f t="shared" ca="1" si="5"/>
        <v>10</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Mar</v>
      </c>
      <c r="U71" s="227" t="str">
        <f t="shared" ca="1" si="13"/>
        <v>octobre</v>
      </c>
      <c r="X71" s="388">
        <f t="shared" ca="1" si="17"/>
        <v>45930</v>
      </c>
      <c r="Y71" s="513" t="str">
        <f t="shared" ca="1" si="14"/>
        <v>Mar. octobre , 2025</v>
      </c>
      <c r="Z71" s="184">
        <f t="shared" ca="1" si="4"/>
        <v>31</v>
      </c>
      <c r="AA71" s="389">
        <f t="shared" ca="1" si="5"/>
        <v>10</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Mar</v>
      </c>
      <c r="U72" s="227" t="str">
        <f t="shared" ca="1" si="13"/>
        <v>octobre</v>
      </c>
      <c r="X72" s="388">
        <f t="shared" ca="1" si="17"/>
        <v>45930</v>
      </c>
      <c r="Y72" s="513" t="str">
        <f t="shared" ca="1" si="14"/>
        <v>Mar. octobre , 2025</v>
      </c>
      <c r="Z72" s="184">
        <f t="shared" ca="1" si="4"/>
        <v>31</v>
      </c>
      <c r="AA72" s="389">
        <f t="shared" ca="1" si="5"/>
        <v>10</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Mar</v>
      </c>
      <c r="U73" s="227" t="str">
        <f t="shared" ca="1" si="13"/>
        <v>octobre</v>
      </c>
      <c r="X73" s="388">
        <f t="shared" ca="1" si="17"/>
        <v>45930</v>
      </c>
      <c r="Y73" s="513" t="str">
        <f t="shared" ca="1" si="14"/>
        <v>Mar. octobre , 2025</v>
      </c>
      <c r="Z73" s="184">
        <f t="shared" ca="1" si="4"/>
        <v>31</v>
      </c>
      <c r="AA73" s="389">
        <f t="shared" ca="1" si="5"/>
        <v>10</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Mar</v>
      </c>
      <c r="U74" s="227" t="str">
        <f t="shared" ca="1" si="13"/>
        <v>octobre</v>
      </c>
      <c r="X74" s="388">
        <f t="shared" ca="1" si="17"/>
        <v>45930</v>
      </c>
      <c r="Y74" s="513" t="str">
        <f t="shared" ca="1" si="14"/>
        <v>Mar. octobre , 2025</v>
      </c>
      <c r="Z74" s="184">
        <f t="shared" ca="1" si="4"/>
        <v>31</v>
      </c>
      <c r="AA74" s="389">
        <f t="shared" ca="1" si="5"/>
        <v>10</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Mar</v>
      </c>
      <c r="U75" s="227" t="str">
        <f t="shared" ca="1" si="13"/>
        <v>octobre</v>
      </c>
      <c r="X75" s="388">
        <f t="shared" ca="1" si="17"/>
        <v>45930</v>
      </c>
      <c r="Y75" s="513" t="str">
        <f t="shared" ca="1" si="14"/>
        <v>Mar. octobre , 2025</v>
      </c>
      <c r="Z75" s="184">
        <f t="shared" ca="1" si="4"/>
        <v>31</v>
      </c>
      <c r="AA75" s="389">
        <f t="shared" ca="1" si="5"/>
        <v>10</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Mar</v>
      </c>
      <c r="U76" s="227" t="str">
        <f t="shared" ca="1" si="13"/>
        <v>octobre</v>
      </c>
      <c r="X76" s="388">
        <f t="shared" ca="1" si="17"/>
        <v>45930</v>
      </c>
      <c r="Y76" s="513" t="str">
        <f t="shared" ca="1" si="14"/>
        <v>Mar. octobre , 2025</v>
      </c>
      <c r="Z76" s="184">
        <f t="shared" ca="1" si="4"/>
        <v>31</v>
      </c>
      <c r="AA76" s="389">
        <f t="shared" ca="1" si="5"/>
        <v>10</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Mar</v>
      </c>
      <c r="U77" s="227" t="str">
        <f t="shared" ca="1" si="13"/>
        <v>octobre</v>
      </c>
      <c r="X77" s="388">
        <f t="shared" ca="1" si="17"/>
        <v>45930</v>
      </c>
      <c r="Y77" s="513" t="str">
        <f t="shared" ca="1" si="14"/>
        <v>Mar. octobre , 2025</v>
      </c>
      <c r="Z77" s="184">
        <f t="shared" ca="1" si="4"/>
        <v>31</v>
      </c>
      <c r="AA77" s="389">
        <f t="shared" ca="1" si="5"/>
        <v>10</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Mar</v>
      </c>
      <c r="U78" s="227" t="str">
        <f t="shared" ca="1" si="13"/>
        <v>octobre</v>
      </c>
      <c r="X78" s="388">
        <f t="shared" ca="1" si="17"/>
        <v>45930</v>
      </c>
      <c r="Y78" s="513" t="str">
        <f t="shared" ca="1" si="14"/>
        <v>Mar. octobre , 2025</v>
      </c>
      <c r="Z78" s="184">
        <f t="shared" ca="1" si="4"/>
        <v>31</v>
      </c>
      <c r="AA78" s="389">
        <f t="shared" ca="1" si="5"/>
        <v>10</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Mar</v>
      </c>
      <c r="U79" s="227" t="str">
        <f t="shared" ca="1" si="13"/>
        <v>octobre</v>
      </c>
      <c r="X79" s="388">
        <f t="shared" ca="1" si="17"/>
        <v>45930</v>
      </c>
      <c r="Y79" s="513" t="str">
        <f t="shared" ca="1" si="14"/>
        <v>Mar. octobre , 2025</v>
      </c>
      <c r="Z79" s="184">
        <f t="shared" ca="1" si="4"/>
        <v>31</v>
      </c>
      <c r="AA79" s="389">
        <f t="shared" ca="1" si="5"/>
        <v>10</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Mar</v>
      </c>
      <c r="U80" s="227" t="str">
        <f t="shared" ca="1" si="13"/>
        <v>octobre</v>
      </c>
      <c r="X80" s="388">
        <f t="shared" ca="1" si="17"/>
        <v>45930</v>
      </c>
      <c r="Y80" s="513" t="str">
        <f t="shared" ca="1" si="14"/>
        <v>Mar. octobre , 2025</v>
      </c>
      <c r="Z80" s="184">
        <f t="shared" ca="1" si="4"/>
        <v>31</v>
      </c>
      <c r="AA80" s="389">
        <f t="shared" ca="1" si="5"/>
        <v>10</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Mar</v>
      </c>
      <c r="U81" s="227" t="str">
        <f t="shared" ca="1" si="13"/>
        <v>octobre</v>
      </c>
      <c r="X81" s="388">
        <f t="shared" ca="1" si="17"/>
        <v>45930</v>
      </c>
      <c r="Y81" s="513" t="str">
        <f t="shared" ca="1" si="14"/>
        <v>Mar. octobre , 2025</v>
      </c>
      <c r="Z81" s="184">
        <f t="shared" ca="1" si="4"/>
        <v>31</v>
      </c>
      <c r="AA81" s="389">
        <f t="shared" ca="1" si="5"/>
        <v>10</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Mar</v>
      </c>
      <c r="U82" s="227" t="str">
        <f t="shared" ca="1" si="13"/>
        <v>octobre</v>
      </c>
      <c r="X82" s="388">
        <f t="shared" ca="1" si="17"/>
        <v>45930</v>
      </c>
      <c r="Y82" s="513" t="str">
        <f t="shared" ca="1" si="14"/>
        <v>Mar. octobre , 2025</v>
      </c>
      <c r="Z82" s="184">
        <f t="shared" ca="1" si="4"/>
        <v>31</v>
      </c>
      <c r="AA82" s="389">
        <f t="shared" ca="1" si="5"/>
        <v>10</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Mar</v>
      </c>
      <c r="U83" s="227" t="str">
        <f t="shared" ca="1" si="13"/>
        <v>octobre</v>
      </c>
      <c r="X83" s="388">
        <f t="shared" ca="1" si="17"/>
        <v>45930</v>
      </c>
      <c r="Y83" s="513" t="str">
        <f t="shared" ca="1" si="14"/>
        <v>Mar. octobre , 2025</v>
      </c>
      <c r="Z83" s="184">
        <f t="shared" ca="1" si="4"/>
        <v>31</v>
      </c>
      <c r="AA83" s="389">
        <f t="shared" ca="1" si="5"/>
        <v>10</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Mar</v>
      </c>
      <c r="U84" s="227" t="str">
        <f t="shared" ca="1" si="13"/>
        <v>octobre</v>
      </c>
      <c r="X84" s="388">
        <f t="shared" ca="1" si="17"/>
        <v>45930</v>
      </c>
      <c r="Y84" s="513" t="str">
        <f t="shared" ca="1" si="14"/>
        <v>Mar. octobre , 2025</v>
      </c>
      <c r="Z84" s="184">
        <f t="shared" ref="Z84:Z147" ca="1" si="24">MIN(R84,$AF$5)</f>
        <v>31</v>
      </c>
      <c r="AA84" s="389">
        <f t="shared" ref="AA84:AA147" ca="1" si="25">$AD$6</f>
        <v>10</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Mar</v>
      </c>
      <c r="U85" s="227" t="str">
        <f t="shared" ref="U85:U148" ca="1" si="32">$U$19</f>
        <v>octobre</v>
      </c>
      <c r="X85" s="388">
        <f t="shared" ca="1" si="17"/>
        <v>45930</v>
      </c>
      <c r="Y85" s="513" t="str">
        <f t="shared" ref="Y85:Y148" ca="1" si="33">IF(Y79="f",T85&amp;". "&amp;" "&amp;R85&amp;" "&amp;U85&amp;" "&amp;$AE$7,T85&amp;". "&amp;U85&amp;" "&amp;R85&amp;", "&amp;$AE$7)</f>
        <v>Mar. octobre , 2025</v>
      </c>
      <c r="Z85" s="184">
        <f t="shared" ca="1" si="24"/>
        <v>31</v>
      </c>
      <c r="AA85" s="389">
        <f t="shared" ca="1" si="25"/>
        <v>10</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Mar</v>
      </c>
      <c r="U86" s="227" t="str">
        <f t="shared" ca="1" si="32"/>
        <v>octobre</v>
      </c>
      <c r="X86" s="388">
        <f t="shared" ref="X86:X149" ca="1" si="36">$AE$8+D86</f>
        <v>45930</v>
      </c>
      <c r="Y86" s="513" t="str">
        <f t="shared" ca="1" si="33"/>
        <v>Mar. octobre , 2025</v>
      </c>
      <c r="Z86" s="184">
        <f t="shared" ca="1" si="24"/>
        <v>31</v>
      </c>
      <c r="AA86" s="389">
        <f t="shared" ca="1" si="25"/>
        <v>10</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Mar</v>
      </c>
      <c r="U87" s="227" t="str">
        <f t="shared" ca="1" si="32"/>
        <v>octobre</v>
      </c>
      <c r="X87" s="388">
        <f t="shared" ca="1" si="36"/>
        <v>45930</v>
      </c>
      <c r="Y87" s="513" t="str">
        <f t="shared" ca="1" si="33"/>
        <v>Mar. octobre , 2025</v>
      </c>
      <c r="Z87" s="184">
        <f t="shared" ca="1" si="24"/>
        <v>31</v>
      </c>
      <c r="AA87" s="389">
        <f t="shared" ca="1" si="25"/>
        <v>10</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Mar</v>
      </c>
      <c r="U88" s="227" t="str">
        <f t="shared" ca="1" si="32"/>
        <v>octobre</v>
      </c>
      <c r="X88" s="388">
        <f t="shared" ca="1" si="36"/>
        <v>45930</v>
      </c>
      <c r="Y88" s="513" t="str">
        <f t="shared" ca="1" si="33"/>
        <v>Mar. octobre , 2025</v>
      </c>
      <c r="Z88" s="184">
        <f t="shared" ca="1" si="24"/>
        <v>31</v>
      </c>
      <c r="AA88" s="389">
        <f t="shared" ca="1" si="25"/>
        <v>10</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Mar</v>
      </c>
      <c r="U89" s="227" t="str">
        <f t="shared" ca="1" si="32"/>
        <v>octobre</v>
      </c>
      <c r="X89" s="388">
        <f t="shared" ca="1" si="36"/>
        <v>45930</v>
      </c>
      <c r="Y89" s="513" t="str">
        <f t="shared" ca="1" si="33"/>
        <v>Mar. octobre , 2025</v>
      </c>
      <c r="Z89" s="184">
        <f t="shared" ca="1" si="24"/>
        <v>31</v>
      </c>
      <c r="AA89" s="389">
        <f t="shared" ca="1" si="25"/>
        <v>10</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Mar</v>
      </c>
      <c r="U90" s="227" t="str">
        <f t="shared" ca="1" si="32"/>
        <v>octobre</v>
      </c>
      <c r="X90" s="388">
        <f t="shared" ca="1" si="36"/>
        <v>45930</v>
      </c>
      <c r="Y90" s="513" t="str">
        <f t="shared" ca="1" si="33"/>
        <v>Mar. octobre , 2025</v>
      </c>
      <c r="Z90" s="184">
        <f t="shared" ca="1" si="24"/>
        <v>31</v>
      </c>
      <c r="AA90" s="389">
        <f t="shared" ca="1" si="25"/>
        <v>10</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Mar</v>
      </c>
      <c r="U91" s="227" t="str">
        <f t="shared" ca="1" si="32"/>
        <v>octobre</v>
      </c>
      <c r="X91" s="388">
        <f t="shared" ca="1" si="36"/>
        <v>45930</v>
      </c>
      <c r="Y91" s="513" t="str">
        <f t="shared" ca="1" si="33"/>
        <v>Mar. octobre , 2025</v>
      </c>
      <c r="Z91" s="184">
        <f t="shared" ca="1" si="24"/>
        <v>31</v>
      </c>
      <c r="AA91" s="389">
        <f t="shared" ca="1" si="25"/>
        <v>10</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Mar</v>
      </c>
      <c r="U92" s="227" t="str">
        <f t="shared" ca="1" si="32"/>
        <v>octobre</v>
      </c>
      <c r="X92" s="388">
        <f t="shared" ca="1" si="36"/>
        <v>45930</v>
      </c>
      <c r="Y92" s="513" t="str">
        <f t="shared" ca="1" si="33"/>
        <v>Mar. octobre , 2025</v>
      </c>
      <c r="Z92" s="184">
        <f t="shared" ca="1" si="24"/>
        <v>31</v>
      </c>
      <c r="AA92" s="389">
        <f t="shared" ca="1" si="25"/>
        <v>10</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Mar</v>
      </c>
      <c r="U93" s="227" t="str">
        <f t="shared" ca="1" si="32"/>
        <v>octobre</v>
      </c>
      <c r="X93" s="388">
        <f t="shared" ca="1" si="36"/>
        <v>45930</v>
      </c>
      <c r="Y93" s="513" t="str">
        <f t="shared" ca="1" si="33"/>
        <v>Mar. octobre , 2025</v>
      </c>
      <c r="Z93" s="184">
        <f t="shared" ca="1" si="24"/>
        <v>31</v>
      </c>
      <c r="AA93" s="389">
        <f t="shared" ca="1" si="25"/>
        <v>10</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Mar</v>
      </c>
      <c r="U94" s="227" t="str">
        <f t="shared" ca="1" si="32"/>
        <v>octobre</v>
      </c>
      <c r="X94" s="388">
        <f t="shared" ca="1" si="36"/>
        <v>45930</v>
      </c>
      <c r="Y94" s="513" t="str">
        <f t="shared" ca="1" si="33"/>
        <v>Mar. octobre , 2025</v>
      </c>
      <c r="Z94" s="184">
        <f t="shared" ca="1" si="24"/>
        <v>31</v>
      </c>
      <c r="AA94" s="389">
        <f t="shared" ca="1" si="25"/>
        <v>10</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Mar</v>
      </c>
      <c r="U95" s="227" t="str">
        <f t="shared" ca="1" si="32"/>
        <v>octobre</v>
      </c>
      <c r="X95" s="388">
        <f t="shared" ca="1" si="36"/>
        <v>45930</v>
      </c>
      <c r="Y95" s="513" t="str">
        <f t="shared" ca="1" si="33"/>
        <v>Mar. octobre , 2025</v>
      </c>
      <c r="Z95" s="184">
        <f t="shared" ca="1" si="24"/>
        <v>31</v>
      </c>
      <c r="AA95" s="389">
        <f t="shared" ca="1" si="25"/>
        <v>10</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Mar</v>
      </c>
      <c r="U96" s="227" t="str">
        <f t="shared" ca="1" si="32"/>
        <v>octobre</v>
      </c>
      <c r="X96" s="388">
        <f t="shared" ca="1" si="36"/>
        <v>45930</v>
      </c>
      <c r="Y96" s="513" t="str">
        <f t="shared" ca="1" si="33"/>
        <v>Mar. octobre , 2025</v>
      </c>
      <c r="Z96" s="184">
        <f t="shared" ca="1" si="24"/>
        <v>31</v>
      </c>
      <c r="AA96" s="389">
        <f t="shared" ca="1" si="25"/>
        <v>10</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Mar</v>
      </c>
      <c r="U97" s="227" t="str">
        <f t="shared" ca="1" si="32"/>
        <v>octobre</v>
      </c>
      <c r="X97" s="388">
        <f t="shared" ca="1" si="36"/>
        <v>45930</v>
      </c>
      <c r="Y97" s="513" t="str">
        <f t="shared" ca="1" si="33"/>
        <v>Mar. octobre , 2025</v>
      </c>
      <c r="Z97" s="184">
        <f t="shared" ca="1" si="24"/>
        <v>31</v>
      </c>
      <c r="AA97" s="389">
        <f t="shared" ca="1" si="25"/>
        <v>10</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Mar</v>
      </c>
      <c r="U98" s="227" t="str">
        <f t="shared" ca="1" si="32"/>
        <v>octobre</v>
      </c>
      <c r="X98" s="388">
        <f t="shared" ca="1" si="36"/>
        <v>45930</v>
      </c>
      <c r="Y98" s="513" t="str">
        <f t="shared" ca="1" si="33"/>
        <v>Mar. octobre , 2025</v>
      </c>
      <c r="Z98" s="184">
        <f t="shared" ca="1" si="24"/>
        <v>31</v>
      </c>
      <c r="AA98" s="389">
        <f t="shared" ca="1" si="25"/>
        <v>10</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Mar</v>
      </c>
      <c r="U99" s="227" t="str">
        <f t="shared" ca="1" si="32"/>
        <v>octobre</v>
      </c>
      <c r="X99" s="388">
        <f t="shared" ca="1" si="36"/>
        <v>45930</v>
      </c>
      <c r="Y99" s="513" t="str">
        <f t="shared" ca="1" si="33"/>
        <v>Mar. octobre , 2025</v>
      </c>
      <c r="Z99" s="184">
        <f t="shared" ca="1" si="24"/>
        <v>31</v>
      </c>
      <c r="AA99" s="389">
        <f t="shared" ca="1" si="25"/>
        <v>10</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Mar</v>
      </c>
      <c r="U100" s="227" t="str">
        <f t="shared" ca="1" si="32"/>
        <v>octobre</v>
      </c>
      <c r="X100" s="388">
        <f t="shared" ca="1" si="36"/>
        <v>45930</v>
      </c>
      <c r="Y100" s="513" t="str">
        <f t="shared" ca="1" si="33"/>
        <v>Mar. octobre , 2025</v>
      </c>
      <c r="Z100" s="184">
        <f t="shared" ca="1" si="24"/>
        <v>31</v>
      </c>
      <c r="AA100" s="389">
        <f t="shared" ca="1" si="25"/>
        <v>10</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Mar</v>
      </c>
      <c r="U101" s="227" t="str">
        <f t="shared" ca="1" si="32"/>
        <v>octobre</v>
      </c>
      <c r="X101" s="388">
        <f t="shared" ca="1" si="36"/>
        <v>45930</v>
      </c>
      <c r="Y101" s="513" t="str">
        <f t="shared" ca="1" si="33"/>
        <v>Mar. octobre , 2025</v>
      </c>
      <c r="Z101" s="184">
        <f t="shared" ca="1" si="24"/>
        <v>31</v>
      </c>
      <c r="AA101" s="389">
        <f t="shared" ca="1" si="25"/>
        <v>10</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Mar</v>
      </c>
      <c r="U102" s="227" t="str">
        <f t="shared" ca="1" si="32"/>
        <v>octobre</v>
      </c>
      <c r="X102" s="388">
        <f t="shared" ca="1" si="36"/>
        <v>45930</v>
      </c>
      <c r="Y102" s="513" t="str">
        <f t="shared" ca="1" si="33"/>
        <v>Mar. octobre , 2025</v>
      </c>
      <c r="Z102" s="184">
        <f t="shared" ca="1" si="24"/>
        <v>31</v>
      </c>
      <c r="AA102" s="389">
        <f t="shared" ca="1" si="25"/>
        <v>10</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Mar</v>
      </c>
      <c r="U103" s="227" t="str">
        <f t="shared" ca="1" si="32"/>
        <v>octobre</v>
      </c>
      <c r="X103" s="388">
        <f t="shared" ca="1" si="36"/>
        <v>45930</v>
      </c>
      <c r="Y103" s="513" t="str">
        <f t="shared" ca="1" si="33"/>
        <v>Mar. octobre , 2025</v>
      </c>
      <c r="Z103" s="184">
        <f t="shared" ca="1" si="24"/>
        <v>31</v>
      </c>
      <c r="AA103" s="389">
        <f t="shared" ca="1" si="25"/>
        <v>10</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Mar</v>
      </c>
      <c r="U104" s="227" t="str">
        <f t="shared" ca="1" si="32"/>
        <v>octobre</v>
      </c>
      <c r="X104" s="388">
        <f t="shared" ca="1" si="36"/>
        <v>45930</v>
      </c>
      <c r="Y104" s="513" t="str">
        <f t="shared" ca="1" si="33"/>
        <v>Mar. octobre , 2025</v>
      </c>
      <c r="Z104" s="184">
        <f t="shared" ca="1" si="24"/>
        <v>31</v>
      </c>
      <c r="AA104" s="389">
        <f t="shared" ca="1" si="25"/>
        <v>10</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Mar</v>
      </c>
      <c r="U105" s="227" t="str">
        <f t="shared" ca="1" si="32"/>
        <v>octobre</v>
      </c>
      <c r="X105" s="388">
        <f t="shared" ca="1" si="36"/>
        <v>45930</v>
      </c>
      <c r="Y105" s="513" t="str">
        <f t="shared" ca="1" si="33"/>
        <v>Mar. octobre , 2025</v>
      </c>
      <c r="Z105" s="184">
        <f t="shared" ca="1" si="24"/>
        <v>31</v>
      </c>
      <c r="AA105" s="389">
        <f t="shared" ca="1" si="25"/>
        <v>10</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Mar</v>
      </c>
      <c r="U106" s="227" t="str">
        <f t="shared" ca="1" si="32"/>
        <v>octobre</v>
      </c>
      <c r="X106" s="388">
        <f t="shared" ca="1" si="36"/>
        <v>45930</v>
      </c>
      <c r="Y106" s="513" t="str">
        <f t="shared" ca="1" si="33"/>
        <v>Mar. octobre , 2025</v>
      </c>
      <c r="Z106" s="184">
        <f t="shared" ca="1" si="24"/>
        <v>31</v>
      </c>
      <c r="AA106" s="389">
        <f t="shared" ca="1" si="25"/>
        <v>10</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Mar</v>
      </c>
      <c r="U107" s="227" t="str">
        <f t="shared" ca="1" si="32"/>
        <v>octobre</v>
      </c>
      <c r="X107" s="388">
        <f t="shared" ca="1" si="36"/>
        <v>45930</v>
      </c>
      <c r="Y107" s="513" t="str">
        <f t="shared" ca="1" si="33"/>
        <v>Mar. octobre , 2025</v>
      </c>
      <c r="Z107" s="184">
        <f t="shared" ca="1" si="24"/>
        <v>31</v>
      </c>
      <c r="AA107" s="389">
        <f t="shared" ca="1" si="25"/>
        <v>10</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Mar</v>
      </c>
      <c r="U108" s="227" t="str">
        <f t="shared" ca="1" si="32"/>
        <v>octobre</v>
      </c>
      <c r="X108" s="388">
        <f t="shared" ca="1" si="36"/>
        <v>45930</v>
      </c>
      <c r="Y108" s="513" t="str">
        <f t="shared" ca="1" si="33"/>
        <v>Mar. octobre , 2025</v>
      </c>
      <c r="Z108" s="184">
        <f t="shared" ca="1" si="24"/>
        <v>31</v>
      </c>
      <c r="AA108" s="389">
        <f t="shared" ca="1" si="25"/>
        <v>10</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Mar</v>
      </c>
      <c r="U109" s="227" t="str">
        <f t="shared" ca="1" si="32"/>
        <v>octobre</v>
      </c>
      <c r="X109" s="388">
        <f t="shared" ca="1" si="36"/>
        <v>45930</v>
      </c>
      <c r="Y109" s="513" t="str">
        <f t="shared" ca="1" si="33"/>
        <v>Mar. octobre , 2025</v>
      </c>
      <c r="Z109" s="184">
        <f t="shared" ca="1" si="24"/>
        <v>31</v>
      </c>
      <c r="AA109" s="389">
        <f t="shared" ca="1" si="25"/>
        <v>10</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Mar</v>
      </c>
      <c r="U110" s="227" t="str">
        <f t="shared" ca="1" si="32"/>
        <v>octobre</v>
      </c>
      <c r="X110" s="388">
        <f t="shared" ca="1" si="36"/>
        <v>45930</v>
      </c>
      <c r="Y110" s="513" t="str">
        <f t="shared" ca="1" si="33"/>
        <v>Mar. octobre , 2025</v>
      </c>
      <c r="Z110" s="184">
        <f t="shared" ca="1" si="24"/>
        <v>31</v>
      </c>
      <c r="AA110" s="389">
        <f t="shared" ca="1" si="25"/>
        <v>10</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Mar</v>
      </c>
      <c r="U111" s="227" t="str">
        <f t="shared" ca="1" si="32"/>
        <v>octobre</v>
      </c>
      <c r="X111" s="388">
        <f t="shared" ca="1" si="36"/>
        <v>45930</v>
      </c>
      <c r="Y111" s="513" t="str">
        <f t="shared" ca="1" si="33"/>
        <v>Mar. octobre , 2025</v>
      </c>
      <c r="Z111" s="184">
        <f t="shared" ca="1" si="24"/>
        <v>31</v>
      </c>
      <c r="AA111" s="389">
        <f t="shared" ca="1" si="25"/>
        <v>10</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Mar</v>
      </c>
      <c r="U112" s="227" t="str">
        <f t="shared" ca="1" si="32"/>
        <v>octobre</v>
      </c>
      <c r="X112" s="388">
        <f t="shared" ca="1" si="36"/>
        <v>45930</v>
      </c>
      <c r="Y112" s="513" t="str">
        <f t="shared" ca="1" si="33"/>
        <v>Mar. octobre , 2025</v>
      </c>
      <c r="Z112" s="184">
        <f t="shared" ca="1" si="24"/>
        <v>31</v>
      </c>
      <c r="AA112" s="389">
        <f t="shared" ca="1" si="25"/>
        <v>10</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Mar</v>
      </c>
      <c r="U113" s="227" t="str">
        <f t="shared" ca="1" si="32"/>
        <v>octobre</v>
      </c>
      <c r="X113" s="388">
        <f t="shared" ca="1" si="36"/>
        <v>45930</v>
      </c>
      <c r="Y113" s="513" t="str">
        <f t="shared" ca="1" si="33"/>
        <v>Mar. octobre , 2025</v>
      </c>
      <c r="Z113" s="184">
        <f t="shared" ca="1" si="24"/>
        <v>31</v>
      </c>
      <c r="AA113" s="389">
        <f t="shared" ca="1" si="25"/>
        <v>10</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Mar</v>
      </c>
      <c r="U114" s="227" t="str">
        <f t="shared" ca="1" si="32"/>
        <v>octobre</v>
      </c>
      <c r="X114" s="388">
        <f t="shared" ca="1" si="36"/>
        <v>45930</v>
      </c>
      <c r="Y114" s="513" t="str">
        <f t="shared" ca="1" si="33"/>
        <v>Mar. octobre , 2025</v>
      </c>
      <c r="Z114" s="184">
        <f t="shared" ca="1" si="24"/>
        <v>31</v>
      </c>
      <c r="AA114" s="389">
        <f t="shared" ca="1" si="25"/>
        <v>10</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Mar</v>
      </c>
      <c r="U115" s="227" t="str">
        <f t="shared" ca="1" si="32"/>
        <v>octobre</v>
      </c>
      <c r="X115" s="388">
        <f t="shared" ca="1" si="36"/>
        <v>45930</v>
      </c>
      <c r="Y115" s="513" t="str">
        <f t="shared" ca="1" si="33"/>
        <v>Mar. octobre , 2025</v>
      </c>
      <c r="Z115" s="184">
        <f t="shared" ca="1" si="24"/>
        <v>31</v>
      </c>
      <c r="AA115" s="389">
        <f t="shared" ca="1" si="25"/>
        <v>10</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Mar</v>
      </c>
      <c r="U116" s="227" t="str">
        <f t="shared" ca="1" si="32"/>
        <v>octobre</v>
      </c>
      <c r="X116" s="388">
        <f t="shared" ca="1" si="36"/>
        <v>45930</v>
      </c>
      <c r="Y116" s="513" t="str">
        <f t="shared" ca="1" si="33"/>
        <v>Mar. octobre , 2025</v>
      </c>
      <c r="Z116" s="184">
        <f t="shared" ca="1" si="24"/>
        <v>31</v>
      </c>
      <c r="AA116" s="389">
        <f t="shared" ca="1" si="25"/>
        <v>10</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Mar</v>
      </c>
      <c r="U117" s="227" t="str">
        <f t="shared" ca="1" si="32"/>
        <v>octobre</v>
      </c>
      <c r="X117" s="388">
        <f t="shared" ca="1" si="36"/>
        <v>45930</v>
      </c>
      <c r="Y117" s="513" t="str">
        <f t="shared" ca="1" si="33"/>
        <v>Mar. octobre , 2025</v>
      </c>
      <c r="Z117" s="184">
        <f t="shared" ca="1" si="24"/>
        <v>31</v>
      </c>
      <c r="AA117" s="389">
        <f t="shared" ca="1" si="25"/>
        <v>10</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Mar</v>
      </c>
      <c r="U118" s="227" t="str">
        <f t="shared" ca="1" si="32"/>
        <v>octobre</v>
      </c>
      <c r="X118" s="388">
        <f t="shared" ca="1" si="36"/>
        <v>45930</v>
      </c>
      <c r="Y118" s="513" t="str">
        <f t="shared" ca="1" si="33"/>
        <v>Mar. octobre , 2025</v>
      </c>
      <c r="Z118" s="184">
        <f t="shared" ca="1" si="24"/>
        <v>31</v>
      </c>
      <c r="AA118" s="389">
        <f t="shared" ca="1" si="25"/>
        <v>10</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Mar</v>
      </c>
      <c r="U119" s="227" t="str">
        <f t="shared" ca="1" si="32"/>
        <v>octobre</v>
      </c>
      <c r="X119" s="388">
        <f t="shared" ca="1" si="36"/>
        <v>45930</v>
      </c>
      <c r="Y119" s="513" t="str">
        <f t="shared" ca="1" si="33"/>
        <v>Mar. octobre , 2025</v>
      </c>
      <c r="Z119" s="184">
        <f t="shared" ca="1" si="24"/>
        <v>31</v>
      </c>
      <c r="AA119" s="389">
        <f t="shared" ca="1" si="25"/>
        <v>10</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Mar</v>
      </c>
      <c r="U120" s="227" t="str">
        <f t="shared" ca="1" si="32"/>
        <v>octobre</v>
      </c>
      <c r="X120" s="388">
        <f t="shared" ca="1" si="36"/>
        <v>45930</v>
      </c>
      <c r="Y120" s="513" t="str">
        <f t="shared" ca="1" si="33"/>
        <v>Mar. octobre , 2025</v>
      </c>
      <c r="Z120" s="184">
        <f t="shared" ca="1" si="24"/>
        <v>31</v>
      </c>
      <c r="AA120" s="389">
        <f t="shared" ca="1" si="25"/>
        <v>10</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Mar</v>
      </c>
      <c r="U121" s="227" t="str">
        <f t="shared" ca="1" si="32"/>
        <v>octobre</v>
      </c>
      <c r="X121" s="388">
        <f t="shared" ca="1" si="36"/>
        <v>45930</v>
      </c>
      <c r="Y121" s="513" t="str">
        <f t="shared" ca="1" si="33"/>
        <v>Mar. octobre , 2025</v>
      </c>
      <c r="Z121" s="184">
        <f t="shared" ca="1" si="24"/>
        <v>31</v>
      </c>
      <c r="AA121" s="389">
        <f t="shared" ca="1" si="25"/>
        <v>10</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Mar</v>
      </c>
      <c r="U122" s="227" t="str">
        <f t="shared" ca="1" si="32"/>
        <v>octobre</v>
      </c>
      <c r="X122" s="388">
        <f t="shared" ca="1" si="36"/>
        <v>45930</v>
      </c>
      <c r="Y122" s="513" t="str">
        <f t="shared" ca="1" si="33"/>
        <v>Mar. octobre , 2025</v>
      </c>
      <c r="Z122" s="184">
        <f t="shared" ca="1" si="24"/>
        <v>31</v>
      </c>
      <c r="AA122" s="389">
        <f t="shared" ca="1" si="25"/>
        <v>10</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Mar</v>
      </c>
      <c r="U123" s="227" t="str">
        <f t="shared" ca="1" si="32"/>
        <v>octobre</v>
      </c>
      <c r="X123" s="388">
        <f t="shared" ca="1" si="36"/>
        <v>45930</v>
      </c>
      <c r="Y123" s="513" t="str">
        <f t="shared" ca="1" si="33"/>
        <v>Mar. octobre , 2025</v>
      </c>
      <c r="Z123" s="184">
        <f t="shared" ca="1" si="24"/>
        <v>31</v>
      </c>
      <c r="AA123" s="389">
        <f t="shared" ca="1" si="25"/>
        <v>10</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Mar</v>
      </c>
      <c r="U124" s="227" t="str">
        <f t="shared" ca="1" si="32"/>
        <v>octobre</v>
      </c>
      <c r="X124" s="388">
        <f t="shared" ca="1" si="36"/>
        <v>45930</v>
      </c>
      <c r="Y124" s="513" t="str">
        <f t="shared" ca="1" si="33"/>
        <v>Mar. octobre , 2025</v>
      </c>
      <c r="Z124" s="184">
        <f t="shared" ca="1" si="24"/>
        <v>31</v>
      </c>
      <c r="AA124" s="389">
        <f t="shared" ca="1" si="25"/>
        <v>10</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Mar</v>
      </c>
      <c r="U125" s="227" t="str">
        <f t="shared" ca="1" si="32"/>
        <v>octobre</v>
      </c>
      <c r="X125" s="388">
        <f t="shared" ca="1" si="36"/>
        <v>45930</v>
      </c>
      <c r="Y125" s="513" t="str">
        <f t="shared" ca="1" si="33"/>
        <v>Mar. octobre , 2025</v>
      </c>
      <c r="Z125" s="184">
        <f t="shared" ca="1" si="24"/>
        <v>31</v>
      </c>
      <c r="AA125" s="389">
        <f t="shared" ca="1" si="25"/>
        <v>10</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Mar</v>
      </c>
      <c r="U126" s="227" t="str">
        <f t="shared" ca="1" si="32"/>
        <v>octobre</v>
      </c>
      <c r="X126" s="388">
        <f t="shared" ca="1" si="36"/>
        <v>45930</v>
      </c>
      <c r="Y126" s="513" t="str">
        <f t="shared" ca="1" si="33"/>
        <v>Mar. octobre , 2025</v>
      </c>
      <c r="Z126" s="184">
        <f t="shared" ca="1" si="24"/>
        <v>31</v>
      </c>
      <c r="AA126" s="389">
        <f t="shared" ca="1" si="25"/>
        <v>10</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Mar</v>
      </c>
      <c r="U127" s="227" t="str">
        <f t="shared" ca="1" si="32"/>
        <v>octobre</v>
      </c>
      <c r="X127" s="388">
        <f t="shared" ca="1" si="36"/>
        <v>45930</v>
      </c>
      <c r="Y127" s="513" t="str">
        <f t="shared" ca="1" si="33"/>
        <v>Mar. octobre , 2025</v>
      </c>
      <c r="Z127" s="184">
        <f t="shared" ca="1" si="24"/>
        <v>31</v>
      </c>
      <c r="AA127" s="389">
        <f t="shared" ca="1" si="25"/>
        <v>10</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Mar</v>
      </c>
      <c r="U128" s="227" t="str">
        <f t="shared" ca="1" si="32"/>
        <v>octobre</v>
      </c>
      <c r="X128" s="388">
        <f t="shared" ca="1" si="36"/>
        <v>45930</v>
      </c>
      <c r="Y128" s="513" t="str">
        <f t="shared" ca="1" si="33"/>
        <v>Mar. octobre , 2025</v>
      </c>
      <c r="Z128" s="184">
        <f t="shared" ca="1" si="24"/>
        <v>31</v>
      </c>
      <c r="AA128" s="389">
        <f t="shared" ca="1" si="25"/>
        <v>10</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Mar</v>
      </c>
      <c r="U129" s="227" t="str">
        <f t="shared" ca="1" si="32"/>
        <v>octobre</v>
      </c>
      <c r="X129" s="388">
        <f t="shared" ca="1" si="36"/>
        <v>45930</v>
      </c>
      <c r="Y129" s="513" t="str">
        <f t="shared" ca="1" si="33"/>
        <v>Mar. octobre , 2025</v>
      </c>
      <c r="Z129" s="184">
        <f t="shared" ca="1" si="24"/>
        <v>31</v>
      </c>
      <c r="AA129" s="389">
        <f t="shared" ca="1" si="25"/>
        <v>10</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Mar</v>
      </c>
      <c r="U130" s="227" t="str">
        <f t="shared" ca="1" si="32"/>
        <v>octobre</v>
      </c>
      <c r="X130" s="388">
        <f t="shared" ca="1" si="36"/>
        <v>45930</v>
      </c>
      <c r="Y130" s="513" t="str">
        <f t="shared" ca="1" si="33"/>
        <v>Mar. octobre , 2025</v>
      </c>
      <c r="Z130" s="184">
        <f t="shared" ca="1" si="24"/>
        <v>31</v>
      </c>
      <c r="AA130" s="389">
        <f t="shared" ca="1" si="25"/>
        <v>10</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Mar</v>
      </c>
      <c r="U131" s="227" t="str">
        <f t="shared" ca="1" si="32"/>
        <v>octobre</v>
      </c>
      <c r="X131" s="388">
        <f t="shared" ca="1" si="36"/>
        <v>45930</v>
      </c>
      <c r="Y131" s="513" t="str">
        <f t="shared" ca="1" si="33"/>
        <v>Mar. octobre , 2025</v>
      </c>
      <c r="Z131" s="184">
        <f t="shared" ca="1" si="24"/>
        <v>31</v>
      </c>
      <c r="AA131" s="389">
        <f t="shared" ca="1" si="25"/>
        <v>10</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Mar</v>
      </c>
      <c r="U132" s="227" t="str">
        <f t="shared" ca="1" si="32"/>
        <v>octobre</v>
      </c>
      <c r="X132" s="388">
        <f t="shared" ca="1" si="36"/>
        <v>45930</v>
      </c>
      <c r="Y132" s="513" t="str">
        <f t="shared" ca="1" si="33"/>
        <v>Mar. octobre , 2025</v>
      </c>
      <c r="Z132" s="184">
        <f t="shared" ca="1" si="24"/>
        <v>31</v>
      </c>
      <c r="AA132" s="389">
        <f t="shared" ca="1" si="25"/>
        <v>10</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Mar</v>
      </c>
      <c r="U133" s="227" t="str">
        <f t="shared" ca="1" si="32"/>
        <v>octobre</v>
      </c>
      <c r="X133" s="388">
        <f t="shared" ca="1" si="36"/>
        <v>45930</v>
      </c>
      <c r="Y133" s="513" t="str">
        <f t="shared" ca="1" si="33"/>
        <v>Mar. octobre , 2025</v>
      </c>
      <c r="Z133" s="184">
        <f t="shared" ca="1" si="24"/>
        <v>31</v>
      </c>
      <c r="AA133" s="389">
        <f t="shared" ca="1" si="25"/>
        <v>10</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Mar</v>
      </c>
      <c r="U134" s="227" t="str">
        <f t="shared" ca="1" si="32"/>
        <v>octobre</v>
      </c>
      <c r="X134" s="388">
        <f t="shared" ca="1" si="36"/>
        <v>45930</v>
      </c>
      <c r="Y134" s="513" t="str">
        <f t="shared" ca="1" si="33"/>
        <v>Mar. octobre , 2025</v>
      </c>
      <c r="Z134" s="184">
        <f t="shared" ca="1" si="24"/>
        <v>31</v>
      </c>
      <c r="AA134" s="389">
        <f t="shared" ca="1" si="25"/>
        <v>10</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Mar</v>
      </c>
      <c r="U135" s="227" t="str">
        <f t="shared" ca="1" si="32"/>
        <v>octobre</v>
      </c>
      <c r="X135" s="388">
        <f t="shared" ca="1" si="36"/>
        <v>45930</v>
      </c>
      <c r="Y135" s="513" t="str">
        <f t="shared" ca="1" si="33"/>
        <v>Mar. octobre , 2025</v>
      </c>
      <c r="Z135" s="184">
        <f t="shared" ca="1" si="24"/>
        <v>31</v>
      </c>
      <c r="AA135" s="389">
        <f t="shared" ca="1" si="25"/>
        <v>10</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Mar</v>
      </c>
      <c r="U136" s="227" t="str">
        <f t="shared" ca="1" si="32"/>
        <v>octobre</v>
      </c>
      <c r="X136" s="388">
        <f t="shared" ca="1" si="36"/>
        <v>45930</v>
      </c>
      <c r="Y136" s="513" t="str">
        <f t="shared" ca="1" si="33"/>
        <v>Mar. octobre , 2025</v>
      </c>
      <c r="Z136" s="184">
        <f t="shared" ca="1" si="24"/>
        <v>31</v>
      </c>
      <c r="AA136" s="389">
        <f t="shared" ca="1" si="25"/>
        <v>10</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Mar</v>
      </c>
      <c r="U137" s="227" t="str">
        <f t="shared" ca="1" si="32"/>
        <v>octobre</v>
      </c>
      <c r="X137" s="388">
        <f t="shared" ca="1" si="36"/>
        <v>45930</v>
      </c>
      <c r="Y137" s="513" t="str">
        <f t="shared" ca="1" si="33"/>
        <v>Mar. octobre , 2025</v>
      </c>
      <c r="Z137" s="184">
        <f t="shared" ca="1" si="24"/>
        <v>31</v>
      </c>
      <c r="AA137" s="389">
        <f t="shared" ca="1" si="25"/>
        <v>10</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Mar</v>
      </c>
      <c r="U138" s="227" t="str">
        <f t="shared" ca="1" si="32"/>
        <v>octobre</v>
      </c>
      <c r="X138" s="388">
        <f t="shared" ca="1" si="36"/>
        <v>45930</v>
      </c>
      <c r="Y138" s="513" t="str">
        <f t="shared" ca="1" si="33"/>
        <v>Mar. octobre , 2025</v>
      </c>
      <c r="Z138" s="184">
        <f t="shared" ca="1" si="24"/>
        <v>31</v>
      </c>
      <c r="AA138" s="389">
        <f t="shared" ca="1" si="25"/>
        <v>10</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Mar</v>
      </c>
      <c r="U139" s="227" t="str">
        <f t="shared" ca="1" si="32"/>
        <v>octobre</v>
      </c>
      <c r="X139" s="388">
        <f t="shared" ca="1" si="36"/>
        <v>45930</v>
      </c>
      <c r="Y139" s="513" t="str">
        <f t="shared" ca="1" si="33"/>
        <v>Mar. octobre , 2025</v>
      </c>
      <c r="Z139" s="184">
        <f t="shared" ca="1" si="24"/>
        <v>31</v>
      </c>
      <c r="AA139" s="389">
        <f t="shared" ca="1" si="25"/>
        <v>10</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Mar</v>
      </c>
      <c r="U140" s="227" t="str">
        <f t="shared" ca="1" si="32"/>
        <v>octobre</v>
      </c>
      <c r="X140" s="388">
        <f t="shared" ca="1" si="36"/>
        <v>45930</v>
      </c>
      <c r="Y140" s="513" t="str">
        <f t="shared" ca="1" si="33"/>
        <v>Mar. octobre , 2025</v>
      </c>
      <c r="Z140" s="184">
        <f t="shared" ca="1" si="24"/>
        <v>31</v>
      </c>
      <c r="AA140" s="389">
        <f t="shared" ca="1" si="25"/>
        <v>10</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Mar</v>
      </c>
      <c r="U141" s="227" t="str">
        <f t="shared" ca="1" si="32"/>
        <v>octobre</v>
      </c>
      <c r="X141" s="388">
        <f t="shared" ca="1" si="36"/>
        <v>45930</v>
      </c>
      <c r="Y141" s="513" t="str">
        <f t="shared" ca="1" si="33"/>
        <v>Mar. octobre , 2025</v>
      </c>
      <c r="Z141" s="184">
        <f t="shared" ca="1" si="24"/>
        <v>31</v>
      </c>
      <c r="AA141" s="389">
        <f t="shared" ca="1" si="25"/>
        <v>10</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Mar</v>
      </c>
      <c r="U142" s="227" t="str">
        <f t="shared" ca="1" si="32"/>
        <v>octobre</v>
      </c>
      <c r="X142" s="388">
        <f t="shared" ca="1" si="36"/>
        <v>45930</v>
      </c>
      <c r="Y142" s="513" t="str">
        <f t="shared" ca="1" si="33"/>
        <v>Mar. octobre , 2025</v>
      </c>
      <c r="Z142" s="184">
        <f t="shared" ca="1" si="24"/>
        <v>31</v>
      </c>
      <c r="AA142" s="389">
        <f t="shared" ca="1" si="25"/>
        <v>10</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Mar</v>
      </c>
      <c r="U143" s="227" t="str">
        <f t="shared" ca="1" si="32"/>
        <v>octobre</v>
      </c>
      <c r="X143" s="388">
        <f t="shared" ca="1" si="36"/>
        <v>45930</v>
      </c>
      <c r="Y143" s="513" t="str">
        <f t="shared" ca="1" si="33"/>
        <v>Mar. octobre , 2025</v>
      </c>
      <c r="Z143" s="184">
        <f t="shared" ca="1" si="24"/>
        <v>31</v>
      </c>
      <c r="AA143" s="389">
        <f t="shared" ca="1" si="25"/>
        <v>10</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Mar</v>
      </c>
      <c r="U144" s="227" t="str">
        <f t="shared" ca="1" si="32"/>
        <v>octobre</v>
      </c>
      <c r="X144" s="388">
        <f t="shared" ca="1" si="36"/>
        <v>45930</v>
      </c>
      <c r="Y144" s="513" t="str">
        <f t="shared" ca="1" si="33"/>
        <v>Mar. octobre , 2025</v>
      </c>
      <c r="Z144" s="184">
        <f t="shared" ca="1" si="24"/>
        <v>31</v>
      </c>
      <c r="AA144" s="389">
        <f t="shared" ca="1" si="25"/>
        <v>10</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Mar</v>
      </c>
      <c r="U145" s="227" t="str">
        <f t="shared" ca="1" si="32"/>
        <v>octobre</v>
      </c>
      <c r="X145" s="388">
        <f t="shared" ca="1" si="36"/>
        <v>45930</v>
      </c>
      <c r="Y145" s="513" t="str">
        <f t="shared" ca="1" si="33"/>
        <v>Mar. octobre , 2025</v>
      </c>
      <c r="Z145" s="184">
        <f t="shared" ca="1" si="24"/>
        <v>31</v>
      </c>
      <c r="AA145" s="389">
        <f t="shared" ca="1" si="25"/>
        <v>10</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Mar</v>
      </c>
      <c r="U146" s="227" t="str">
        <f t="shared" ca="1" si="32"/>
        <v>octobre</v>
      </c>
      <c r="X146" s="388">
        <f t="shared" ca="1" si="36"/>
        <v>45930</v>
      </c>
      <c r="Y146" s="513" t="str">
        <f t="shared" ca="1" si="33"/>
        <v>Mar. octobre , 2025</v>
      </c>
      <c r="Z146" s="184">
        <f t="shared" ca="1" si="24"/>
        <v>31</v>
      </c>
      <c r="AA146" s="389">
        <f t="shared" ca="1" si="25"/>
        <v>10</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Mar</v>
      </c>
      <c r="U147" s="227" t="str">
        <f t="shared" ca="1" si="32"/>
        <v>octobre</v>
      </c>
      <c r="X147" s="388">
        <f t="shared" ca="1" si="36"/>
        <v>45930</v>
      </c>
      <c r="Y147" s="513" t="str">
        <f t="shared" ca="1" si="33"/>
        <v>Mar. octobre , 2025</v>
      </c>
      <c r="Z147" s="184">
        <f t="shared" ca="1" si="24"/>
        <v>31</v>
      </c>
      <c r="AA147" s="389">
        <f t="shared" ca="1" si="25"/>
        <v>10</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Mar</v>
      </c>
      <c r="U148" s="227" t="str">
        <f t="shared" ca="1" si="32"/>
        <v>octobre</v>
      </c>
      <c r="X148" s="388">
        <f t="shared" ca="1" si="36"/>
        <v>45930</v>
      </c>
      <c r="Y148" s="513" t="str">
        <f t="shared" ca="1" si="33"/>
        <v>Mar. octobre , 2025</v>
      </c>
      <c r="Z148" s="184">
        <f t="shared" ref="Z148:Z194" ca="1" si="43">MIN(R148,$AF$5)</f>
        <v>31</v>
      </c>
      <c r="AA148" s="389">
        <f t="shared" ref="AA148:AA194" ca="1" si="44">$AD$6</f>
        <v>10</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Mar</v>
      </c>
      <c r="U149" s="227" t="str">
        <f t="shared" ref="U149:U194" ca="1" si="51">$U$19</f>
        <v>octobre</v>
      </c>
      <c r="X149" s="388">
        <f t="shared" ca="1" si="36"/>
        <v>45930</v>
      </c>
      <c r="Y149" s="513" t="str">
        <f t="shared" ref="Y149:Y194" ca="1" si="52">IF(Y143="f",T149&amp;". "&amp;" "&amp;R149&amp;" "&amp;U149&amp;" "&amp;$AE$7,T149&amp;". "&amp;U149&amp;" "&amp;R149&amp;", "&amp;$AE$7)</f>
        <v>Mar. octobre , 2025</v>
      </c>
      <c r="Z149" s="184">
        <f t="shared" ca="1" si="43"/>
        <v>31</v>
      </c>
      <c r="AA149" s="389">
        <f t="shared" ca="1" si="44"/>
        <v>10</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Mar</v>
      </c>
      <c r="U150" s="227" t="str">
        <f t="shared" ca="1" si="51"/>
        <v>octobre</v>
      </c>
      <c r="X150" s="388">
        <f t="shared" ref="X150:X194" ca="1" si="55">$AE$8+D150</f>
        <v>45930</v>
      </c>
      <c r="Y150" s="513" t="str">
        <f t="shared" ca="1" si="52"/>
        <v>Mar. octobre , 2025</v>
      </c>
      <c r="Z150" s="184">
        <f t="shared" ca="1" si="43"/>
        <v>31</v>
      </c>
      <c r="AA150" s="389">
        <f t="shared" ca="1" si="44"/>
        <v>10</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Mar</v>
      </c>
      <c r="U151" s="227" t="str">
        <f t="shared" ca="1" si="51"/>
        <v>octobre</v>
      </c>
      <c r="X151" s="388">
        <f t="shared" ca="1" si="55"/>
        <v>45930</v>
      </c>
      <c r="Y151" s="513" t="str">
        <f t="shared" ca="1" si="52"/>
        <v>Mar. octobre , 2025</v>
      </c>
      <c r="Z151" s="184">
        <f t="shared" ca="1" si="43"/>
        <v>31</v>
      </c>
      <c r="AA151" s="389">
        <f t="shared" ca="1" si="44"/>
        <v>10</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Mar</v>
      </c>
      <c r="U152" s="227" t="str">
        <f t="shared" ca="1" si="51"/>
        <v>octobre</v>
      </c>
      <c r="X152" s="388">
        <f t="shared" ca="1" si="55"/>
        <v>45930</v>
      </c>
      <c r="Y152" s="513" t="str">
        <f t="shared" ca="1" si="52"/>
        <v>Mar. octobre , 2025</v>
      </c>
      <c r="Z152" s="184">
        <f t="shared" ca="1" si="43"/>
        <v>31</v>
      </c>
      <c r="AA152" s="389">
        <f t="shared" ca="1" si="44"/>
        <v>10</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Mar</v>
      </c>
      <c r="U153" s="227" t="str">
        <f t="shared" ca="1" si="51"/>
        <v>octobre</v>
      </c>
      <c r="X153" s="388">
        <f t="shared" ca="1" si="55"/>
        <v>45930</v>
      </c>
      <c r="Y153" s="513" t="str">
        <f t="shared" ca="1" si="52"/>
        <v>Mar. octobre , 2025</v>
      </c>
      <c r="Z153" s="184">
        <f t="shared" ca="1" si="43"/>
        <v>31</v>
      </c>
      <c r="AA153" s="389">
        <f t="shared" ca="1" si="44"/>
        <v>10</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Mar</v>
      </c>
      <c r="U154" s="227" t="str">
        <f t="shared" ca="1" si="51"/>
        <v>octobre</v>
      </c>
      <c r="X154" s="388">
        <f t="shared" ca="1" si="55"/>
        <v>45930</v>
      </c>
      <c r="Y154" s="513" t="str">
        <f t="shared" ca="1" si="52"/>
        <v>Mar. octobre , 2025</v>
      </c>
      <c r="Z154" s="184">
        <f t="shared" ca="1" si="43"/>
        <v>31</v>
      </c>
      <c r="AA154" s="389">
        <f t="shared" ca="1" si="44"/>
        <v>10</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Mar</v>
      </c>
      <c r="U155" s="227" t="str">
        <f t="shared" ca="1" si="51"/>
        <v>octobre</v>
      </c>
      <c r="X155" s="388">
        <f t="shared" ca="1" si="55"/>
        <v>45930</v>
      </c>
      <c r="Y155" s="513" t="str">
        <f t="shared" ca="1" si="52"/>
        <v>Mar. octobre , 2025</v>
      </c>
      <c r="Z155" s="184">
        <f t="shared" ca="1" si="43"/>
        <v>31</v>
      </c>
      <c r="AA155" s="389">
        <f t="shared" ca="1" si="44"/>
        <v>10</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Mar</v>
      </c>
      <c r="U156" s="227" t="str">
        <f t="shared" ca="1" si="51"/>
        <v>octobre</v>
      </c>
      <c r="X156" s="388">
        <f t="shared" ca="1" si="55"/>
        <v>45930</v>
      </c>
      <c r="Y156" s="513" t="str">
        <f t="shared" ca="1" si="52"/>
        <v>Mar. octobre , 2025</v>
      </c>
      <c r="Z156" s="184">
        <f t="shared" ca="1" si="43"/>
        <v>31</v>
      </c>
      <c r="AA156" s="389">
        <f t="shared" ca="1" si="44"/>
        <v>10</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Mar</v>
      </c>
      <c r="U157" s="227" t="str">
        <f t="shared" ca="1" si="51"/>
        <v>octobre</v>
      </c>
      <c r="X157" s="388">
        <f t="shared" ca="1" si="55"/>
        <v>45930</v>
      </c>
      <c r="Y157" s="513" t="str">
        <f t="shared" ca="1" si="52"/>
        <v>Mar. octobre , 2025</v>
      </c>
      <c r="Z157" s="184">
        <f t="shared" ca="1" si="43"/>
        <v>31</v>
      </c>
      <c r="AA157" s="389">
        <f t="shared" ca="1" si="44"/>
        <v>10</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Mar</v>
      </c>
      <c r="U158" s="227" t="str">
        <f t="shared" ca="1" si="51"/>
        <v>octobre</v>
      </c>
      <c r="X158" s="388">
        <f t="shared" ca="1" si="55"/>
        <v>45930</v>
      </c>
      <c r="Y158" s="513" t="str">
        <f t="shared" ca="1" si="52"/>
        <v>Mar. octobre , 2025</v>
      </c>
      <c r="Z158" s="184">
        <f t="shared" ca="1" si="43"/>
        <v>31</v>
      </c>
      <c r="AA158" s="389">
        <f t="shared" ca="1" si="44"/>
        <v>10</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Mar</v>
      </c>
      <c r="U159" s="227" t="str">
        <f t="shared" ca="1" si="51"/>
        <v>octobre</v>
      </c>
      <c r="X159" s="388">
        <f t="shared" ca="1" si="55"/>
        <v>45930</v>
      </c>
      <c r="Y159" s="513" t="str">
        <f t="shared" ca="1" si="52"/>
        <v>Mar. octobre , 2025</v>
      </c>
      <c r="Z159" s="184">
        <f t="shared" ca="1" si="43"/>
        <v>31</v>
      </c>
      <c r="AA159" s="389">
        <f t="shared" ca="1" si="44"/>
        <v>10</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Mar</v>
      </c>
      <c r="U160" s="227" t="str">
        <f t="shared" ca="1" si="51"/>
        <v>octobre</v>
      </c>
      <c r="X160" s="388">
        <f t="shared" ca="1" si="55"/>
        <v>45930</v>
      </c>
      <c r="Y160" s="513" t="str">
        <f t="shared" ca="1" si="52"/>
        <v>Mar. octobre , 2025</v>
      </c>
      <c r="Z160" s="184">
        <f t="shared" ca="1" si="43"/>
        <v>31</v>
      </c>
      <c r="AA160" s="389">
        <f t="shared" ca="1" si="44"/>
        <v>10</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Mar</v>
      </c>
      <c r="U161" s="227" t="str">
        <f t="shared" ca="1" si="51"/>
        <v>octobre</v>
      </c>
      <c r="X161" s="388">
        <f t="shared" ca="1" si="55"/>
        <v>45930</v>
      </c>
      <c r="Y161" s="513" t="str">
        <f t="shared" ca="1" si="52"/>
        <v>Mar. octobre , 2025</v>
      </c>
      <c r="Z161" s="184">
        <f t="shared" ca="1" si="43"/>
        <v>31</v>
      </c>
      <c r="AA161" s="389">
        <f t="shared" ca="1" si="44"/>
        <v>10</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Mar</v>
      </c>
      <c r="U162" s="227" t="str">
        <f t="shared" ca="1" si="51"/>
        <v>octobre</v>
      </c>
      <c r="X162" s="388">
        <f t="shared" ca="1" si="55"/>
        <v>45930</v>
      </c>
      <c r="Y162" s="513" t="str">
        <f t="shared" ca="1" si="52"/>
        <v>Mar. octobre , 2025</v>
      </c>
      <c r="Z162" s="184">
        <f t="shared" ca="1" si="43"/>
        <v>31</v>
      </c>
      <c r="AA162" s="389">
        <f t="shared" ca="1" si="44"/>
        <v>10</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Mar</v>
      </c>
      <c r="U163" s="227" t="str">
        <f t="shared" ca="1" si="51"/>
        <v>octobre</v>
      </c>
      <c r="X163" s="388">
        <f t="shared" ca="1" si="55"/>
        <v>45930</v>
      </c>
      <c r="Y163" s="513" t="str">
        <f t="shared" ca="1" si="52"/>
        <v>Mar. octobre , 2025</v>
      </c>
      <c r="Z163" s="184">
        <f t="shared" ca="1" si="43"/>
        <v>31</v>
      </c>
      <c r="AA163" s="389">
        <f t="shared" ca="1" si="44"/>
        <v>10</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Mar</v>
      </c>
      <c r="U164" s="227" t="str">
        <f t="shared" ca="1" si="51"/>
        <v>octobre</v>
      </c>
      <c r="X164" s="388">
        <f t="shared" ca="1" si="55"/>
        <v>45930</v>
      </c>
      <c r="Y164" s="513" t="str">
        <f t="shared" ca="1" si="52"/>
        <v>Mar. octobre , 2025</v>
      </c>
      <c r="Z164" s="184">
        <f t="shared" ca="1" si="43"/>
        <v>31</v>
      </c>
      <c r="AA164" s="389">
        <f t="shared" ca="1" si="44"/>
        <v>10</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Mar</v>
      </c>
      <c r="U165" s="227" t="str">
        <f t="shared" ca="1" si="51"/>
        <v>octobre</v>
      </c>
      <c r="X165" s="388">
        <f t="shared" ca="1" si="55"/>
        <v>45930</v>
      </c>
      <c r="Y165" s="513" t="str">
        <f t="shared" ca="1" si="52"/>
        <v>Mar. octobre , 2025</v>
      </c>
      <c r="Z165" s="184">
        <f t="shared" ca="1" si="43"/>
        <v>31</v>
      </c>
      <c r="AA165" s="389">
        <f t="shared" ca="1" si="44"/>
        <v>10</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Mar</v>
      </c>
      <c r="U166" s="227" t="str">
        <f t="shared" ca="1" si="51"/>
        <v>octobre</v>
      </c>
      <c r="X166" s="388">
        <f t="shared" ca="1" si="55"/>
        <v>45930</v>
      </c>
      <c r="Y166" s="513" t="str">
        <f t="shared" ca="1" si="52"/>
        <v>Mar. octobre , 2025</v>
      </c>
      <c r="Z166" s="184">
        <f t="shared" ca="1" si="43"/>
        <v>31</v>
      </c>
      <c r="AA166" s="389">
        <f t="shared" ca="1" si="44"/>
        <v>10</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Mar</v>
      </c>
      <c r="U167" s="227" t="str">
        <f t="shared" ca="1" si="51"/>
        <v>octobre</v>
      </c>
      <c r="X167" s="388">
        <f t="shared" ca="1" si="55"/>
        <v>45930</v>
      </c>
      <c r="Y167" s="513" t="str">
        <f t="shared" ca="1" si="52"/>
        <v>Mar. octobre , 2025</v>
      </c>
      <c r="Z167" s="184">
        <f t="shared" ca="1" si="43"/>
        <v>31</v>
      </c>
      <c r="AA167" s="389">
        <f t="shared" ca="1" si="44"/>
        <v>10</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Mar</v>
      </c>
      <c r="U168" s="227" t="str">
        <f t="shared" ca="1" si="51"/>
        <v>octobre</v>
      </c>
      <c r="X168" s="388">
        <f t="shared" ca="1" si="55"/>
        <v>45930</v>
      </c>
      <c r="Y168" s="513" t="str">
        <f t="shared" ca="1" si="52"/>
        <v>Mar. octobre , 2025</v>
      </c>
      <c r="Z168" s="184">
        <f t="shared" ca="1" si="43"/>
        <v>31</v>
      </c>
      <c r="AA168" s="389">
        <f t="shared" ca="1" si="44"/>
        <v>10</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Mar</v>
      </c>
      <c r="U169" s="227" t="str">
        <f t="shared" ca="1" si="51"/>
        <v>octobre</v>
      </c>
      <c r="X169" s="388">
        <f t="shared" ca="1" si="55"/>
        <v>45930</v>
      </c>
      <c r="Y169" s="513" t="str">
        <f t="shared" ca="1" si="52"/>
        <v>Mar. octobre , 2025</v>
      </c>
      <c r="Z169" s="184">
        <f t="shared" ca="1" si="43"/>
        <v>31</v>
      </c>
      <c r="AA169" s="389">
        <f t="shared" ca="1" si="44"/>
        <v>10</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Mar</v>
      </c>
      <c r="U170" s="227" t="str">
        <f t="shared" ca="1" si="51"/>
        <v>octobre</v>
      </c>
      <c r="X170" s="388">
        <f t="shared" ca="1" si="55"/>
        <v>45930</v>
      </c>
      <c r="Y170" s="513" t="str">
        <f t="shared" ca="1" si="52"/>
        <v>Mar. octobre , 2025</v>
      </c>
      <c r="Z170" s="184">
        <f t="shared" ca="1" si="43"/>
        <v>31</v>
      </c>
      <c r="AA170" s="389">
        <f t="shared" ca="1" si="44"/>
        <v>10</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Mar</v>
      </c>
      <c r="U171" s="227" t="str">
        <f t="shared" ca="1" si="51"/>
        <v>octobre</v>
      </c>
      <c r="X171" s="388">
        <f t="shared" ca="1" si="55"/>
        <v>45930</v>
      </c>
      <c r="Y171" s="513" t="str">
        <f t="shared" ca="1" si="52"/>
        <v>Mar. octobre , 2025</v>
      </c>
      <c r="Z171" s="184">
        <f t="shared" ca="1" si="43"/>
        <v>31</v>
      </c>
      <c r="AA171" s="389">
        <f t="shared" ca="1" si="44"/>
        <v>10</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Mar</v>
      </c>
      <c r="U172" s="227" t="str">
        <f t="shared" ca="1" si="51"/>
        <v>octobre</v>
      </c>
      <c r="X172" s="388">
        <f t="shared" ca="1" si="55"/>
        <v>45930</v>
      </c>
      <c r="Y172" s="513" t="str">
        <f t="shared" ca="1" si="52"/>
        <v>Mar. octobre , 2025</v>
      </c>
      <c r="Z172" s="184">
        <f t="shared" ca="1" si="43"/>
        <v>31</v>
      </c>
      <c r="AA172" s="389">
        <f t="shared" ca="1" si="44"/>
        <v>10</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Mar</v>
      </c>
      <c r="U173" s="227" t="str">
        <f t="shared" ca="1" si="51"/>
        <v>octobre</v>
      </c>
      <c r="X173" s="388">
        <f t="shared" ca="1" si="55"/>
        <v>45930</v>
      </c>
      <c r="Y173" s="513" t="str">
        <f t="shared" ca="1" si="52"/>
        <v>Mar. octobre , 2025</v>
      </c>
      <c r="Z173" s="184">
        <f t="shared" ca="1" si="43"/>
        <v>31</v>
      </c>
      <c r="AA173" s="389">
        <f t="shared" ca="1" si="44"/>
        <v>10</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Mar</v>
      </c>
      <c r="U174" s="227" t="str">
        <f t="shared" ca="1" si="51"/>
        <v>octobre</v>
      </c>
      <c r="X174" s="388">
        <f t="shared" ca="1" si="55"/>
        <v>45930</v>
      </c>
      <c r="Y174" s="513" t="str">
        <f t="shared" ca="1" si="52"/>
        <v>Mar. octobre , 2025</v>
      </c>
      <c r="Z174" s="184">
        <f t="shared" ca="1" si="43"/>
        <v>31</v>
      </c>
      <c r="AA174" s="389">
        <f t="shared" ca="1" si="44"/>
        <v>10</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Mar</v>
      </c>
      <c r="U175" s="227" t="str">
        <f t="shared" ca="1" si="51"/>
        <v>octobre</v>
      </c>
      <c r="X175" s="388">
        <f t="shared" ca="1" si="55"/>
        <v>45930</v>
      </c>
      <c r="Y175" s="513" t="str">
        <f t="shared" ca="1" si="52"/>
        <v>Mar. octobre , 2025</v>
      </c>
      <c r="Z175" s="184">
        <f t="shared" ca="1" si="43"/>
        <v>31</v>
      </c>
      <c r="AA175" s="389">
        <f t="shared" ca="1" si="44"/>
        <v>10</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Mar</v>
      </c>
      <c r="U176" s="227" t="str">
        <f t="shared" ca="1" si="51"/>
        <v>octobre</v>
      </c>
      <c r="X176" s="388">
        <f t="shared" ca="1" si="55"/>
        <v>45930</v>
      </c>
      <c r="Y176" s="513" t="str">
        <f t="shared" ca="1" si="52"/>
        <v>Mar. octobre , 2025</v>
      </c>
      <c r="Z176" s="184">
        <f t="shared" ca="1" si="43"/>
        <v>31</v>
      </c>
      <c r="AA176" s="389">
        <f t="shared" ca="1" si="44"/>
        <v>10</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Mar</v>
      </c>
      <c r="U177" s="227" t="str">
        <f t="shared" ca="1" si="51"/>
        <v>octobre</v>
      </c>
      <c r="X177" s="388">
        <f t="shared" ca="1" si="55"/>
        <v>45930</v>
      </c>
      <c r="Y177" s="513" t="str">
        <f t="shared" ca="1" si="52"/>
        <v>Mar. octobre , 2025</v>
      </c>
      <c r="Z177" s="184">
        <f t="shared" ca="1" si="43"/>
        <v>31</v>
      </c>
      <c r="AA177" s="389">
        <f t="shared" ca="1" si="44"/>
        <v>10</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Mar</v>
      </c>
      <c r="U178" s="227" t="str">
        <f t="shared" ca="1" si="51"/>
        <v>octobre</v>
      </c>
      <c r="X178" s="388">
        <f t="shared" ca="1" si="55"/>
        <v>45930</v>
      </c>
      <c r="Y178" s="513" t="str">
        <f t="shared" ca="1" si="52"/>
        <v>Mar. octobre , 2025</v>
      </c>
      <c r="Z178" s="184">
        <f t="shared" ca="1" si="43"/>
        <v>31</v>
      </c>
      <c r="AA178" s="389">
        <f t="shared" ca="1" si="44"/>
        <v>10</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Mar</v>
      </c>
      <c r="U179" s="227" t="str">
        <f t="shared" ca="1" si="51"/>
        <v>octobre</v>
      </c>
      <c r="X179" s="388">
        <f t="shared" ca="1" si="55"/>
        <v>45930</v>
      </c>
      <c r="Y179" s="513" t="str">
        <f t="shared" ca="1" si="52"/>
        <v>Mar. octobre , 2025</v>
      </c>
      <c r="Z179" s="184">
        <f t="shared" ca="1" si="43"/>
        <v>31</v>
      </c>
      <c r="AA179" s="389">
        <f t="shared" ca="1" si="44"/>
        <v>10</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Mar</v>
      </c>
      <c r="U180" s="227" t="str">
        <f t="shared" ca="1" si="51"/>
        <v>octobre</v>
      </c>
      <c r="X180" s="388">
        <f t="shared" ca="1" si="55"/>
        <v>45930</v>
      </c>
      <c r="Y180" s="513" t="str">
        <f t="shared" ca="1" si="52"/>
        <v>Mar. octobre , 2025</v>
      </c>
      <c r="Z180" s="184">
        <f t="shared" ca="1" si="43"/>
        <v>31</v>
      </c>
      <c r="AA180" s="389">
        <f t="shared" ca="1" si="44"/>
        <v>10</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Mar</v>
      </c>
      <c r="U181" s="227" t="str">
        <f t="shared" ca="1" si="51"/>
        <v>octobre</v>
      </c>
      <c r="X181" s="388">
        <f t="shared" ca="1" si="55"/>
        <v>45930</v>
      </c>
      <c r="Y181" s="513" t="str">
        <f t="shared" ca="1" si="52"/>
        <v>Mar. octobre , 2025</v>
      </c>
      <c r="Z181" s="184">
        <f t="shared" ca="1" si="43"/>
        <v>31</v>
      </c>
      <c r="AA181" s="389">
        <f t="shared" ca="1" si="44"/>
        <v>10</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Mar</v>
      </c>
      <c r="U182" s="227" t="str">
        <f t="shared" ca="1" si="51"/>
        <v>octobre</v>
      </c>
      <c r="X182" s="388">
        <f t="shared" ca="1" si="55"/>
        <v>45930</v>
      </c>
      <c r="Y182" s="513" t="str">
        <f t="shared" ca="1" si="52"/>
        <v>Mar. octobre , 2025</v>
      </c>
      <c r="Z182" s="184">
        <f t="shared" ca="1" si="43"/>
        <v>31</v>
      </c>
      <c r="AA182" s="389">
        <f t="shared" ca="1" si="44"/>
        <v>10</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Mar</v>
      </c>
      <c r="U183" s="227" t="str">
        <f t="shared" ca="1" si="51"/>
        <v>octobre</v>
      </c>
      <c r="X183" s="388">
        <f t="shared" ca="1" si="55"/>
        <v>45930</v>
      </c>
      <c r="Y183" s="513" t="str">
        <f t="shared" ca="1" si="52"/>
        <v>Mar. octobre , 2025</v>
      </c>
      <c r="Z183" s="184">
        <f t="shared" ca="1" si="43"/>
        <v>31</v>
      </c>
      <c r="AA183" s="389">
        <f t="shared" ca="1" si="44"/>
        <v>10</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Mar</v>
      </c>
      <c r="U184" s="227" t="str">
        <f t="shared" ca="1" si="51"/>
        <v>octobre</v>
      </c>
      <c r="X184" s="388">
        <f t="shared" ca="1" si="55"/>
        <v>45930</v>
      </c>
      <c r="Y184" s="513" t="str">
        <f t="shared" ca="1" si="52"/>
        <v>Mar. octobre , 2025</v>
      </c>
      <c r="Z184" s="184">
        <f t="shared" ca="1" si="43"/>
        <v>31</v>
      </c>
      <c r="AA184" s="389">
        <f t="shared" ca="1" si="44"/>
        <v>10</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Mar</v>
      </c>
      <c r="U185" s="227" t="str">
        <f t="shared" ca="1" si="51"/>
        <v>octobre</v>
      </c>
      <c r="X185" s="388">
        <f t="shared" ca="1" si="55"/>
        <v>45930</v>
      </c>
      <c r="Y185" s="513" t="str">
        <f t="shared" ca="1" si="52"/>
        <v>Mar. octobre , 2025</v>
      </c>
      <c r="Z185" s="184">
        <f t="shared" ca="1" si="43"/>
        <v>31</v>
      </c>
      <c r="AA185" s="389">
        <f t="shared" ca="1" si="44"/>
        <v>10</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Mar</v>
      </c>
      <c r="U186" s="227" t="str">
        <f t="shared" ca="1" si="51"/>
        <v>octobre</v>
      </c>
      <c r="X186" s="388">
        <f t="shared" ca="1" si="55"/>
        <v>45930</v>
      </c>
      <c r="Y186" s="513" t="str">
        <f t="shared" ca="1" si="52"/>
        <v>Mar. octobre , 2025</v>
      </c>
      <c r="Z186" s="184">
        <f t="shared" ca="1" si="43"/>
        <v>31</v>
      </c>
      <c r="AA186" s="389">
        <f t="shared" ca="1" si="44"/>
        <v>10</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Mar</v>
      </c>
      <c r="U187" s="227" t="str">
        <f t="shared" ca="1" si="51"/>
        <v>octobre</v>
      </c>
      <c r="X187" s="388">
        <f t="shared" ca="1" si="55"/>
        <v>45930</v>
      </c>
      <c r="Y187" s="513" t="str">
        <f t="shared" ca="1" si="52"/>
        <v>Mar. octobre , 2025</v>
      </c>
      <c r="Z187" s="184">
        <f t="shared" ca="1" si="43"/>
        <v>31</v>
      </c>
      <c r="AA187" s="389">
        <f t="shared" ca="1" si="44"/>
        <v>10</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Mar</v>
      </c>
      <c r="U188" s="227" t="str">
        <f t="shared" ca="1" si="51"/>
        <v>octobre</v>
      </c>
      <c r="X188" s="388">
        <f t="shared" ca="1" si="55"/>
        <v>45930</v>
      </c>
      <c r="Y188" s="513" t="str">
        <f t="shared" ca="1" si="52"/>
        <v>Mar. octobre , 2025</v>
      </c>
      <c r="Z188" s="184">
        <f t="shared" ca="1" si="43"/>
        <v>31</v>
      </c>
      <c r="AA188" s="389">
        <f t="shared" ca="1" si="44"/>
        <v>10</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Mar</v>
      </c>
      <c r="U189" s="227" t="str">
        <f t="shared" ca="1" si="51"/>
        <v>octobre</v>
      </c>
      <c r="X189" s="388">
        <f t="shared" ca="1" si="55"/>
        <v>45930</v>
      </c>
      <c r="Y189" s="513" t="str">
        <f t="shared" ca="1" si="52"/>
        <v>Mar. octobre , 2025</v>
      </c>
      <c r="Z189" s="184">
        <f t="shared" ca="1" si="43"/>
        <v>31</v>
      </c>
      <c r="AA189" s="389">
        <f t="shared" ca="1" si="44"/>
        <v>10</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Mar</v>
      </c>
      <c r="U190" s="227" t="str">
        <f t="shared" ca="1" si="51"/>
        <v>octobre</v>
      </c>
      <c r="X190" s="388">
        <f t="shared" ca="1" si="55"/>
        <v>45930</v>
      </c>
      <c r="Y190" s="513" t="str">
        <f t="shared" ca="1" si="52"/>
        <v>Mar. octobre , 2025</v>
      </c>
      <c r="Z190" s="184">
        <f t="shared" ca="1" si="43"/>
        <v>31</v>
      </c>
      <c r="AA190" s="389">
        <f t="shared" ca="1" si="44"/>
        <v>10</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Mar</v>
      </c>
      <c r="U191" s="227" t="str">
        <f t="shared" ca="1" si="51"/>
        <v>octobre</v>
      </c>
      <c r="X191" s="388">
        <f t="shared" ca="1" si="55"/>
        <v>45930</v>
      </c>
      <c r="Y191" s="513" t="str">
        <f t="shared" ca="1" si="52"/>
        <v>Mar. octobre , 2025</v>
      </c>
      <c r="Z191" s="184">
        <f t="shared" ca="1" si="43"/>
        <v>31</v>
      </c>
      <c r="AA191" s="389">
        <f t="shared" ca="1" si="44"/>
        <v>10</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Mar</v>
      </c>
      <c r="U192" s="227" t="str">
        <f t="shared" ca="1" si="51"/>
        <v>octobre</v>
      </c>
      <c r="X192" s="388">
        <f t="shared" ca="1" si="55"/>
        <v>45930</v>
      </c>
      <c r="Y192" s="513" t="str">
        <f t="shared" ca="1" si="52"/>
        <v>Mar. octobre , 2025</v>
      </c>
      <c r="Z192" s="184">
        <f t="shared" ca="1" si="43"/>
        <v>31</v>
      </c>
      <c r="AA192" s="389">
        <f t="shared" ca="1" si="44"/>
        <v>10</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Mar</v>
      </c>
      <c r="U193" s="227" t="str">
        <f t="shared" ca="1" si="51"/>
        <v>octobre</v>
      </c>
      <c r="X193" s="388">
        <f t="shared" ca="1" si="55"/>
        <v>45930</v>
      </c>
      <c r="Y193" s="513" t="str">
        <f t="shared" ca="1" si="52"/>
        <v>Mar. octobre , 2025</v>
      </c>
      <c r="Z193" s="184">
        <f t="shared" ca="1" si="43"/>
        <v>31</v>
      </c>
      <c r="AA193" s="389">
        <f t="shared" ca="1" si="44"/>
        <v>10</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Mar</v>
      </c>
      <c r="U194" s="227" t="str">
        <f t="shared" ca="1" si="51"/>
        <v>octobre</v>
      </c>
      <c r="X194" s="388">
        <f t="shared" ca="1" si="55"/>
        <v>45930</v>
      </c>
      <c r="Y194" s="513" t="str">
        <f t="shared" ca="1" si="52"/>
        <v>Mar. octobre , 2025</v>
      </c>
      <c r="Z194" s="184">
        <f t="shared" ca="1" si="43"/>
        <v>31</v>
      </c>
      <c r="AA194" s="389">
        <f t="shared" ca="1" si="44"/>
        <v>10</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31</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PricewaterhouseCoopers LLP/s.r.l./s.e.n.c.r.l., une société à responsabilité limitée de l’Ontario, 2025.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c r="U196"/>
      <c r="V196" s="26"/>
      <c r="AB196" s="161"/>
      <c r="AC196" s="287">
        <f ca="1">Z195</f>
        <v>31</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31</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31</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31</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215" priority="61" stopIfTrue="1">
      <formula>AND($AJ$2=$AF$5,$X$16=$X$13)</formula>
    </cfRule>
  </conditionalFormatting>
  <conditionalFormatting sqref="B18">
    <cfRule type="expression" dxfId="214" priority="40" stopIfTrue="1">
      <formula>(B18&gt;DATE(2000+$Y$2,$AA$21+1,1)-DATE(2000+$Y$2,$AA$21,1))</formula>
    </cfRule>
  </conditionalFormatting>
  <conditionalFormatting sqref="B20:B194">
    <cfRule type="expression" dxfId="213" priority="7" stopIfTrue="1">
      <formula>($G20="- -")</formula>
    </cfRule>
  </conditionalFormatting>
  <conditionalFormatting sqref="B16:J16">
    <cfRule type="expression" dxfId="212" priority="47" stopIfTrue="1">
      <formula>AND($AJ$2=$AF$5,$X$16=$X$13)</formula>
    </cfRule>
  </conditionalFormatting>
  <conditionalFormatting sqref="C17">
    <cfRule type="cellIs" dxfId="211" priority="46" stopIfTrue="1" operator="equal">
      <formula>"X"</formula>
    </cfRule>
  </conditionalFormatting>
  <conditionalFormatting sqref="C20:C194">
    <cfRule type="expression" dxfId="210" priority="15" stopIfTrue="1">
      <formula>($X$16=$X$14)</formula>
    </cfRule>
    <cfRule type="expression" dxfId="209" priority="16" stopIfTrue="1">
      <formula>($AV20=1)</formula>
    </cfRule>
    <cfRule type="expression" dxfId="208" priority="17" stopIfTrue="1">
      <formula>AND(D20=1+D19,G20=X20)</formula>
    </cfRule>
  </conditionalFormatting>
  <conditionalFormatting sqref="C9:J9">
    <cfRule type="expression" dxfId="207" priority="72" stopIfTrue="1">
      <formula>AND(ISNUMBER(C$9),ISNUMBER(C10),(C$9&gt;C$10))</formula>
    </cfRule>
  </conditionalFormatting>
  <conditionalFormatting sqref="C10:J10">
    <cfRule type="expression" dxfId="206" priority="78" stopIfTrue="1">
      <formula>AND(ISNUMBER(C$9),ISNUMBER(C10),(C$9&gt;C$10))</formula>
    </cfRule>
  </conditionalFormatting>
  <conditionalFormatting sqref="D20">
    <cfRule type="expression" dxfId="205" priority="19" stopIfTrue="1">
      <formula>AND($G20&lt;&gt;"- -",$G20&lt;&gt;$Y20)</formula>
    </cfRule>
    <cfRule type="expression" dxfId="204" priority="20" stopIfTrue="1">
      <formula>($AI20=1)</formula>
    </cfRule>
  </conditionalFormatting>
  <conditionalFormatting sqref="D21:D194">
    <cfRule type="expression" dxfId="203" priority="64" stopIfTrue="1">
      <formula>($AI21=1)</formula>
    </cfRule>
    <cfRule type="expression" dxfId="202" priority="63" stopIfTrue="1">
      <formula>AND($G21&lt;&gt;"- -",$G21&lt;&gt;$Y21)</formula>
    </cfRule>
  </conditionalFormatting>
  <conditionalFormatting sqref="D18:G19">
    <cfRule type="expression" dxfId="201" priority="39" stopIfTrue="1">
      <formula>($AB$16&lt;2)</formula>
    </cfRule>
  </conditionalFormatting>
  <conditionalFormatting sqref="D20:G194">
    <cfRule type="expression" dxfId="200" priority="18" stopIfTrue="1">
      <formula>OR($G20=$G19,$D20=$D19)</formula>
    </cfRule>
  </conditionalFormatting>
  <conditionalFormatting sqref="E8:F8">
    <cfRule type="expression" dxfId="199" priority="74" stopIfTrue="1">
      <formula>AND(ISNUMBER(E$9),ISNUMBER(E10),(E$9&gt;E$10))</formula>
    </cfRule>
    <cfRule type="expression" dxfId="198" priority="73" stopIfTrue="1">
      <formula>(BJ$13&gt;0)</formula>
    </cfRule>
  </conditionalFormatting>
  <conditionalFormatting sqref="E20:G20">
    <cfRule type="expression" dxfId="197" priority="23" stopIfTrue="1">
      <formula>($AI20+$AX20&gt;0)</formula>
    </cfRule>
    <cfRule type="expression" dxfId="196" priority="22" stopIfTrue="1">
      <formula>AND($G20&lt;&gt;"- -",$G20&lt;&gt;$Y20)</formula>
    </cfRule>
  </conditionalFormatting>
  <conditionalFormatting sqref="E21:G194">
    <cfRule type="expression" dxfId="195" priority="67" stopIfTrue="1">
      <formula>($AI21+$AX21&gt;0)</formula>
    </cfRule>
    <cfRule type="expression" dxfId="194" priority="66" stopIfTrue="1">
      <formula>AND($G21&lt;&gt;"- -",$G21&lt;&gt;$Y21)</formula>
    </cfRule>
  </conditionalFormatting>
  <conditionalFormatting sqref="G8:J8">
    <cfRule type="expression" dxfId="193" priority="76" stopIfTrue="1">
      <formula>AND(ISNUMBER(G$9),ISNUMBER(G10),(G$9&gt;G$10))</formula>
    </cfRule>
    <cfRule type="expression" dxfId="192" priority="75" stopIfTrue="1">
      <formula>(BK$13&gt;0)</formula>
    </cfRule>
  </conditionalFormatting>
  <conditionalFormatting sqref="H6:I7">
    <cfRule type="expression" dxfId="191" priority="77" stopIfTrue="1">
      <formula>AND(ISNUMBER($H$7),$H$7&lt;$I$7)</formula>
    </cfRule>
  </conditionalFormatting>
  <conditionalFormatting sqref="H21:J194">
    <cfRule type="expression" dxfId="190" priority="5" stopIfTrue="1">
      <formula>($D20=$D21)</formula>
    </cfRule>
  </conditionalFormatting>
  <conditionalFormatting sqref="J7">
    <cfRule type="cellIs" dxfId="189" priority="51" stopIfTrue="1" operator="lessThan">
      <formula>0</formula>
    </cfRule>
  </conditionalFormatting>
  <conditionalFormatting sqref="K20:K34">
    <cfRule type="expression" dxfId="188" priority="71" stopIfTrue="1">
      <formula>AND(ISNUMBER(K20),ISNUMBER(L20),OR(K20&lt;L19,K20&gt;L20))</formula>
    </cfRule>
  </conditionalFormatting>
  <conditionalFormatting sqref="K35:K194">
    <cfRule type="expression" dxfId="187" priority="60" stopIfTrue="1">
      <formula>AND(ISNUMBER(K35),OR(K35&lt;L34,K35&gt;L35,$BM35&lt;&gt;1))</formula>
    </cfRule>
  </conditionalFormatting>
  <conditionalFormatting sqref="K18:L18 BE19:BF19">
    <cfRule type="expression" dxfId="186" priority="29" stopIfTrue="1">
      <formula>($K$19=$AL$7)</formula>
    </cfRule>
  </conditionalFormatting>
  <conditionalFormatting sqref="K20:M194">
    <cfRule type="expression" dxfId="185" priority="53" stopIfTrue="1">
      <formula>OR($AJ$2=$AF$5,$AW20=0,$AV20=1,$AG20=99)</formula>
    </cfRule>
  </conditionalFormatting>
  <conditionalFormatting sqref="L20:L34">
    <cfRule type="expression" dxfId="184" priority="69" stopIfTrue="1">
      <formula>AND(ISNUMBER(L20),OR(AND(L20&lt;K19,B20&gt;1),K20&gt;L20))</formula>
    </cfRule>
  </conditionalFormatting>
  <conditionalFormatting sqref="L35:L194">
    <cfRule type="expression" dxfId="183" priority="58" stopIfTrue="1">
      <formula>AND(ISNUMBER(L35),OR(AND(L35&lt;K34,B35&gt;1),K35&gt;L35,$BN35&lt;&gt;1))</formula>
    </cfRule>
  </conditionalFormatting>
  <conditionalFormatting sqref="M19 BG20">
    <cfRule type="cellIs" dxfId="182" priority="44" stopIfTrue="1" operator="equal">
      <formula>0</formula>
    </cfRule>
    <cfRule type="expression" dxfId="181" priority="45" stopIfTrue="1">
      <formula>($AJ$2=$AF$5)</formula>
    </cfRule>
  </conditionalFormatting>
  <conditionalFormatting sqref="M20:M194">
    <cfRule type="cellIs" dxfId="180" priority="54" stopIfTrue="1" operator="lessThan">
      <formula>0</formula>
    </cfRule>
    <cfRule type="expression" dxfId="179" priority="55" stopIfTrue="1">
      <formula>($D19=$D20)</formula>
    </cfRule>
  </conditionalFormatting>
  <conditionalFormatting sqref="N19:Q19 BH20:BK20">
    <cfRule type="expression" dxfId="178" priority="43" stopIfTrue="1">
      <formula>($AJ$2=$AF$5)</formula>
    </cfRule>
    <cfRule type="cellIs" dxfId="177" priority="42" stopIfTrue="1" operator="equal">
      <formula>0</formula>
    </cfRule>
  </conditionalFormatting>
  <conditionalFormatting sqref="N20:Q194">
    <cfRule type="expression" dxfId="176" priority="52" stopIfTrue="1">
      <formula>OR($AW20=0,$AV20=1,$AG20=99,$AJ$2=$AF$5)</formula>
    </cfRule>
  </conditionalFormatting>
  <conditionalFormatting sqref="R20:R194">
    <cfRule type="expression" dxfId="175" priority="12" stopIfTrue="1">
      <formula>OR($G20=$G19,$D20=$D19)</formula>
    </cfRule>
    <cfRule type="expression" dxfId="174" priority="13" stopIfTrue="1">
      <formula>"ND($G21&lt;&gt;""- -"",$G21&lt;&gt;TEXT(X21,""Dddd, Mmmm dd, Yyyy""))"</formula>
    </cfRule>
    <cfRule type="expression" dxfId="173" priority="14" stopIfTrue="1">
      <formula>($AI20=1)</formula>
    </cfRule>
  </conditionalFormatting>
  <conditionalFormatting sqref="U5">
    <cfRule type="expression" dxfId="172" priority="25" stopIfTrue="1">
      <formula>OR($AC$7,$AC$6)</formula>
    </cfRule>
  </conditionalFormatting>
  <conditionalFormatting sqref="U18 X20:Z194 AC20:AE194 AK20:AK194 AQ20:AR194">
    <cfRule type="cellIs" dxfId="171" priority="6" stopIfTrue="1" operator="notEqual">
      <formula>U17</formula>
    </cfRule>
  </conditionalFormatting>
  <conditionalFormatting sqref="U201:AB201">
    <cfRule type="expression" dxfId="170" priority="41" stopIfTrue="1">
      <formula>(LEN($X$11)&gt;4)</formula>
    </cfRule>
  </conditionalFormatting>
  <conditionalFormatting sqref="V5:V7 J6 U6:U7">
    <cfRule type="expression" dxfId="169" priority="24" stopIfTrue="1">
      <formula>OR($AC$7,$AC$6,#REF!)</formula>
    </cfRule>
  </conditionalFormatting>
  <conditionalFormatting sqref="V19">
    <cfRule type="cellIs" dxfId="168" priority="26" stopIfTrue="1" operator="equal">
      <formula>1</formula>
    </cfRule>
  </conditionalFormatting>
  <conditionalFormatting sqref="AB6">
    <cfRule type="expression" dxfId="167" priority="32" stopIfTrue="1">
      <formula>$AC$6</formula>
    </cfRule>
  </conditionalFormatting>
  <conditionalFormatting sqref="AB7">
    <cfRule type="expression" dxfId="166" priority="31" stopIfTrue="1">
      <formula>$AC$7</formula>
    </cfRule>
  </conditionalFormatting>
  <conditionalFormatting sqref="AB20:AB194">
    <cfRule type="cellIs" dxfId="165" priority="49" stopIfTrue="1" operator="greaterThan">
      <formula>0</formula>
    </cfRule>
    <cfRule type="cellIs" dxfId="164" priority="50" stopIfTrue="1" operator="lessThan">
      <formula>0</formula>
    </cfRule>
  </conditionalFormatting>
  <conditionalFormatting sqref="AF20:AG194">
    <cfRule type="cellIs" dxfId="163" priority="35" stopIfTrue="1" operator="greaterThan">
      <formula>1</formula>
    </cfRule>
  </conditionalFormatting>
  <conditionalFormatting sqref="AJ16:AJ17 AJ20:AJ194">
    <cfRule type="cellIs" dxfId="162" priority="34" stopIfTrue="1" operator="greaterThan">
      <formula>0</formula>
    </cfRule>
  </conditionalFormatting>
  <conditionalFormatting sqref="AK2:BO2">
    <cfRule type="cellIs" dxfId="161" priority="38" stopIfTrue="1" operator="equal">
      <formula>0</formula>
    </cfRule>
  </conditionalFormatting>
  <conditionalFormatting sqref="AK5:BO6">
    <cfRule type="cellIs" dxfId="160" priority="33" stopIfTrue="1" operator="equal">
      <formula>0</formula>
    </cfRule>
  </conditionalFormatting>
  <conditionalFormatting sqref="AP20:AP194">
    <cfRule type="cellIs" dxfId="159" priority="28" stopIfTrue="1" operator="lessThan">
      <formula>999</formula>
    </cfRule>
  </conditionalFormatting>
  <conditionalFormatting sqref="AU20:AU194">
    <cfRule type="expression" dxfId="158" priority="37" stopIfTrue="1">
      <formula>LEN(AU20)&gt;2</formula>
    </cfRule>
  </conditionalFormatting>
  <conditionalFormatting sqref="AV20:AV194">
    <cfRule type="cellIs" dxfId="157" priority="36" stopIfTrue="1" operator="equal">
      <formula>1</formula>
    </cfRule>
  </conditionalFormatting>
  <conditionalFormatting sqref="AW20:AW194">
    <cfRule type="cellIs" dxfId="156" priority="48" stopIfTrue="1" operator="equal">
      <formula>0</formula>
    </cfRule>
  </conditionalFormatting>
  <conditionalFormatting sqref="BE20:BF20">
    <cfRule type="expression" dxfId="155" priority="30" stopIfTrue="1">
      <formula>($K$19=$AL$7)</formula>
    </cfRule>
  </conditionalFormatting>
  <conditionalFormatting sqref="BI10:BI12 BF11:BF12">
    <cfRule type="expression" dxfId="154" priority="9" stopIfTrue="1">
      <formula>(LEN($C$9)=0)</formula>
    </cfRule>
  </conditionalFormatting>
  <conditionalFormatting sqref="BI10:BN12 BF11:BF12">
    <cfRule type="expression" dxfId="153" priority="8" stopIfTrue="1">
      <formula>LEN($AA9)&gt;4</formula>
    </cfRule>
  </conditionalFormatting>
  <conditionalFormatting sqref="BJ10:BN12">
    <cfRule type="expression" dxfId="152" priority="11" stopIfTrue="1">
      <formula>(LEN(E$9)=0)</formula>
    </cfRule>
  </conditionalFormatting>
  <conditionalFormatting sqref="BJ13:BN13 R16:R17">
    <cfRule type="cellIs" dxfId="151" priority="27" stopIfTrue="1" operator="equal">
      <formula>0</formula>
    </cfRule>
  </conditionalFormatting>
  <conditionalFormatting sqref="BM20:BN194">
    <cfRule type="cellIs" dxfId="150" priority="56" stopIfTrue="1" operator="notEqual">
      <formula>1</formula>
    </cfRule>
  </conditionalFormatting>
  <hyperlinks>
    <hyperlink ref="Q2" r:id="rId1" xr:uid="{00000000-0004-0000-0C00-000000000000}"/>
    <hyperlink ref="Q3" r:id="rId2" xr:uid="{00000000-0004-0000-0C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E23" sqref="E23"/>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Journal de bord avantages et dépenses d'automobile</v>
      </c>
      <c r="C2" s="70"/>
      <c r="D2" s="81"/>
      <c r="E2" s="70"/>
      <c r="F2" s="70"/>
      <c r="G2" s="70"/>
      <c r="H2" s="70"/>
      <c r="L2" s="82"/>
      <c r="M2" s="82"/>
      <c r="N2" s="758" t="str">
        <f>Instructions!$B$5</f>
        <v xml:space="preserve">Pour en savoir plus, consultez le document : </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À l'exception du Québec, les travailleurs autonomes peuvent utiliser, dans certains cas, un registre pour une période représentative pour étayer les calculs des frais d'un véhicule.</v>
      </c>
      <c r="C3" s="755"/>
      <c r="D3" s="755"/>
      <c r="E3" s="755"/>
      <c r="F3" s="755"/>
      <c r="G3" s="755"/>
      <c r="H3" s="755"/>
      <c r="I3" s="755"/>
      <c r="J3" s="755"/>
      <c r="K3" s="755"/>
      <c r="L3" s="755"/>
      <c r="M3" s="755"/>
      <c r="N3" s="759" t="str">
        <f>Instructions!$B$6</f>
        <v>Utilisation d'une automobile – Guide fiscal</v>
      </c>
      <c r="O3" s="759"/>
      <c r="P3" s="759"/>
      <c r="Q3" s="582" t="s">
        <v>389</v>
      </c>
      <c r="R3" s="553"/>
      <c r="S3" s="26"/>
      <c r="AD3" s="295" t="str">
        <f ca="1">CELL("filename",AD3)</f>
        <v>https://pwccan.sharepoint.com/sites/CA-GSD-0AHZmP0F40YcxUk9PVA/Shared Documents/Car Guide/2025/FRENCH/[electronic-car-log-2025-fr.xlsx]11</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11</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30</v>
      </c>
      <c r="BQ4" s="292"/>
      <c r="BR4" s="7"/>
      <c r="BS4" s="7"/>
      <c r="BT4" s="7"/>
      <c r="IU4" s="17"/>
    </row>
    <row r="5" spans="1:255" ht="15.75" customHeight="1">
      <c r="B5" s="776" t="str">
        <f ca="1">V17</f>
        <v>novembre 2025</v>
      </c>
      <c r="C5" s="777"/>
      <c r="D5" s="777"/>
      <c r="E5" s="777"/>
      <c r="F5" s="777"/>
      <c r="G5" s="777"/>
      <c r="H5" s="778" t="str">
        <f>'NTS ONLY_set_year'!$E$136</f>
        <v>Saisir les données dans les cellules jaunes ou ambres.</v>
      </c>
      <c r="I5" s="779"/>
      <c r="J5" s="780"/>
      <c r="K5" s="781" t="str">
        <f>'NTS ONLY_set_year'!E46</f>
        <v>Remplir ce sommaire à la fin de chaque mois :</v>
      </c>
      <c r="L5" s="782"/>
      <c r="M5" s="782"/>
      <c r="N5" s="782"/>
      <c r="O5" s="782"/>
      <c r="P5" s="782"/>
      <c r="Q5" s="782"/>
      <c r="R5" s="783"/>
      <c r="S5" s="50"/>
      <c r="U5" s="298">
        <f ca="1">$AJ$5</f>
        <v>0</v>
      </c>
      <c r="V5" s="299" t="str">
        <f>'NTS ONLY_set_year'!E54</f>
        <v>Jours de disponibilité du véhicule pour affaires</v>
      </c>
      <c r="W5" s="300"/>
      <c r="X5" s="300"/>
      <c r="Y5" s="300"/>
      <c r="Z5" s="300"/>
      <c r="AC5" s="301" t="s">
        <v>7</v>
      </c>
      <c r="AD5" s="302" t="s">
        <v>75</v>
      </c>
      <c r="AE5" s="185" t="str">
        <f ca="1">TEXT(DATE($AE$7,$AD$6,1),"Mmmm")</f>
        <v>November</v>
      </c>
      <c r="AF5" s="177">
        <f ca="1">DATE(AE7,AD6+1,1)-DATE(AE7,AD6,1)</f>
        <v>30</v>
      </c>
      <c r="AG5" s="219" t="str">
        <f ca="1">'NTS ONLY_set_year'!E104&amp;$AF$5&amp;'NTS ONLY_set_year'!E7</f>
        <v>◄ ◄ ◄ Seulement 30 jours dans le mois</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Lecture du compteur à la fin du mois précédent</v>
      </c>
      <c r="D6" s="535"/>
      <c r="E6" s="536"/>
      <c r="F6" s="537"/>
      <c r="G6" s="537"/>
      <c r="H6" s="80" t="str">
        <f>'NTS ONLY_set_year'!$E$87</f>
        <v>km dans le mois</v>
      </c>
      <c r="I6" s="75" t="str">
        <f>'NTS ONLY_set_year'!$E$24</f>
        <v>km d'affaires</v>
      </c>
      <c r="J6" s="76" t="str">
        <f>'NTS ONLY_set_year'!$E$110</f>
        <v>km personnel</v>
      </c>
      <c r="K6" s="784" t="str">
        <f>'NTS ONLY_set_year'!$E$92</f>
        <v>Dépenses diverses</v>
      </c>
      <c r="L6" s="706"/>
      <c r="M6" s="706"/>
      <c r="N6" s="707"/>
      <c r="O6" s="785" t="str">
        <f>'NTS ONLY_set_year'!$E$17</f>
        <v>Montants reçus</v>
      </c>
      <c r="P6" s="786"/>
      <c r="Q6" s="786"/>
      <c r="R6" s="787"/>
      <c r="S6" s="50"/>
      <c r="U6" s="303">
        <f ca="1">$AF$5-$AJ$6</f>
        <v>30</v>
      </c>
      <c r="V6" s="304" t="str">
        <f>'NTS ONLY_set_year'!E53</f>
        <v>Jours de disponibilité du véhicule à des fins personnelles</v>
      </c>
      <c r="W6" s="305"/>
      <c r="X6" s="305"/>
      <c r="Y6" s="305"/>
      <c r="Z6" s="305"/>
      <c r="AA6" s="306">
        <f>$D$7</f>
        <v>0</v>
      </c>
      <c r="AB6" s="182"/>
      <c r="AC6" s="183"/>
      <c r="AD6" s="307">
        <f ca="1">MATCH(AD4,'Annual Summary_Sommaire annuel'!$Y$24:$Y$35,0)</f>
        <v>11</v>
      </c>
      <c r="AE6" s="185" t="str">
        <f ca="1">TEXT(DATE($AE$7,$AD$6,1),"Mmmm, YYYY")</f>
        <v>November, 2025</v>
      </c>
      <c r="AF6" s="186">
        <f ca="1">$AF$5</f>
        <v>30</v>
      </c>
      <c r="AG6" s="219" t="str">
        <f>'NTS ONLY_set_year'!E26</f>
        <v>◄ ◄ ◄ ◄ Ne peut sauter une journée</v>
      </c>
      <c r="AH6" s="209"/>
      <c r="AI6" s="219"/>
      <c r="AJ6" s="308"/>
      <c r="BQ6" s="292"/>
      <c r="BR6" s="7"/>
      <c r="BS6" s="7"/>
      <c r="BT6" s="7"/>
      <c r="IU6" s="17"/>
    </row>
    <row r="7" spans="1:255" ht="15.75" customHeight="1" thickBot="1">
      <c r="B7" s="788" t="str">
        <f>'NTS ONLY_set_year'!$E$101</f>
        <v xml:space="preserve">Compteur de kilométrage : </v>
      </c>
      <c r="C7" s="789"/>
      <c r="D7" s="789"/>
      <c r="E7" s="790"/>
      <c r="F7" s="790"/>
      <c r="G7" s="434"/>
      <c r="H7" s="78" t="str">
        <f>IF($BE$13=0,"- -",$BE$13)</f>
        <v>- -</v>
      </c>
      <c r="I7" s="68">
        <f ca="1">M19</f>
        <v>0</v>
      </c>
      <c r="J7" s="79" t="str">
        <f>IF($BE$13=0,"- -",IF($H$7-$M$19&lt;0,"- -",$H$7-$M$19))</f>
        <v>- -</v>
      </c>
      <c r="K7" s="28"/>
      <c r="L7" s="83"/>
      <c r="M7" s="88" t="str">
        <f>'NTS ONLY_set_year'!$E$91</f>
        <v>Frais de location</v>
      </c>
      <c r="N7" s="89"/>
      <c r="O7" s="90"/>
      <c r="P7" s="91" t="str">
        <f>'NTS ONLY_set_year'!$E$15</f>
        <v>Allocations reçues de l'employeur</v>
      </c>
      <c r="Q7" s="48"/>
      <c r="R7" s="131"/>
      <c r="S7" s="50"/>
      <c r="U7" s="309">
        <f ca="1">$AF$5-$AJ$2</f>
        <v>30</v>
      </c>
      <c r="V7" s="310" t="str">
        <f>'NTS ONLY_set_year'!E51</f>
        <v>Jours de disponibilité du véhicule dans le mois pour affaires ou à des fins personnelles</v>
      </c>
      <c r="W7" s="311"/>
      <c r="X7" s="311"/>
      <c r="Y7" s="311"/>
      <c r="Z7" s="311"/>
      <c r="AA7" s="312"/>
      <c r="AB7" s="313"/>
      <c r="AC7" s="314" t="e">
        <f>AND(ISNUMBER(B$7),OR(B$7&lt;0,INT(B$7)&lt;&gt;B$7))</f>
        <v>#VALUE!</v>
      </c>
      <c r="AD7" s="315"/>
      <c r="AE7" s="316">
        <f>Year_four_digits</f>
        <v>2025</v>
      </c>
      <c r="AG7" s="219" t="str">
        <f>'NTS ONLY_set_year'!E50</f>
        <v>◄ ◄ ◄ ◄ Jours non ordonnés</v>
      </c>
      <c r="AH7" s="209"/>
      <c r="AI7" s="219"/>
      <c r="AJ7" s="317"/>
      <c r="AL7" s="162" t="str">
        <f>'NTS ONLY_set_year'!E38</f>
        <v>Vérifier les cellules foncées</v>
      </c>
      <c r="AM7" s="162" t="str">
        <f>'NTS ONLY_set_year'!$E$127</f>
        <v>Totaux</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Automobile 1</v>
      </c>
      <c r="D8" s="795"/>
      <c r="E8" s="796" t="str">
        <f>'NTS ONLY_set_year'!$E$28</f>
        <v>Automobile 2</v>
      </c>
      <c r="F8" s="796"/>
      <c r="G8" s="609" t="str">
        <f>'NTS ONLY_set_year'!$E$29</f>
        <v>Automobile 3</v>
      </c>
      <c r="H8" s="609" t="str">
        <f>'NTS ONLY_set_year'!$E$30</f>
        <v>Automobile 4</v>
      </c>
      <c r="I8" s="609" t="str">
        <f>'NTS ONLY_set_year'!$E$31</f>
        <v>Automobile 5</v>
      </c>
      <c r="J8" s="610" t="str">
        <f>'NTS ONLY_set_year'!$E$32</f>
        <v>Automobile 6</v>
      </c>
      <c r="K8" s="28"/>
      <c r="L8" s="83"/>
      <c r="M8" s="83" t="str">
        <f>'NTS ONLY_set_year'!$E$81</f>
        <v>Frais d'intérêt</v>
      </c>
      <c r="N8" s="84"/>
      <c r="O8" s="85"/>
      <c r="P8" s="48" t="str">
        <f>'NTS ONLY_set_year'!$E$114</f>
        <v>Remboursements de l'employeur</v>
      </c>
      <c r="Q8" s="48"/>
      <c r="R8" s="131"/>
      <c r="S8" s="50"/>
      <c r="Y8" s="163"/>
      <c r="AB8" s="161"/>
      <c r="AE8" s="320">
        <f ca="1">DATE($AE$7,$AD$6,0)</f>
        <v>45961</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Début</v>
      </c>
      <c r="C9" s="791"/>
      <c r="D9" s="753"/>
      <c r="E9" s="753"/>
      <c r="F9" s="753"/>
      <c r="G9" s="74"/>
      <c r="H9" s="74"/>
      <c r="I9" s="74"/>
      <c r="J9" s="608"/>
      <c r="K9" s="28"/>
      <c r="L9" s="83"/>
      <c r="M9" s="83" t="str">
        <f>'NTS ONLY_set_year'!$E$79</f>
        <v>Assurance</v>
      </c>
      <c r="N9" s="86"/>
      <c r="O9" s="87"/>
      <c r="P9" s="48" t="str">
        <f>'NTS ONLY_set_year'!$E$71</f>
        <v>Remboursement de la taxe d'accise sur l'essence</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Totaux</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Fin</v>
      </c>
      <c r="C10" s="791"/>
      <c r="D10" s="753"/>
      <c r="E10" s="753"/>
      <c r="F10" s="753"/>
      <c r="G10" s="74"/>
      <c r="H10" s="74"/>
      <c r="I10" s="74"/>
      <c r="J10" s="608"/>
      <c r="K10" s="28"/>
      <c r="L10" s="83"/>
      <c r="M10" s="83" t="str">
        <f>'NTS ONLY_set_year'!$E$12</f>
        <v>Réparations accident (personnel)</v>
      </c>
      <c r="N10" s="84"/>
      <c r="O10" s="85"/>
      <c r="P10" s="48" t="str">
        <f>'NTS ONLY_set_year'!$E$72</f>
        <v>Remboursement de la TPS/TVH reçue</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Réparations accident (affaires)</v>
      </c>
      <c r="N11" s="130"/>
      <c r="O11" s="130"/>
      <c r="P11" s="618" t="str">
        <f>'NTS ONLY_set_year'!$E$164</f>
        <v>Remboursement de la TVQ reçue</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Produit d'assurance</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30</v>
      </c>
      <c r="C13" s="809" t="str">
        <f>IF($X$16=$X$14,"",$V$7)</f>
        <v>Jours de disponibilité du véhicule dans le mois pour affaires ou à des fins personnelles</v>
      </c>
      <c r="D13" s="673"/>
      <c r="E13" s="673"/>
      <c r="F13" s="810"/>
      <c r="G13" s="797" t="str">
        <f>'NTS ONLY_set_year'!$E$119</f>
        <v>Notes
spéciales :</v>
      </c>
      <c r="H13" s="766"/>
      <c r="I13" s="767"/>
      <c r="J13" s="767"/>
      <c r="K13" s="767"/>
      <c r="L13" s="767"/>
      <c r="M13" s="767"/>
      <c r="N13" s="767"/>
      <c r="O13" s="767"/>
      <c r="P13" s="767"/>
      <c r="Q13" s="767"/>
      <c r="R13" s="768"/>
      <c r="X13" s="349" t="str">
        <f>'Annual Summary_Sommaire annuel'!V4</f>
        <v>Québec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f</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748" t="str">
        <f>'NTS ONLY_set_year'!$E$22</f>
        <v>Kilomètres d'affaires</v>
      </c>
      <c r="L16" s="749"/>
      <c r="M16" s="750"/>
      <c r="N16" s="751" t="str">
        <f>'NTS ONLY_set_year'!$E$106</f>
        <v>Station-
nement</v>
      </c>
      <c r="O16" s="691" t="str">
        <f>'NTS ONLY_set_year'!$E$70</f>
        <v>Essence
et huile</v>
      </c>
      <c r="P16" s="691" t="str">
        <f>'NTS ONLY_set_year'!$E$97</f>
        <v>Réparations et entretien courants</v>
      </c>
      <c r="Q16" s="691" t="str">
        <f>'NTS ONLY_set_year'!$E$105</f>
        <v>Autres frais d'exploitation (comme l'immatriculation et le permis)</v>
      </c>
      <c r="R16" s="830" t="str">
        <f>'NTS ONLY_set_year'!$E$49&amp;"
"</f>
        <v xml:space="preserve">Jour
</v>
      </c>
      <c r="S16" s="50"/>
      <c r="X16" s="367" t="str">
        <f>'Annual Summary_Sommaire annuel'!$V$7</f>
        <v>Québec</v>
      </c>
      <c r="Y16" s="219"/>
      <c r="Z16" s="221">
        <f ca="1">MAX(Z20:Z194)</f>
        <v>30</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Inscrire un</v>
      </c>
      <c r="C17" s="124" t="str">
        <f>IF($X$16='Annual Summary_Sommaire annuel'!$V$5,"","X")</f>
        <v>X</v>
      </c>
      <c r="D17" s="772" t="str">
        <f>IF($X$16=$X$14,"",'NTS ONLY_set_year'!$E$134)</f>
        <v>pour indiquer (ci-dessous) les jours pour lesquels l'automobile n'est pas disponible.</v>
      </c>
      <c r="E17" s="773"/>
      <c r="F17" s="773"/>
      <c r="G17" s="773"/>
      <c r="H17" s="773"/>
      <c r="I17" s="774"/>
      <c r="J17" s="775"/>
      <c r="K17" s="823" t="str">
        <f>'NTS ONLY_set_year'!$E$98</f>
        <v>(Pas de kilométrage personnel)</v>
      </c>
      <c r="L17" s="824"/>
      <c r="M17" s="825"/>
      <c r="N17" s="751"/>
      <c r="O17" s="691"/>
      <c r="P17" s="691"/>
      <c r="Q17" s="691"/>
      <c r="R17" s="830"/>
      <c r="S17" s="50"/>
      <c r="V17" s="591" t="str">
        <f ca="1">IF(Language="f",V19,V18)</f>
        <v>novembre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Kilomètres d'affaires</v>
      </c>
      <c r="BF17" s="749"/>
      <c r="BG17" s="750"/>
      <c r="BH17" s="751" t="str">
        <f>'NTS ONLY_set_year'!$E$106</f>
        <v>Station-
nement</v>
      </c>
      <c r="BI17" s="691" t="str">
        <f>'NTS ONLY_set_year'!$E$70</f>
        <v>Essence
et huile</v>
      </c>
      <c r="BJ17" s="691" t="str">
        <f>'NTS ONLY_set_year'!$E$97</f>
        <v>Réparations et entretien courants</v>
      </c>
      <c r="BK17" s="691" t="str">
        <f>'NTS ONLY_set_year'!$E$105</f>
        <v>Autres frais d'exploitation (comme l'immatriculation et le permis)</v>
      </c>
      <c r="BL17" s="197"/>
      <c r="BM17" s="379"/>
      <c r="BQ17" s="292"/>
      <c r="BR17" s="7"/>
      <c r="BS17" s="7"/>
      <c r="BT17" s="7"/>
      <c r="IU17" s="17"/>
    </row>
    <row r="18" spans="2:255" ht="24.9" customHeight="1">
      <c r="B18" s="95"/>
      <c r="C18" s="792" t="str">
        <f>IF($X$16=$X$14,"","▼
▼
▼")</f>
        <v>▼
▼
▼</v>
      </c>
      <c r="D18" s="800" t="str">
        <f>'NTS ONLY_set_year'!$E$64</f>
        <v>Entrer le jour aussi souvent que nécessaire.
▼</v>
      </c>
      <c r="E18" s="801"/>
      <c r="F18" s="801"/>
      <c r="G18" s="802"/>
      <c r="H18" s="806" t="str">
        <f>'NTS ONLY_set_year'!$E$112</f>
        <v>A. 
But et notes</v>
      </c>
      <c r="I18" s="806" t="str">
        <f>"B.
"&amp;'NTS ONLY_set_year'!E56</f>
        <v>B.
Point de
départ</v>
      </c>
      <c r="J18" s="806" t="str">
        <f>"C.
"&amp;'NTS ONLY_set_year'!E57</f>
        <v>C.
Destination</v>
      </c>
      <c r="K18" s="10" t="str">
        <f>'NTS ONLY_set_year'!$E$121</f>
        <v>Début</v>
      </c>
      <c r="L18" s="11" t="str">
        <f>'NTS ONLY_set_year'!$E$59</f>
        <v>Fin</v>
      </c>
      <c r="M18" s="12" t="str">
        <f>'NTS ONLY_set_year'!$E$58</f>
        <v>Parcouru</v>
      </c>
      <c r="N18" s="752"/>
      <c r="O18" s="692"/>
      <c r="P18" s="534" t="str">
        <f>'NTS ONLY_set_year'!$E$73</f>
        <v>Consigner les détails dans A.</v>
      </c>
      <c r="Q18" s="692"/>
      <c r="R18" s="831"/>
      <c r="S18" s="50"/>
      <c r="U18" s="398" t="str">
        <f ca="1">TEXT($AE$8+1,"Mmmm")</f>
        <v>November</v>
      </c>
      <c r="V18" s="590" t="str">
        <f ca="1">AE6</f>
        <v>November,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Rangée</v>
      </c>
      <c r="C19" s="793"/>
      <c r="D19" s="803"/>
      <c r="E19" s="804"/>
      <c r="F19" s="804"/>
      <c r="G19" s="805"/>
      <c r="H19" s="807"/>
      <c r="I19" s="808"/>
      <c r="J19" s="808"/>
      <c r="K19" s="770" t="str">
        <f>'NTS ONLY_set_year'!$E$127</f>
        <v>Totaux</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novembre</v>
      </c>
      <c r="V19" s="590" t="str">
        <f ca="1">U19&amp;" "&amp;Year_four_digits</f>
        <v>novembre 2025</v>
      </c>
      <c r="W19" s="590"/>
      <c r="X19" s="397" t="s">
        <v>169</v>
      </c>
      <c r="Y19" s="400" t="s">
        <v>170</v>
      </c>
      <c r="Z19" s="223" t="s">
        <v>34</v>
      </c>
      <c r="AB19" s="423" t="s">
        <v>182</v>
      </c>
      <c r="AC19" s="216"/>
      <c r="AD19" s="383" t="s">
        <v>35</v>
      </c>
      <c r="AE19" s="384"/>
      <c r="AF19" s="385"/>
      <c r="AJ19" s="816"/>
      <c r="AK19" s="697"/>
      <c r="AL19" s="386" t="str">
        <f>'NTS ONLY_set_year'!$E$42</f>
        <v>Vérifier DÉBUT</v>
      </c>
      <c r="AM19" s="697"/>
      <c r="AN19" s="386" t="str">
        <f>'NTS ONLY_set_year'!$E$39</f>
        <v>Vérifier FIN</v>
      </c>
      <c r="AP19" s="387">
        <f ca="1">MIN(OFFSET($AP$19,MATCH($AP$18,$AP$20:$AP$195,0)+1,0,600,1))</f>
        <v>999</v>
      </c>
      <c r="AQ19" s="697"/>
      <c r="AR19" s="697"/>
      <c r="AS19" s="697"/>
      <c r="AT19" s="697"/>
      <c r="AU19" s="814"/>
      <c r="AV19" s="814"/>
      <c r="AW19" s="747"/>
      <c r="BE19" s="10" t="str">
        <f>'NTS ONLY_set_year'!$E$121</f>
        <v>Début</v>
      </c>
      <c r="BF19" s="11" t="str">
        <f>'NTS ONLY_set_year'!$E$59</f>
        <v>Fin</v>
      </c>
      <c r="BG19" s="12" t="str">
        <f>'NTS ONLY_set_year'!$E$58</f>
        <v>Parcouru</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Sam.  1 novembre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Sam</v>
      </c>
      <c r="U20" s="227" t="str">
        <f ca="1">$U$19</f>
        <v>novembre</v>
      </c>
      <c r="X20" s="388">
        <f ca="1">$AE$8+D20</f>
        <v>45962</v>
      </c>
      <c r="Y20" s="513" t="str">
        <f ca="1">IF(Y14="f",T20&amp;". "&amp;" "&amp;R20&amp;" "&amp;U20&amp;" "&amp;$AE$7,T20&amp;". "&amp;U20&amp;" "&amp;R20&amp;", "&amp;$AE$7)</f>
        <v>Sam.  1 novembre 2025</v>
      </c>
      <c r="Z20" s="184">
        <f t="shared" ref="Z20:Z83" ca="1" si="4">MIN(R20,$AF$5)</f>
        <v>1</v>
      </c>
      <c r="AA20" s="389">
        <f t="shared" ref="AA20:AA83" ca="1" si="5">$AD$6</f>
        <v>11</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30</v>
      </c>
      <c r="AU20" s="322" t="str">
        <f>IF($C20=$AB$15,'NTS ONLY_set_year'!$E$143," ")&amp;$D20</f>
        <v xml:space="preserve"> 1</v>
      </c>
      <c r="AV20" s="162">
        <f ca="1">IF($X$16=$X$14,0,IF(ISERROR(INDEX($AK$2:$BO$2,D20)),0,(INDEX($AK$2:$BO$2,D20))))</f>
        <v>0</v>
      </c>
      <c r="AW20" s="239">
        <f t="shared" ref="AW20:AW37" ca="1" si="11">IF(OR(D20&gt;$AF$5,D20&lt;1),0,1-AV20)</f>
        <v>1</v>
      </c>
      <c r="BE20" s="744" t="str">
        <f ca="1">$AU$9</f>
        <v>Totaux</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Entrer jour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Ven</v>
      </c>
      <c r="U21" s="227" t="str">
        <f t="shared" ref="U21:U84" ca="1" si="13">$U$19</f>
        <v>novembre</v>
      </c>
      <c r="X21" s="388">
        <f ca="1">$AE$8+D21</f>
        <v>45961</v>
      </c>
      <c r="Y21" s="513" t="str">
        <f t="shared" ref="Y21:Y84" ca="1" si="14">IF(Y15="f",T21&amp;". "&amp;" "&amp;R21&amp;" "&amp;U21&amp;" "&amp;$AE$7,T21&amp;". "&amp;U21&amp;" "&amp;R21&amp;", "&amp;$AE$7)</f>
        <v>Ven. novembre , 2025</v>
      </c>
      <c r="Z21" s="184">
        <f t="shared" ca="1" si="4"/>
        <v>30</v>
      </c>
      <c r="AA21" s="389">
        <f t="shared" ca="1" si="5"/>
        <v>11</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Ven</v>
      </c>
      <c r="U22" s="227" t="str">
        <f t="shared" ca="1" si="13"/>
        <v>novembre</v>
      </c>
      <c r="X22" s="388">
        <f t="shared" ref="X22:X85" ca="1" si="17">$AE$8+D22</f>
        <v>45961</v>
      </c>
      <c r="Y22" s="513" t="str">
        <f t="shared" ca="1" si="14"/>
        <v>Ven. novembre , 2025</v>
      </c>
      <c r="Z22" s="184">
        <f t="shared" ca="1" si="4"/>
        <v>30</v>
      </c>
      <c r="AA22" s="389">
        <f t="shared" ca="1" si="5"/>
        <v>11</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Ven</v>
      </c>
      <c r="U23" s="227" t="str">
        <f t="shared" ca="1" si="13"/>
        <v>novembre</v>
      </c>
      <c r="X23" s="388">
        <f t="shared" ca="1" si="17"/>
        <v>45961</v>
      </c>
      <c r="Y23" s="513" t="str">
        <f t="shared" ca="1" si="14"/>
        <v>Ven. novembre , 2025</v>
      </c>
      <c r="Z23" s="184">
        <f t="shared" ca="1" si="4"/>
        <v>30</v>
      </c>
      <c r="AA23" s="389">
        <f t="shared" ca="1" si="5"/>
        <v>11</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Ven</v>
      </c>
      <c r="U24" s="227" t="str">
        <f t="shared" ca="1" si="13"/>
        <v>novembre</v>
      </c>
      <c r="X24" s="388">
        <f t="shared" ca="1" si="17"/>
        <v>45961</v>
      </c>
      <c r="Y24" s="513" t="str">
        <f t="shared" ca="1" si="14"/>
        <v>Ven. novembre , 2025</v>
      </c>
      <c r="Z24" s="184">
        <f t="shared" ca="1" si="4"/>
        <v>30</v>
      </c>
      <c r="AA24" s="389">
        <f t="shared" ca="1" si="5"/>
        <v>11</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Ven</v>
      </c>
      <c r="U25" s="227" t="str">
        <f t="shared" ca="1" si="13"/>
        <v>novembre</v>
      </c>
      <c r="X25" s="388">
        <f t="shared" ca="1" si="17"/>
        <v>45961</v>
      </c>
      <c r="Y25" s="513" t="str">
        <f t="shared" ca="1" si="14"/>
        <v>Ven. novembre , 2025</v>
      </c>
      <c r="Z25" s="184">
        <f t="shared" ca="1" si="4"/>
        <v>30</v>
      </c>
      <c r="AA25" s="389">
        <f t="shared" ca="1" si="5"/>
        <v>11</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Ven</v>
      </c>
      <c r="U26" s="227" t="str">
        <f t="shared" ca="1" si="13"/>
        <v>novembre</v>
      </c>
      <c r="X26" s="388">
        <f t="shared" ca="1" si="17"/>
        <v>45961</v>
      </c>
      <c r="Y26" s="513" t="str">
        <f t="shared" ca="1" si="14"/>
        <v>Ven. novembre , 2025</v>
      </c>
      <c r="Z26" s="184">
        <f t="shared" ca="1" si="4"/>
        <v>30</v>
      </c>
      <c r="AA26" s="389">
        <f t="shared" ca="1" si="5"/>
        <v>11</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Ven</v>
      </c>
      <c r="U27" s="227" t="str">
        <f t="shared" ca="1" si="13"/>
        <v>novembre</v>
      </c>
      <c r="X27" s="388">
        <f t="shared" ca="1" si="17"/>
        <v>45961</v>
      </c>
      <c r="Y27" s="513" t="str">
        <f t="shared" ca="1" si="14"/>
        <v>Ven. novembre , 2025</v>
      </c>
      <c r="Z27" s="184">
        <f t="shared" ca="1" si="4"/>
        <v>30</v>
      </c>
      <c r="AA27" s="389">
        <f t="shared" ca="1" si="5"/>
        <v>11</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Ven</v>
      </c>
      <c r="U28" s="227" t="str">
        <f t="shared" ca="1" si="13"/>
        <v>novembre</v>
      </c>
      <c r="X28" s="388">
        <f t="shared" ca="1" si="17"/>
        <v>45961</v>
      </c>
      <c r="Y28" s="513" t="str">
        <f t="shared" ca="1" si="14"/>
        <v>Ven. novembre , 2025</v>
      </c>
      <c r="Z28" s="184">
        <f t="shared" ca="1" si="4"/>
        <v>30</v>
      </c>
      <c r="AA28" s="389">
        <f t="shared" ca="1" si="5"/>
        <v>11</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Ven</v>
      </c>
      <c r="U29" s="227" t="str">
        <f t="shared" ca="1" si="13"/>
        <v>novembre</v>
      </c>
      <c r="X29" s="388">
        <f t="shared" ca="1" si="17"/>
        <v>45961</v>
      </c>
      <c r="Y29" s="513" t="str">
        <f t="shared" ca="1" si="14"/>
        <v>Ven. novembre , 2025</v>
      </c>
      <c r="Z29" s="184">
        <f t="shared" ca="1" si="4"/>
        <v>30</v>
      </c>
      <c r="AA29" s="389">
        <f t="shared" ca="1" si="5"/>
        <v>11</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Ven</v>
      </c>
      <c r="U30" s="227" t="str">
        <f t="shared" ca="1" si="13"/>
        <v>novembre</v>
      </c>
      <c r="X30" s="388">
        <f t="shared" ca="1" si="17"/>
        <v>45961</v>
      </c>
      <c r="Y30" s="513" t="str">
        <f t="shared" ca="1" si="14"/>
        <v>Ven. novembre , 2025</v>
      </c>
      <c r="Z30" s="184">
        <f t="shared" ca="1" si="4"/>
        <v>30</v>
      </c>
      <c r="AA30" s="389">
        <f t="shared" ca="1" si="5"/>
        <v>11</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Ven</v>
      </c>
      <c r="U31" s="227" t="str">
        <f t="shared" ca="1" si="13"/>
        <v>novembre</v>
      </c>
      <c r="X31" s="388">
        <f t="shared" ca="1" si="17"/>
        <v>45961</v>
      </c>
      <c r="Y31" s="513" t="str">
        <f t="shared" ca="1" si="14"/>
        <v>Ven. novembre , 2025</v>
      </c>
      <c r="Z31" s="184">
        <f t="shared" ca="1" si="4"/>
        <v>30</v>
      </c>
      <c r="AA31" s="389">
        <f t="shared" ca="1" si="5"/>
        <v>11</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Ven</v>
      </c>
      <c r="U32" s="227" t="str">
        <f t="shared" ca="1" si="13"/>
        <v>novembre</v>
      </c>
      <c r="X32" s="388">
        <f t="shared" ca="1" si="17"/>
        <v>45961</v>
      </c>
      <c r="Y32" s="513" t="str">
        <f t="shared" ca="1" si="14"/>
        <v>Ven. novembre , 2025</v>
      </c>
      <c r="Z32" s="184">
        <f t="shared" ca="1" si="4"/>
        <v>30</v>
      </c>
      <c r="AA32" s="389">
        <f t="shared" ca="1" si="5"/>
        <v>11</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Ven</v>
      </c>
      <c r="U33" s="227" t="str">
        <f t="shared" ca="1" si="13"/>
        <v>novembre</v>
      </c>
      <c r="X33" s="388">
        <f t="shared" ca="1" si="17"/>
        <v>45961</v>
      </c>
      <c r="Y33" s="513" t="str">
        <f t="shared" ca="1" si="14"/>
        <v>Ven. novembre , 2025</v>
      </c>
      <c r="Z33" s="184">
        <f t="shared" ca="1" si="4"/>
        <v>30</v>
      </c>
      <c r="AA33" s="389">
        <f t="shared" ca="1" si="5"/>
        <v>11</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Ven</v>
      </c>
      <c r="U34" s="227" t="str">
        <f t="shared" ca="1" si="13"/>
        <v>novembre</v>
      </c>
      <c r="X34" s="388">
        <f t="shared" ca="1" si="17"/>
        <v>45961</v>
      </c>
      <c r="Y34" s="513" t="str">
        <f t="shared" ca="1" si="14"/>
        <v>Ven. novembre , 2025</v>
      </c>
      <c r="Z34" s="184">
        <f t="shared" ca="1" si="4"/>
        <v>30</v>
      </c>
      <c r="AA34" s="389">
        <f t="shared" ca="1" si="5"/>
        <v>11</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Ven</v>
      </c>
      <c r="U35" s="227" t="str">
        <f t="shared" ca="1" si="13"/>
        <v>novembre</v>
      </c>
      <c r="X35" s="388">
        <f t="shared" ca="1" si="17"/>
        <v>45961</v>
      </c>
      <c r="Y35" s="513" t="str">
        <f t="shared" ca="1" si="14"/>
        <v>Ven. novembre , 2025</v>
      </c>
      <c r="Z35" s="184">
        <f t="shared" ca="1" si="4"/>
        <v>30</v>
      </c>
      <c r="AA35" s="389">
        <f t="shared" ca="1" si="5"/>
        <v>11</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Ven</v>
      </c>
      <c r="U36" s="227" t="str">
        <f t="shared" ca="1" si="13"/>
        <v>novembre</v>
      </c>
      <c r="X36" s="388">
        <f t="shared" ca="1" si="17"/>
        <v>45961</v>
      </c>
      <c r="Y36" s="513" t="str">
        <f t="shared" ca="1" si="14"/>
        <v>Ven. novembre , 2025</v>
      </c>
      <c r="Z36" s="184">
        <f t="shared" ca="1" si="4"/>
        <v>30</v>
      </c>
      <c r="AA36" s="389">
        <f t="shared" ca="1" si="5"/>
        <v>11</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Ven</v>
      </c>
      <c r="U37" s="227" t="str">
        <f t="shared" ca="1" si="13"/>
        <v>novembre</v>
      </c>
      <c r="X37" s="388">
        <f t="shared" ca="1" si="17"/>
        <v>45961</v>
      </c>
      <c r="Y37" s="513" t="str">
        <f t="shared" ca="1" si="14"/>
        <v>Ven. novembre , 2025</v>
      </c>
      <c r="Z37" s="184">
        <f t="shared" ca="1" si="4"/>
        <v>30</v>
      </c>
      <c r="AA37" s="389">
        <f t="shared" ca="1" si="5"/>
        <v>11</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Ven</v>
      </c>
      <c r="U38" s="227" t="str">
        <f t="shared" ca="1" si="13"/>
        <v>novembre</v>
      </c>
      <c r="X38" s="388">
        <f t="shared" ca="1" si="17"/>
        <v>45961</v>
      </c>
      <c r="Y38" s="513" t="str">
        <f t="shared" ca="1" si="14"/>
        <v>Ven. novembre , 2025</v>
      </c>
      <c r="Z38" s="184">
        <f t="shared" ca="1" si="4"/>
        <v>30</v>
      </c>
      <c r="AA38" s="389">
        <f t="shared" ca="1" si="5"/>
        <v>11</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Ven</v>
      </c>
      <c r="U39" s="227" t="str">
        <f t="shared" ca="1" si="13"/>
        <v>novembre</v>
      </c>
      <c r="X39" s="388">
        <f t="shared" ca="1" si="17"/>
        <v>45961</v>
      </c>
      <c r="Y39" s="513" t="str">
        <f t="shared" ca="1" si="14"/>
        <v>Ven. novembre , 2025</v>
      </c>
      <c r="Z39" s="184">
        <f t="shared" ca="1" si="4"/>
        <v>30</v>
      </c>
      <c r="AA39" s="389">
        <f t="shared" ca="1" si="5"/>
        <v>11</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Ven</v>
      </c>
      <c r="U40" s="227" t="str">
        <f t="shared" ca="1" si="13"/>
        <v>novembre</v>
      </c>
      <c r="X40" s="388">
        <f t="shared" ca="1" si="17"/>
        <v>45961</v>
      </c>
      <c r="Y40" s="513" t="str">
        <f t="shared" ca="1" si="14"/>
        <v>Ven. novembre , 2025</v>
      </c>
      <c r="Z40" s="184">
        <f t="shared" ca="1" si="4"/>
        <v>30</v>
      </c>
      <c r="AA40" s="389">
        <f t="shared" ca="1" si="5"/>
        <v>11</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Ven</v>
      </c>
      <c r="U41" s="227" t="str">
        <f t="shared" ca="1" si="13"/>
        <v>novembre</v>
      </c>
      <c r="X41" s="388">
        <f t="shared" ca="1" si="17"/>
        <v>45961</v>
      </c>
      <c r="Y41" s="513" t="str">
        <f t="shared" ca="1" si="14"/>
        <v>Ven. novembre , 2025</v>
      </c>
      <c r="Z41" s="184">
        <f t="shared" ca="1" si="4"/>
        <v>30</v>
      </c>
      <c r="AA41" s="389">
        <f t="shared" ca="1" si="5"/>
        <v>11</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Ven</v>
      </c>
      <c r="U42" s="227" t="str">
        <f t="shared" ca="1" si="13"/>
        <v>novembre</v>
      </c>
      <c r="X42" s="388">
        <f t="shared" ca="1" si="17"/>
        <v>45961</v>
      </c>
      <c r="Y42" s="513" t="str">
        <f t="shared" ca="1" si="14"/>
        <v>Ven. novembre , 2025</v>
      </c>
      <c r="Z42" s="184">
        <f t="shared" ca="1" si="4"/>
        <v>30</v>
      </c>
      <c r="AA42" s="389">
        <f t="shared" ca="1" si="5"/>
        <v>11</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Ven</v>
      </c>
      <c r="U43" s="227" t="str">
        <f t="shared" ca="1" si="13"/>
        <v>novembre</v>
      </c>
      <c r="X43" s="388">
        <f t="shared" ca="1" si="17"/>
        <v>45961</v>
      </c>
      <c r="Y43" s="513" t="str">
        <f t="shared" ca="1" si="14"/>
        <v>Ven. novembre , 2025</v>
      </c>
      <c r="Z43" s="184">
        <f t="shared" ca="1" si="4"/>
        <v>30</v>
      </c>
      <c r="AA43" s="389">
        <f t="shared" ca="1" si="5"/>
        <v>11</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Ven</v>
      </c>
      <c r="U44" s="227" t="str">
        <f t="shared" ca="1" si="13"/>
        <v>novembre</v>
      </c>
      <c r="X44" s="388">
        <f t="shared" ca="1" si="17"/>
        <v>45961</v>
      </c>
      <c r="Y44" s="513" t="str">
        <f t="shared" ca="1" si="14"/>
        <v>Ven. novembre , 2025</v>
      </c>
      <c r="Z44" s="184">
        <f t="shared" ca="1" si="4"/>
        <v>30</v>
      </c>
      <c r="AA44" s="389">
        <f t="shared" ca="1" si="5"/>
        <v>11</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Ven</v>
      </c>
      <c r="U45" s="227" t="str">
        <f t="shared" ca="1" si="13"/>
        <v>novembre</v>
      </c>
      <c r="X45" s="388">
        <f t="shared" ca="1" si="17"/>
        <v>45961</v>
      </c>
      <c r="Y45" s="513" t="str">
        <f t="shared" ca="1" si="14"/>
        <v>Ven. novembre , 2025</v>
      </c>
      <c r="Z45" s="184">
        <f t="shared" ca="1" si="4"/>
        <v>30</v>
      </c>
      <c r="AA45" s="389">
        <f t="shared" ca="1" si="5"/>
        <v>11</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Ven</v>
      </c>
      <c r="U46" s="227" t="str">
        <f t="shared" ca="1" si="13"/>
        <v>novembre</v>
      </c>
      <c r="X46" s="388">
        <f t="shared" ca="1" si="17"/>
        <v>45961</v>
      </c>
      <c r="Y46" s="513" t="str">
        <f t="shared" ca="1" si="14"/>
        <v>Ven. novembre , 2025</v>
      </c>
      <c r="Z46" s="184">
        <f t="shared" ca="1" si="4"/>
        <v>30</v>
      </c>
      <c r="AA46" s="389">
        <f t="shared" ca="1" si="5"/>
        <v>11</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Ven</v>
      </c>
      <c r="U47" s="227" t="str">
        <f t="shared" ca="1" si="13"/>
        <v>novembre</v>
      </c>
      <c r="X47" s="388">
        <f t="shared" ca="1" si="17"/>
        <v>45961</v>
      </c>
      <c r="Y47" s="513" t="str">
        <f t="shared" ca="1" si="14"/>
        <v>Ven. novembre , 2025</v>
      </c>
      <c r="Z47" s="184">
        <f t="shared" ca="1" si="4"/>
        <v>30</v>
      </c>
      <c r="AA47" s="389">
        <f t="shared" ca="1" si="5"/>
        <v>11</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Ven</v>
      </c>
      <c r="U48" s="227" t="str">
        <f t="shared" ca="1" si="13"/>
        <v>novembre</v>
      </c>
      <c r="X48" s="388">
        <f t="shared" ca="1" si="17"/>
        <v>45961</v>
      </c>
      <c r="Y48" s="513" t="str">
        <f t="shared" ca="1" si="14"/>
        <v>Ven. novembre , 2025</v>
      </c>
      <c r="Z48" s="184">
        <f t="shared" ca="1" si="4"/>
        <v>30</v>
      </c>
      <c r="AA48" s="389">
        <f t="shared" ca="1" si="5"/>
        <v>11</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Ven</v>
      </c>
      <c r="U49" s="227" t="str">
        <f t="shared" ca="1" si="13"/>
        <v>novembre</v>
      </c>
      <c r="X49" s="388">
        <f t="shared" ca="1" si="17"/>
        <v>45961</v>
      </c>
      <c r="Y49" s="513" t="str">
        <f t="shared" ca="1" si="14"/>
        <v>Ven. novembre , 2025</v>
      </c>
      <c r="Z49" s="184">
        <f t="shared" ca="1" si="4"/>
        <v>30</v>
      </c>
      <c r="AA49" s="389">
        <f t="shared" ca="1" si="5"/>
        <v>11</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Ven</v>
      </c>
      <c r="U50" s="227" t="str">
        <f t="shared" ca="1" si="13"/>
        <v>novembre</v>
      </c>
      <c r="X50" s="388">
        <f t="shared" ca="1" si="17"/>
        <v>45961</v>
      </c>
      <c r="Y50" s="513" t="str">
        <f t="shared" ca="1" si="14"/>
        <v>Ven. novembre , 2025</v>
      </c>
      <c r="Z50" s="184">
        <f t="shared" ca="1" si="4"/>
        <v>30</v>
      </c>
      <c r="AA50" s="389">
        <f t="shared" ca="1" si="5"/>
        <v>11</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Ven</v>
      </c>
      <c r="U51" s="227" t="str">
        <f t="shared" ca="1" si="13"/>
        <v>novembre</v>
      </c>
      <c r="X51" s="388">
        <f t="shared" ca="1" si="17"/>
        <v>45961</v>
      </c>
      <c r="Y51" s="513" t="str">
        <f t="shared" ca="1" si="14"/>
        <v>Ven. novembre , 2025</v>
      </c>
      <c r="Z51" s="184">
        <f t="shared" ca="1" si="4"/>
        <v>30</v>
      </c>
      <c r="AA51" s="389">
        <f t="shared" ca="1" si="5"/>
        <v>11</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Ven</v>
      </c>
      <c r="U52" s="227" t="str">
        <f t="shared" ca="1" si="13"/>
        <v>novembre</v>
      </c>
      <c r="X52" s="388">
        <f t="shared" ca="1" si="17"/>
        <v>45961</v>
      </c>
      <c r="Y52" s="513" t="str">
        <f t="shared" ca="1" si="14"/>
        <v>Ven. novembre , 2025</v>
      </c>
      <c r="Z52" s="184">
        <f t="shared" ca="1" si="4"/>
        <v>30</v>
      </c>
      <c r="AA52" s="389">
        <f t="shared" ca="1" si="5"/>
        <v>11</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Ven</v>
      </c>
      <c r="U53" s="227" t="str">
        <f t="shared" ca="1" si="13"/>
        <v>novembre</v>
      </c>
      <c r="X53" s="388">
        <f t="shared" ca="1" si="17"/>
        <v>45961</v>
      </c>
      <c r="Y53" s="513" t="str">
        <f t="shared" ca="1" si="14"/>
        <v>Ven. novembre , 2025</v>
      </c>
      <c r="Z53" s="184">
        <f t="shared" ca="1" si="4"/>
        <v>30</v>
      </c>
      <c r="AA53" s="389">
        <f t="shared" ca="1" si="5"/>
        <v>11</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Ven</v>
      </c>
      <c r="U54" s="227" t="str">
        <f t="shared" ca="1" si="13"/>
        <v>novembre</v>
      </c>
      <c r="X54" s="388">
        <f t="shared" ca="1" si="17"/>
        <v>45961</v>
      </c>
      <c r="Y54" s="513" t="str">
        <f t="shared" ca="1" si="14"/>
        <v>Ven. novembre , 2025</v>
      </c>
      <c r="Z54" s="184">
        <f t="shared" ca="1" si="4"/>
        <v>30</v>
      </c>
      <c r="AA54" s="389">
        <f t="shared" ca="1" si="5"/>
        <v>11</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Ven</v>
      </c>
      <c r="U55" s="227" t="str">
        <f t="shared" ca="1" si="13"/>
        <v>novembre</v>
      </c>
      <c r="X55" s="388">
        <f t="shared" ca="1" si="17"/>
        <v>45961</v>
      </c>
      <c r="Y55" s="513" t="str">
        <f t="shared" ca="1" si="14"/>
        <v>Ven. novembre , 2025</v>
      </c>
      <c r="Z55" s="184">
        <f t="shared" ca="1" si="4"/>
        <v>30</v>
      </c>
      <c r="AA55" s="389">
        <f t="shared" ca="1" si="5"/>
        <v>11</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Ven</v>
      </c>
      <c r="U56" s="227" t="str">
        <f t="shared" ca="1" si="13"/>
        <v>novembre</v>
      </c>
      <c r="X56" s="388">
        <f t="shared" ca="1" si="17"/>
        <v>45961</v>
      </c>
      <c r="Y56" s="513" t="str">
        <f t="shared" ca="1" si="14"/>
        <v>Ven. novembre , 2025</v>
      </c>
      <c r="Z56" s="184">
        <f t="shared" ca="1" si="4"/>
        <v>30</v>
      </c>
      <c r="AA56" s="389">
        <f t="shared" ca="1" si="5"/>
        <v>11</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Ven</v>
      </c>
      <c r="U57" s="227" t="str">
        <f t="shared" ca="1" si="13"/>
        <v>novembre</v>
      </c>
      <c r="X57" s="388">
        <f t="shared" ca="1" si="17"/>
        <v>45961</v>
      </c>
      <c r="Y57" s="513" t="str">
        <f t="shared" ca="1" si="14"/>
        <v>Ven. novembre , 2025</v>
      </c>
      <c r="Z57" s="184">
        <f t="shared" ca="1" si="4"/>
        <v>30</v>
      </c>
      <c r="AA57" s="389">
        <f t="shared" ca="1" si="5"/>
        <v>11</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Ven</v>
      </c>
      <c r="U58" s="227" t="str">
        <f t="shared" ca="1" si="13"/>
        <v>novembre</v>
      </c>
      <c r="X58" s="388">
        <f t="shared" ca="1" si="17"/>
        <v>45961</v>
      </c>
      <c r="Y58" s="513" t="str">
        <f t="shared" ca="1" si="14"/>
        <v>Ven. novembre , 2025</v>
      </c>
      <c r="Z58" s="184">
        <f t="shared" ca="1" si="4"/>
        <v>30</v>
      </c>
      <c r="AA58" s="389">
        <f t="shared" ca="1" si="5"/>
        <v>11</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Ven</v>
      </c>
      <c r="U59" s="227" t="str">
        <f t="shared" ca="1" si="13"/>
        <v>novembre</v>
      </c>
      <c r="X59" s="388">
        <f t="shared" ca="1" si="17"/>
        <v>45961</v>
      </c>
      <c r="Y59" s="513" t="str">
        <f t="shared" ca="1" si="14"/>
        <v>Ven. novembre , 2025</v>
      </c>
      <c r="Z59" s="184">
        <f t="shared" ca="1" si="4"/>
        <v>30</v>
      </c>
      <c r="AA59" s="389">
        <f t="shared" ca="1" si="5"/>
        <v>11</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Ven</v>
      </c>
      <c r="U60" s="227" t="str">
        <f t="shared" ca="1" si="13"/>
        <v>novembre</v>
      </c>
      <c r="X60" s="388">
        <f t="shared" ca="1" si="17"/>
        <v>45961</v>
      </c>
      <c r="Y60" s="513" t="str">
        <f t="shared" ca="1" si="14"/>
        <v>Ven. novembre , 2025</v>
      </c>
      <c r="Z60" s="184">
        <f t="shared" ca="1" si="4"/>
        <v>30</v>
      </c>
      <c r="AA60" s="389">
        <f t="shared" ca="1" si="5"/>
        <v>11</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Ven</v>
      </c>
      <c r="U61" s="227" t="str">
        <f t="shared" ca="1" si="13"/>
        <v>novembre</v>
      </c>
      <c r="X61" s="388">
        <f t="shared" ca="1" si="17"/>
        <v>45961</v>
      </c>
      <c r="Y61" s="513" t="str">
        <f t="shared" ca="1" si="14"/>
        <v>Ven. novembre , 2025</v>
      </c>
      <c r="Z61" s="184">
        <f t="shared" ca="1" si="4"/>
        <v>30</v>
      </c>
      <c r="AA61" s="389">
        <f t="shared" ca="1" si="5"/>
        <v>11</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Ven</v>
      </c>
      <c r="U62" s="227" t="str">
        <f t="shared" ca="1" si="13"/>
        <v>novembre</v>
      </c>
      <c r="X62" s="388">
        <f t="shared" ca="1" si="17"/>
        <v>45961</v>
      </c>
      <c r="Y62" s="513" t="str">
        <f t="shared" ca="1" si="14"/>
        <v>Ven. novembre , 2025</v>
      </c>
      <c r="Z62" s="184">
        <f t="shared" ca="1" si="4"/>
        <v>30</v>
      </c>
      <c r="AA62" s="389">
        <f t="shared" ca="1" si="5"/>
        <v>11</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Ven</v>
      </c>
      <c r="U63" s="227" t="str">
        <f t="shared" ca="1" si="13"/>
        <v>novembre</v>
      </c>
      <c r="X63" s="388">
        <f t="shared" ca="1" si="17"/>
        <v>45961</v>
      </c>
      <c r="Y63" s="513" t="str">
        <f t="shared" ca="1" si="14"/>
        <v>Ven. novembre , 2025</v>
      </c>
      <c r="Z63" s="184">
        <f t="shared" ca="1" si="4"/>
        <v>30</v>
      </c>
      <c r="AA63" s="389">
        <f t="shared" ca="1" si="5"/>
        <v>11</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Ven</v>
      </c>
      <c r="U64" s="227" t="str">
        <f t="shared" ca="1" si="13"/>
        <v>novembre</v>
      </c>
      <c r="X64" s="388">
        <f t="shared" ca="1" si="17"/>
        <v>45961</v>
      </c>
      <c r="Y64" s="513" t="str">
        <f t="shared" ca="1" si="14"/>
        <v>Ven. novembre , 2025</v>
      </c>
      <c r="Z64" s="184">
        <f t="shared" ca="1" si="4"/>
        <v>30</v>
      </c>
      <c r="AA64" s="389">
        <f t="shared" ca="1" si="5"/>
        <v>11</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Ven</v>
      </c>
      <c r="U65" s="227" t="str">
        <f t="shared" ca="1" si="13"/>
        <v>novembre</v>
      </c>
      <c r="X65" s="388">
        <f t="shared" ca="1" si="17"/>
        <v>45961</v>
      </c>
      <c r="Y65" s="513" t="str">
        <f t="shared" ca="1" si="14"/>
        <v>Ven. novembre , 2025</v>
      </c>
      <c r="Z65" s="184">
        <f t="shared" ca="1" si="4"/>
        <v>30</v>
      </c>
      <c r="AA65" s="389">
        <f t="shared" ca="1" si="5"/>
        <v>11</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Ven</v>
      </c>
      <c r="U66" s="227" t="str">
        <f t="shared" ca="1" si="13"/>
        <v>novembre</v>
      </c>
      <c r="X66" s="388">
        <f t="shared" ca="1" si="17"/>
        <v>45961</v>
      </c>
      <c r="Y66" s="513" t="str">
        <f t="shared" ca="1" si="14"/>
        <v>Ven. novembre , 2025</v>
      </c>
      <c r="Z66" s="184">
        <f t="shared" ca="1" si="4"/>
        <v>30</v>
      </c>
      <c r="AA66" s="389">
        <f t="shared" ca="1" si="5"/>
        <v>11</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Ven</v>
      </c>
      <c r="U67" s="227" t="str">
        <f t="shared" ca="1" si="13"/>
        <v>novembre</v>
      </c>
      <c r="X67" s="388">
        <f t="shared" ca="1" si="17"/>
        <v>45961</v>
      </c>
      <c r="Y67" s="513" t="str">
        <f t="shared" ca="1" si="14"/>
        <v>Ven. novembre , 2025</v>
      </c>
      <c r="Z67" s="184">
        <f t="shared" ca="1" si="4"/>
        <v>30</v>
      </c>
      <c r="AA67" s="389">
        <f t="shared" ca="1" si="5"/>
        <v>11</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Ven</v>
      </c>
      <c r="U68" s="227" t="str">
        <f t="shared" ca="1" si="13"/>
        <v>novembre</v>
      </c>
      <c r="X68" s="388">
        <f t="shared" ca="1" si="17"/>
        <v>45961</v>
      </c>
      <c r="Y68" s="513" t="str">
        <f t="shared" ca="1" si="14"/>
        <v>Ven. novembre , 2025</v>
      </c>
      <c r="Z68" s="184">
        <f t="shared" ca="1" si="4"/>
        <v>30</v>
      </c>
      <c r="AA68" s="389">
        <f t="shared" ca="1" si="5"/>
        <v>11</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Ven</v>
      </c>
      <c r="U69" s="227" t="str">
        <f t="shared" ca="1" si="13"/>
        <v>novembre</v>
      </c>
      <c r="X69" s="388">
        <f t="shared" ca="1" si="17"/>
        <v>45961</v>
      </c>
      <c r="Y69" s="513" t="str">
        <f t="shared" ca="1" si="14"/>
        <v>Ven. novembre , 2025</v>
      </c>
      <c r="Z69" s="184">
        <f t="shared" ca="1" si="4"/>
        <v>30</v>
      </c>
      <c r="AA69" s="389">
        <f t="shared" ca="1" si="5"/>
        <v>11</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Ven</v>
      </c>
      <c r="U70" s="227" t="str">
        <f t="shared" ca="1" si="13"/>
        <v>novembre</v>
      </c>
      <c r="X70" s="388">
        <f t="shared" ca="1" si="17"/>
        <v>45961</v>
      </c>
      <c r="Y70" s="513" t="str">
        <f t="shared" ca="1" si="14"/>
        <v>Ven. novembre , 2025</v>
      </c>
      <c r="Z70" s="184">
        <f t="shared" ca="1" si="4"/>
        <v>30</v>
      </c>
      <c r="AA70" s="389">
        <f t="shared" ca="1" si="5"/>
        <v>11</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Ven</v>
      </c>
      <c r="U71" s="227" t="str">
        <f t="shared" ca="1" si="13"/>
        <v>novembre</v>
      </c>
      <c r="X71" s="388">
        <f t="shared" ca="1" si="17"/>
        <v>45961</v>
      </c>
      <c r="Y71" s="513" t="str">
        <f t="shared" ca="1" si="14"/>
        <v>Ven. novembre , 2025</v>
      </c>
      <c r="Z71" s="184">
        <f t="shared" ca="1" si="4"/>
        <v>30</v>
      </c>
      <c r="AA71" s="389">
        <f t="shared" ca="1" si="5"/>
        <v>11</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Ven</v>
      </c>
      <c r="U72" s="227" t="str">
        <f t="shared" ca="1" si="13"/>
        <v>novembre</v>
      </c>
      <c r="X72" s="388">
        <f t="shared" ca="1" si="17"/>
        <v>45961</v>
      </c>
      <c r="Y72" s="513" t="str">
        <f t="shared" ca="1" si="14"/>
        <v>Ven. novembre , 2025</v>
      </c>
      <c r="Z72" s="184">
        <f t="shared" ca="1" si="4"/>
        <v>30</v>
      </c>
      <c r="AA72" s="389">
        <f t="shared" ca="1" si="5"/>
        <v>11</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Ven</v>
      </c>
      <c r="U73" s="227" t="str">
        <f t="shared" ca="1" si="13"/>
        <v>novembre</v>
      </c>
      <c r="X73" s="388">
        <f t="shared" ca="1" si="17"/>
        <v>45961</v>
      </c>
      <c r="Y73" s="513" t="str">
        <f t="shared" ca="1" si="14"/>
        <v>Ven. novembre , 2025</v>
      </c>
      <c r="Z73" s="184">
        <f t="shared" ca="1" si="4"/>
        <v>30</v>
      </c>
      <c r="AA73" s="389">
        <f t="shared" ca="1" si="5"/>
        <v>11</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Ven</v>
      </c>
      <c r="U74" s="227" t="str">
        <f t="shared" ca="1" si="13"/>
        <v>novembre</v>
      </c>
      <c r="X74" s="388">
        <f t="shared" ca="1" si="17"/>
        <v>45961</v>
      </c>
      <c r="Y74" s="513" t="str">
        <f t="shared" ca="1" si="14"/>
        <v>Ven. novembre , 2025</v>
      </c>
      <c r="Z74" s="184">
        <f t="shared" ca="1" si="4"/>
        <v>30</v>
      </c>
      <c r="AA74" s="389">
        <f t="shared" ca="1" si="5"/>
        <v>11</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Ven</v>
      </c>
      <c r="U75" s="227" t="str">
        <f t="shared" ca="1" si="13"/>
        <v>novembre</v>
      </c>
      <c r="X75" s="388">
        <f t="shared" ca="1" si="17"/>
        <v>45961</v>
      </c>
      <c r="Y75" s="513" t="str">
        <f t="shared" ca="1" si="14"/>
        <v>Ven. novembre , 2025</v>
      </c>
      <c r="Z75" s="184">
        <f t="shared" ca="1" si="4"/>
        <v>30</v>
      </c>
      <c r="AA75" s="389">
        <f t="shared" ca="1" si="5"/>
        <v>11</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Ven</v>
      </c>
      <c r="U76" s="227" t="str">
        <f t="shared" ca="1" si="13"/>
        <v>novembre</v>
      </c>
      <c r="X76" s="388">
        <f t="shared" ca="1" si="17"/>
        <v>45961</v>
      </c>
      <c r="Y76" s="513" t="str">
        <f t="shared" ca="1" si="14"/>
        <v>Ven. novembre , 2025</v>
      </c>
      <c r="Z76" s="184">
        <f t="shared" ca="1" si="4"/>
        <v>30</v>
      </c>
      <c r="AA76" s="389">
        <f t="shared" ca="1" si="5"/>
        <v>11</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Ven</v>
      </c>
      <c r="U77" s="227" t="str">
        <f t="shared" ca="1" si="13"/>
        <v>novembre</v>
      </c>
      <c r="X77" s="388">
        <f t="shared" ca="1" si="17"/>
        <v>45961</v>
      </c>
      <c r="Y77" s="513" t="str">
        <f t="shared" ca="1" si="14"/>
        <v>Ven. novembre , 2025</v>
      </c>
      <c r="Z77" s="184">
        <f t="shared" ca="1" si="4"/>
        <v>30</v>
      </c>
      <c r="AA77" s="389">
        <f t="shared" ca="1" si="5"/>
        <v>11</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Ven</v>
      </c>
      <c r="U78" s="227" t="str">
        <f t="shared" ca="1" si="13"/>
        <v>novembre</v>
      </c>
      <c r="X78" s="388">
        <f t="shared" ca="1" si="17"/>
        <v>45961</v>
      </c>
      <c r="Y78" s="513" t="str">
        <f t="shared" ca="1" si="14"/>
        <v>Ven. novembre , 2025</v>
      </c>
      <c r="Z78" s="184">
        <f t="shared" ca="1" si="4"/>
        <v>30</v>
      </c>
      <c r="AA78" s="389">
        <f t="shared" ca="1" si="5"/>
        <v>11</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Ven</v>
      </c>
      <c r="U79" s="227" t="str">
        <f t="shared" ca="1" si="13"/>
        <v>novembre</v>
      </c>
      <c r="X79" s="388">
        <f t="shared" ca="1" si="17"/>
        <v>45961</v>
      </c>
      <c r="Y79" s="513" t="str">
        <f t="shared" ca="1" si="14"/>
        <v>Ven. novembre , 2025</v>
      </c>
      <c r="Z79" s="184">
        <f t="shared" ca="1" si="4"/>
        <v>30</v>
      </c>
      <c r="AA79" s="389">
        <f t="shared" ca="1" si="5"/>
        <v>11</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Ven</v>
      </c>
      <c r="U80" s="227" t="str">
        <f t="shared" ca="1" si="13"/>
        <v>novembre</v>
      </c>
      <c r="X80" s="388">
        <f t="shared" ca="1" si="17"/>
        <v>45961</v>
      </c>
      <c r="Y80" s="513" t="str">
        <f t="shared" ca="1" si="14"/>
        <v>Ven. novembre , 2025</v>
      </c>
      <c r="Z80" s="184">
        <f t="shared" ca="1" si="4"/>
        <v>30</v>
      </c>
      <c r="AA80" s="389">
        <f t="shared" ca="1" si="5"/>
        <v>11</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Ven</v>
      </c>
      <c r="U81" s="227" t="str">
        <f t="shared" ca="1" si="13"/>
        <v>novembre</v>
      </c>
      <c r="X81" s="388">
        <f t="shared" ca="1" si="17"/>
        <v>45961</v>
      </c>
      <c r="Y81" s="513" t="str">
        <f t="shared" ca="1" si="14"/>
        <v>Ven. novembre , 2025</v>
      </c>
      <c r="Z81" s="184">
        <f t="shared" ca="1" si="4"/>
        <v>30</v>
      </c>
      <c r="AA81" s="389">
        <f t="shared" ca="1" si="5"/>
        <v>11</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Ven</v>
      </c>
      <c r="U82" s="227" t="str">
        <f t="shared" ca="1" si="13"/>
        <v>novembre</v>
      </c>
      <c r="X82" s="388">
        <f t="shared" ca="1" si="17"/>
        <v>45961</v>
      </c>
      <c r="Y82" s="513" t="str">
        <f t="shared" ca="1" si="14"/>
        <v>Ven. novembre , 2025</v>
      </c>
      <c r="Z82" s="184">
        <f t="shared" ca="1" si="4"/>
        <v>30</v>
      </c>
      <c r="AA82" s="389">
        <f t="shared" ca="1" si="5"/>
        <v>11</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Ven</v>
      </c>
      <c r="U83" s="227" t="str">
        <f t="shared" ca="1" si="13"/>
        <v>novembre</v>
      </c>
      <c r="X83" s="388">
        <f t="shared" ca="1" si="17"/>
        <v>45961</v>
      </c>
      <c r="Y83" s="513" t="str">
        <f t="shared" ca="1" si="14"/>
        <v>Ven. novembre , 2025</v>
      </c>
      <c r="Z83" s="184">
        <f t="shared" ca="1" si="4"/>
        <v>30</v>
      </c>
      <c r="AA83" s="389">
        <f t="shared" ca="1" si="5"/>
        <v>11</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Ven</v>
      </c>
      <c r="U84" s="227" t="str">
        <f t="shared" ca="1" si="13"/>
        <v>novembre</v>
      </c>
      <c r="X84" s="388">
        <f t="shared" ca="1" si="17"/>
        <v>45961</v>
      </c>
      <c r="Y84" s="513" t="str">
        <f t="shared" ca="1" si="14"/>
        <v>Ven. novembre , 2025</v>
      </c>
      <c r="Z84" s="184">
        <f t="shared" ref="Z84:Z147" ca="1" si="24">MIN(R84,$AF$5)</f>
        <v>30</v>
      </c>
      <c r="AA84" s="389">
        <f t="shared" ref="AA84:AA147" ca="1" si="25">$AD$6</f>
        <v>11</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Ven</v>
      </c>
      <c r="U85" s="227" t="str">
        <f t="shared" ref="U85:U148" ca="1" si="32">$U$19</f>
        <v>novembre</v>
      </c>
      <c r="X85" s="388">
        <f t="shared" ca="1" si="17"/>
        <v>45961</v>
      </c>
      <c r="Y85" s="513" t="str">
        <f t="shared" ref="Y85:Y148" ca="1" si="33">IF(Y79="f",T85&amp;". "&amp;" "&amp;R85&amp;" "&amp;U85&amp;" "&amp;$AE$7,T85&amp;". "&amp;U85&amp;" "&amp;R85&amp;", "&amp;$AE$7)</f>
        <v>Ven. novembre , 2025</v>
      </c>
      <c r="Z85" s="184">
        <f t="shared" ca="1" si="24"/>
        <v>30</v>
      </c>
      <c r="AA85" s="389">
        <f t="shared" ca="1" si="25"/>
        <v>11</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Ven</v>
      </c>
      <c r="U86" s="227" t="str">
        <f t="shared" ca="1" si="32"/>
        <v>novembre</v>
      </c>
      <c r="X86" s="388">
        <f t="shared" ref="X86:X149" ca="1" si="36">$AE$8+D86</f>
        <v>45961</v>
      </c>
      <c r="Y86" s="513" t="str">
        <f t="shared" ca="1" si="33"/>
        <v>Ven. novembre , 2025</v>
      </c>
      <c r="Z86" s="184">
        <f t="shared" ca="1" si="24"/>
        <v>30</v>
      </c>
      <c r="AA86" s="389">
        <f t="shared" ca="1" si="25"/>
        <v>11</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Ven</v>
      </c>
      <c r="U87" s="227" t="str">
        <f t="shared" ca="1" si="32"/>
        <v>novembre</v>
      </c>
      <c r="X87" s="388">
        <f t="shared" ca="1" si="36"/>
        <v>45961</v>
      </c>
      <c r="Y87" s="513" t="str">
        <f t="shared" ca="1" si="33"/>
        <v>Ven. novembre , 2025</v>
      </c>
      <c r="Z87" s="184">
        <f t="shared" ca="1" si="24"/>
        <v>30</v>
      </c>
      <c r="AA87" s="389">
        <f t="shared" ca="1" si="25"/>
        <v>11</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Ven</v>
      </c>
      <c r="U88" s="227" t="str">
        <f t="shared" ca="1" si="32"/>
        <v>novembre</v>
      </c>
      <c r="X88" s="388">
        <f t="shared" ca="1" si="36"/>
        <v>45961</v>
      </c>
      <c r="Y88" s="513" t="str">
        <f t="shared" ca="1" si="33"/>
        <v>Ven. novembre , 2025</v>
      </c>
      <c r="Z88" s="184">
        <f t="shared" ca="1" si="24"/>
        <v>30</v>
      </c>
      <c r="AA88" s="389">
        <f t="shared" ca="1" si="25"/>
        <v>11</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Ven</v>
      </c>
      <c r="U89" s="227" t="str">
        <f t="shared" ca="1" si="32"/>
        <v>novembre</v>
      </c>
      <c r="X89" s="388">
        <f t="shared" ca="1" si="36"/>
        <v>45961</v>
      </c>
      <c r="Y89" s="513" t="str">
        <f t="shared" ca="1" si="33"/>
        <v>Ven. novembre , 2025</v>
      </c>
      <c r="Z89" s="184">
        <f t="shared" ca="1" si="24"/>
        <v>30</v>
      </c>
      <c r="AA89" s="389">
        <f t="shared" ca="1" si="25"/>
        <v>11</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Ven</v>
      </c>
      <c r="U90" s="227" t="str">
        <f t="shared" ca="1" si="32"/>
        <v>novembre</v>
      </c>
      <c r="X90" s="388">
        <f t="shared" ca="1" si="36"/>
        <v>45961</v>
      </c>
      <c r="Y90" s="513" t="str">
        <f t="shared" ca="1" si="33"/>
        <v>Ven. novembre , 2025</v>
      </c>
      <c r="Z90" s="184">
        <f t="shared" ca="1" si="24"/>
        <v>30</v>
      </c>
      <c r="AA90" s="389">
        <f t="shared" ca="1" si="25"/>
        <v>11</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Ven</v>
      </c>
      <c r="U91" s="227" t="str">
        <f t="shared" ca="1" si="32"/>
        <v>novembre</v>
      </c>
      <c r="X91" s="388">
        <f t="shared" ca="1" si="36"/>
        <v>45961</v>
      </c>
      <c r="Y91" s="513" t="str">
        <f t="shared" ca="1" si="33"/>
        <v>Ven. novembre , 2025</v>
      </c>
      <c r="Z91" s="184">
        <f t="shared" ca="1" si="24"/>
        <v>30</v>
      </c>
      <c r="AA91" s="389">
        <f t="shared" ca="1" si="25"/>
        <v>11</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Ven</v>
      </c>
      <c r="U92" s="227" t="str">
        <f t="shared" ca="1" si="32"/>
        <v>novembre</v>
      </c>
      <c r="X92" s="388">
        <f t="shared" ca="1" si="36"/>
        <v>45961</v>
      </c>
      <c r="Y92" s="513" t="str">
        <f t="shared" ca="1" si="33"/>
        <v>Ven. novembre , 2025</v>
      </c>
      <c r="Z92" s="184">
        <f t="shared" ca="1" si="24"/>
        <v>30</v>
      </c>
      <c r="AA92" s="389">
        <f t="shared" ca="1" si="25"/>
        <v>11</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Ven</v>
      </c>
      <c r="U93" s="227" t="str">
        <f t="shared" ca="1" si="32"/>
        <v>novembre</v>
      </c>
      <c r="X93" s="388">
        <f t="shared" ca="1" si="36"/>
        <v>45961</v>
      </c>
      <c r="Y93" s="513" t="str">
        <f t="shared" ca="1" si="33"/>
        <v>Ven. novembre , 2025</v>
      </c>
      <c r="Z93" s="184">
        <f t="shared" ca="1" si="24"/>
        <v>30</v>
      </c>
      <c r="AA93" s="389">
        <f t="shared" ca="1" si="25"/>
        <v>11</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Ven</v>
      </c>
      <c r="U94" s="227" t="str">
        <f t="shared" ca="1" si="32"/>
        <v>novembre</v>
      </c>
      <c r="X94" s="388">
        <f t="shared" ca="1" si="36"/>
        <v>45961</v>
      </c>
      <c r="Y94" s="513" t="str">
        <f t="shared" ca="1" si="33"/>
        <v>Ven. novembre , 2025</v>
      </c>
      <c r="Z94" s="184">
        <f t="shared" ca="1" si="24"/>
        <v>30</v>
      </c>
      <c r="AA94" s="389">
        <f t="shared" ca="1" si="25"/>
        <v>11</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Ven</v>
      </c>
      <c r="U95" s="227" t="str">
        <f t="shared" ca="1" si="32"/>
        <v>novembre</v>
      </c>
      <c r="X95" s="388">
        <f t="shared" ca="1" si="36"/>
        <v>45961</v>
      </c>
      <c r="Y95" s="513" t="str">
        <f t="shared" ca="1" si="33"/>
        <v>Ven. novembre , 2025</v>
      </c>
      <c r="Z95" s="184">
        <f t="shared" ca="1" si="24"/>
        <v>30</v>
      </c>
      <c r="AA95" s="389">
        <f t="shared" ca="1" si="25"/>
        <v>11</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Ven</v>
      </c>
      <c r="U96" s="227" t="str">
        <f t="shared" ca="1" si="32"/>
        <v>novembre</v>
      </c>
      <c r="X96" s="388">
        <f t="shared" ca="1" si="36"/>
        <v>45961</v>
      </c>
      <c r="Y96" s="513" t="str">
        <f t="shared" ca="1" si="33"/>
        <v>Ven. novembre , 2025</v>
      </c>
      <c r="Z96" s="184">
        <f t="shared" ca="1" si="24"/>
        <v>30</v>
      </c>
      <c r="AA96" s="389">
        <f t="shared" ca="1" si="25"/>
        <v>11</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Ven</v>
      </c>
      <c r="U97" s="227" t="str">
        <f t="shared" ca="1" si="32"/>
        <v>novembre</v>
      </c>
      <c r="X97" s="388">
        <f t="shared" ca="1" si="36"/>
        <v>45961</v>
      </c>
      <c r="Y97" s="513" t="str">
        <f t="shared" ca="1" si="33"/>
        <v>Ven. novembre , 2025</v>
      </c>
      <c r="Z97" s="184">
        <f t="shared" ca="1" si="24"/>
        <v>30</v>
      </c>
      <c r="AA97" s="389">
        <f t="shared" ca="1" si="25"/>
        <v>11</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Ven</v>
      </c>
      <c r="U98" s="227" t="str">
        <f t="shared" ca="1" si="32"/>
        <v>novembre</v>
      </c>
      <c r="X98" s="388">
        <f t="shared" ca="1" si="36"/>
        <v>45961</v>
      </c>
      <c r="Y98" s="513" t="str">
        <f t="shared" ca="1" si="33"/>
        <v>Ven. novembre , 2025</v>
      </c>
      <c r="Z98" s="184">
        <f t="shared" ca="1" si="24"/>
        <v>30</v>
      </c>
      <c r="AA98" s="389">
        <f t="shared" ca="1" si="25"/>
        <v>11</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Ven</v>
      </c>
      <c r="U99" s="227" t="str">
        <f t="shared" ca="1" si="32"/>
        <v>novembre</v>
      </c>
      <c r="X99" s="388">
        <f t="shared" ca="1" si="36"/>
        <v>45961</v>
      </c>
      <c r="Y99" s="513" t="str">
        <f t="shared" ca="1" si="33"/>
        <v>Ven. novembre , 2025</v>
      </c>
      <c r="Z99" s="184">
        <f t="shared" ca="1" si="24"/>
        <v>30</v>
      </c>
      <c r="AA99" s="389">
        <f t="shared" ca="1" si="25"/>
        <v>11</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Ven</v>
      </c>
      <c r="U100" s="227" t="str">
        <f t="shared" ca="1" si="32"/>
        <v>novembre</v>
      </c>
      <c r="X100" s="388">
        <f t="shared" ca="1" si="36"/>
        <v>45961</v>
      </c>
      <c r="Y100" s="513" t="str">
        <f t="shared" ca="1" si="33"/>
        <v>Ven. novembre , 2025</v>
      </c>
      <c r="Z100" s="184">
        <f t="shared" ca="1" si="24"/>
        <v>30</v>
      </c>
      <c r="AA100" s="389">
        <f t="shared" ca="1" si="25"/>
        <v>11</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Ven</v>
      </c>
      <c r="U101" s="227" t="str">
        <f t="shared" ca="1" si="32"/>
        <v>novembre</v>
      </c>
      <c r="X101" s="388">
        <f t="shared" ca="1" si="36"/>
        <v>45961</v>
      </c>
      <c r="Y101" s="513" t="str">
        <f t="shared" ca="1" si="33"/>
        <v>Ven. novembre , 2025</v>
      </c>
      <c r="Z101" s="184">
        <f t="shared" ca="1" si="24"/>
        <v>30</v>
      </c>
      <c r="AA101" s="389">
        <f t="shared" ca="1" si="25"/>
        <v>11</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Ven</v>
      </c>
      <c r="U102" s="227" t="str">
        <f t="shared" ca="1" si="32"/>
        <v>novembre</v>
      </c>
      <c r="X102" s="388">
        <f t="shared" ca="1" si="36"/>
        <v>45961</v>
      </c>
      <c r="Y102" s="513" t="str">
        <f t="shared" ca="1" si="33"/>
        <v>Ven. novembre , 2025</v>
      </c>
      <c r="Z102" s="184">
        <f t="shared" ca="1" si="24"/>
        <v>30</v>
      </c>
      <c r="AA102" s="389">
        <f t="shared" ca="1" si="25"/>
        <v>11</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Ven</v>
      </c>
      <c r="U103" s="227" t="str">
        <f t="shared" ca="1" si="32"/>
        <v>novembre</v>
      </c>
      <c r="X103" s="388">
        <f t="shared" ca="1" si="36"/>
        <v>45961</v>
      </c>
      <c r="Y103" s="513" t="str">
        <f t="shared" ca="1" si="33"/>
        <v>Ven. novembre , 2025</v>
      </c>
      <c r="Z103" s="184">
        <f t="shared" ca="1" si="24"/>
        <v>30</v>
      </c>
      <c r="AA103" s="389">
        <f t="shared" ca="1" si="25"/>
        <v>11</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Ven</v>
      </c>
      <c r="U104" s="227" t="str">
        <f t="shared" ca="1" si="32"/>
        <v>novembre</v>
      </c>
      <c r="X104" s="388">
        <f t="shared" ca="1" si="36"/>
        <v>45961</v>
      </c>
      <c r="Y104" s="513" t="str">
        <f t="shared" ca="1" si="33"/>
        <v>Ven. novembre , 2025</v>
      </c>
      <c r="Z104" s="184">
        <f t="shared" ca="1" si="24"/>
        <v>30</v>
      </c>
      <c r="AA104" s="389">
        <f t="shared" ca="1" si="25"/>
        <v>11</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Ven</v>
      </c>
      <c r="U105" s="227" t="str">
        <f t="shared" ca="1" si="32"/>
        <v>novembre</v>
      </c>
      <c r="X105" s="388">
        <f t="shared" ca="1" si="36"/>
        <v>45961</v>
      </c>
      <c r="Y105" s="513" t="str">
        <f t="shared" ca="1" si="33"/>
        <v>Ven. novembre , 2025</v>
      </c>
      <c r="Z105" s="184">
        <f t="shared" ca="1" si="24"/>
        <v>30</v>
      </c>
      <c r="AA105" s="389">
        <f t="shared" ca="1" si="25"/>
        <v>11</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Ven</v>
      </c>
      <c r="U106" s="227" t="str">
        <f t="shared" ca="1" si="32"/>
        <v>novembre</v>
      </c>
      <c r="X106" s="388">
        <f t="shared" ca="1" si="36"/>
        <v>45961</v>
      </c>
      <c r="Y106" s="513" t="str">
        <f t="shared" ca="1" si="33"/>
        <v>Ven. novembre , 2025</v>
      </c>
      <c r="Z106" s="184">
        <f t="shared" ca="1" si="24"/>
        <v>30</v>
      </c>
      <c r="AA106" s="389">
        <f t="shared" ca="1" si="25"/>
        <v>11</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Ven</v>
      </c>
      <c r="U107" s="227" t="str">
        <f t="shared" ca="1" si="32"/>
        <v>novembre</v>
      </c>
      <c r="X107" s="388">
        <f t="shared" ca="1" si="36"/>
        <v>45961</v>
      </c>
      <c r="Y107" s="513" t="str">
        <f t="shared" ca="1" si="33"/>
        <v>Ven. novembre , 2025</v>
      </c>
      <c r="Z107" s="184">
        <f t="shared" ca="1" si="24"/>
        <v>30</v>
      </c>
      <c r="AA107" s="389">
        <f t="shared" ca="1" si="25"/>
        <v>11</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Ven</v>
      </c>
      <c r="U108" s="227" t="str">
        <f t="shared" ca="1" si="32"/>
        <v>novembre</v>
      </c>
      <c r="X108" s="388">
        <f t="shared" ca="1" si="36"/>
        <v>45961</v>
      </c>
      <c r="Y108" s="513" t="str">
        <f t="shared" ca="1" si="33"/>
        <v>Ven. novembre , 2025</v>
      </c>
      <c r="Z108" s="184">
        <f t="shared" ca="1" si="24"/>
        <v>30</v>
      </c>
      <c r="AA108" s="389">
        <f t="shared" ca="1" si="25"/>
        <v>11</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Ven</v>
      </c>
      <c r="U109" s="227" t="str">
        <f t="shared" ca="1" si="32"/>
        <v>novembre</v>
      </c>
      <c r="X109" s="388">
        <f t="shared" ca="1" si="36"/>
        <v>45961</v>
      </c>
      <c r="Y109" s="513" t="str">
        <f t="shared" ca="1" si="33"/>
        <v>Ven. novembre , 2025</v>
      </c>
      <c r="Z109" s="184">
        <f t="shared" ca="1" si="24"/>
        <v>30</v>
      </c>
      <c r="AA109" s="389">
        <f t="shared" ca="1" si="25"/>
        <v>11</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Ven</v>
      </c>
      <c r="U110" s="227" t="str">
        <f t="shared" ca="1" si="32"/>
        <v>novembre</v>
      </c>
      <c r="X110" s="388">
        <f t="shared" ca="1" si="36"/>
        <v>45961</v>
      </c>
      <c r="Y110" s="513" t="str">
        <f t="shared" ca="1" si="33"/>
        <v>Ven. novembre , 2025</v>
      </c>
      <c r="Z110" s="184">
        <f t="shared" ca="1" si="24"/>
        <v>30</v>
      </c>
      <c r="AA110" s="389">
        <f t="shared" ca="1" si="25"/>
        <v>11</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Ven</v>
      </c>
      <c r="U111" s="227" t="str">
        <f t="shared" ca="1" si="32"/>
        <v>novembre</v>
      </c>
      <c r="X111" s="388">
        <f t="shared" ca="1" si="36"/>
        <v>45961</v>
      </c>
      <c r="Y111" s="513" t="str">
        <f t="shared" ca="1" si="33"/>
        <v>Ven. novembre , 2025</v>
      </c>
      <c r="Z111" s="184">
        <f t="shared" ca="1" si="24"/>
        <v>30</v>
      </c>
      <c r="AA111" s="389">
        <f t="shared" ca="1" si="25"/>
        <v>11</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Ven</v>
      </c>
      <c r="U112" s="227" t="str">
        <f t="shared" ca="1" si="32"/>
        <v>novembre</v>
      </c>
      <c r="X112" s="388">
        <f t="shared" ca="1" si="36"/>
        <v>45961</v>
      </c>
      <c r="Y112" s="513" t="str">
        <f t="shared" ca="1" si="33"/>
        <v>Ven. novembre , 2025</v>
      </c>
      <c r="Z112" s="184">
        <f t="shared" ca="1" si="24"/>
        <v>30</v>
      </c>
      <c r="AA112" s="389">
        <f t="shared" ca="1" si="25"/>
        <v>11</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Ven</v>
      </c>
      <c r="U113" s="227" t="str">
        <f t="shared" ca="1" si="32"/>
        <v>novembre</v>
      </c>
      <c r="X113" s="388">
        <f t="shared" ca="1" si="36"/>
        <v>45961</v>
      </c>
      <c r="Y113" s="513" t="str">
        <f t="shared" ca="1" si="33"/>
        <v>Ven. novembre , 2025</v>
      </c>
      <c r="Z113" s="184">
        <f t="shared" ca="1" si="24"/>
        <v>30</v>
      </c>
      <c r="AA113" s="389">
        <f t="shared" ca="1" si="25"/>
        <v>11</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Ven</v>
      </c>
      <c r="U114" s="227" t="str">
        <f t="shared" ca="1" si="32"/>
        <v>novembre</v>
      </c>
      <c r="X114" s="388">
        <f t="shared" ca="1" si="36"/>
        <v>45961</v>
      </c>
      <c r="Y114" s="513" t="str">
        <f t="shared" ca="1" si="33"/>
        <v>Ven. novembre , 2025</v>
      </c>
      <c r="Z114" s="184">
        <f t="shared" ca="1" si="24"/>
        <v>30</v>
      </c>
      <c r="AA114" s="389">
        <f t="shared" ca="1" si="25"/>
        <v>11</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Ven</v>
      </c>
      <c r="U115" s="227" t="str">
        <f t="shared" ca="1" si="32"/>
        <v>novembre</v>
      </c>
      <c r="X115" s="388">
        <f t="shared" ca="1" si="36"/>
        <v>45961</v>
      </c>
      <c r="Y115" s="513" t="str">
        <f t="shared" ca="1" si="33"/>
        <v>Ven. novembre , 2025</v>
      </c>
      <c r="Z115" s="184">
        <f t="shared" ca="1" si="24"/>
        <v>30</v>
      </c>
      <c r="AA115" s="389">
        <f t="shared" ca="1" si="25"/>
        <v>11</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Ven</v>
      </c>
      <c r="U116" s="227" t="str">
        <f t="shared" ca="1" si="32"/>
        <v>novembre</v>
      </c>
      <c r="X116" s="388">
        <f t="shared" ca="1" si="36"/>
        <v>45961</v>
      </c>
      <c r="Y116" s="513" t="str">
        <f t="shared" ca="1" si="33"/>
        <v>Ven. novembre , 2025</v>
      </c>
      <c r="Z116" s="184">
        <f t="shared" ca="1" si="24"/>
        <v>30</v>
      </c>
      <c r="AA116" s="389">
        <f t="shared" ca="1" si="25"/>
        <v>11</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Ven</v>
      </c>
      <c r="U117" s="227" t="str">
        <f t="shared" ca="1" si="32"/>
        <v>novembre</v>
      </c>
      <c r="X117" s="388">
        <f t="shared" ca="1" si="36"/>
        <v>45961</v>
      </c>
      <c r="Y117" s="513" t="str">
        <f t="shared" ca="1" si="33"/>
        <v>Ven. novembre , 2025</v>
      </c>
      <c r="Z117" s="184">
        <f t="shared" ca="1" si="24"/>
        <v>30</v>
      </c>
      <c r="AA117" s="389">
        <f t="shared" ca="1" si="25"/>
        <v>11</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Ven</v>
      </c>
      <c r="U118" s="227" t="str">
        <f t="shared" ca="1" si="32"/>
        <v>novembre</v>
      </c>
      <c r="X118" s="388">
        <f t="shared" ca="1" si="36"/>
        <v>45961</v>
      </c>
      <c r="Y118" s="513" t="str">
        <f t="shared" ca="1" si="33"/>
        <v>Ven. novembre , 2025</v>
      </c>
      <c r="Z118" s="184">
        <f t="shared" ca="1" si="24"/>
        <v>30</v>
      </c>
      <c r="AA118" s="389">
        <f t="shared" ca="1" si="25"/>
        <v>11</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Ven</v>
      </c>
      <c r="U119" s="227" t="str">
        <f t="shared" ca="1" si="32"/>
        <v>novembre</v>
      </c>
      <c r="X119" s="388">
        <f t="shared" ca="1" si="36"/>
        <v>45961</v>
      </c>
      <c r="Y119" s="513" t="str">
        <f t="shared" ca="1" si="33"/>
        <v>Ven. novembre , 2025</v>
      </c>
      <c r="Z119" s="184">
        <f t="shared" ca="1" si="24"/>
        <v>30</v>
      </c>
      <c r="AA119" s="389">
        <f t="shared" ca="1" si="25"/>
        <v>11</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Ven</v>
      </c>
      <c r="U120" s="227" t="str">
        <f t="shared" ca="1" si="32"/>
        <v>novembre</v>
      </c>
      <c r="X120" s="388">
        <f t="shared" ca="1" si="36"/>
        <v>45961</v>
      </c>
      <c r="Y120" s="513" t="str">
        <f t="shared" ca="1" si="33"/>
        <v>Ven. novembre , 2025</v>
      </c>
      <c r="Z120" s="184">
        <f t="shared" ca="1" si="24"/>
        <v>30</v>
      </c>
      <c r="AA120" s="389">
        <f t="shared" ca="1" si="25"/>
        <v>11</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Ven</v>
      </c>
      <c r="U121" s="227" t="str">
        <f t="shared" ca="1" si="32"/>
        <v>novembre</v>
      </c>
      <c r="X121" s="388">
        <f t="shared" ca="1" si="36"/>
        <v>45961</v>
      </c>
      <c r="Y121" s="513" t="str">
        <f t="shared" ca="1" si="33"/>
        <v>Ven. novembre , 2025</v>
      </c>
      <c r="Z121" s="184">
        <f t="shared" ca="1" si="24"/>
        <v>30</v>
      </c>
      <c r="AA121" s="389">
        <f t="shared" ca="1" si="25"/>
        <v>11</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Ven</v>
      </c>
      <c r="U122" s="227" t="str">
        <f t="shared" ca="1" si="32"/>
        <v>novembre</v>
      </c>
      <c r="X122" s="388">
        <f t="shared" ca="1" si="36"/>
        <v>45961</v>
      </c>
      <c r="Y122" s="513" t="str">
        <f t="shared" ca="1" si="33"/>
        <v>Ven. novembre , 2025</v>
      </c>
      <c r="Z122" s="184">
        <f t="shared" ca="1" si="24"/>
        <v>30</v>
      </c>
      <c r="AA122" s="389">
        <f t="shared" ca="1" si="25"/>
        <v>11</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Ven</v>
      </c>
      <c r="U123" s="227" t="str">
        <f t="shared" ca="1" si="32"/>
        <v>novembre</v>
      </c>
      <c r="X123" s="388">
        <f t="shared" ca="1" si="36"/>
        <v>45961</v>
      </c>
      <c r="Y123" s="513" t="str">
        <f t="shared" ca="1" si="33"/>
        <v>Ven. novembre , 2025</v>
      </c>
      <c r="Z123" s="184">
        <f t="shared" ca="1" si="24"/>
        <v>30</v>
      </c>
      <c r="AA123" s="389">
        <f t="shared" ca="1" si="25"/>
        <v>11</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Ven</v>
      </c>
      <c r="U124" s="227" t="str">
        <f t="shared" ca="1" si="32"/>
        <v>novembre</v>
      </c>
      <c r="X124" s="388">
        <f t="shared" ca="1" si="36"/>
        <v>45961</v>
      </c>
      <c r="Y124" s="513" t="str">
        <f t="shared" ca="1" si="33"/>
        <v>Ven. novembre , 2025</v>
      </c>
      <c r="Z124" s="184">
        <f t="shared" ca="1" si="24"/>
        <v>30</v>
      </c>
      <c r="AA124" s="389">
        <f t="shared" ca="1" si="25"/>
        <v>11</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Ven</v>
      </c>
      <c r="U125" s="227" t="str">
        <f t="shared" ca="1" si="32"/>
        <v>novembre</v>
      </c>
      <c r="X125" s="388">
        <f t="shared" ca="1" si="36"/>
        <v>45961</v>
      </c>
      <c r="Y125" s="513" t="str">
        <f t="shared" ca="1" si="33"/>
        <v>Ven. novembre , 2025</v>
      </c>
      <c r="Z125" s="184">
        <f t="shared" ca="1" si="24"/>
        <v>30</v>
      </c>
      <c r="AA125" s="389">
        <f t="shared" ca="1" si="25"/>
        <v>11</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Ven</v>
      </c>
      <c r="U126" s="227" t="str">
        <f t="shared" ca="1" si="32"/>
        <v>novembre</v>
      </c>
      <c r="X126" s="388">
        <f t="shared" ca="1" si="36"/>
        <v>45961</v>
      </c>
      <c r="Y126" s="513" t="str">
        <f t="shared" ca="1" si="33"/>
        <v>Ven. novembre , 2025</v>
      </c>
      <c r="Z126" s="184">
        <f t="shared" ca="1" si="24"/>
        <v>30</v>
      </c>
      <c r="AA126" s="389">
        <f t="shared" ca="1" si="25"/>
        <v>11</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Ven</v>
      </c>
      <c r="U127" s="227" t="str">
        <f t="shared" ca="1" si="32"/>
        <v>novembre</v>
      </c>
      <c r="X127" s="388">
        <f t="shared" ca="1" si="36"/>
        <v>45961</v>
      </c>
      <c r="Y127" s="513" t="str">
        <f t="shared" ca="1" si="33"/>
        <v>Ven. novembre , 2025</v>
      </c>
      <c r="Z127" s="184">
        <f t="shared" ca="1" si="24"/>
        <v>30</v>
      </c>
      <c r="AA127" s="389">
        <f t="shared" ca="1" si="25"/>
        <v>11</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Ven</v>
      </c>
      <c r="U128" s="227" t="str">
        <f t="shared" ca="1" si="32"/>
        <v>novembre</v>
      </c>
      <c r="X128" s="388">
        <f t="shared" ca="1" si="36"/>
        <v>45961</v>
      </c>
      <c r="Y128" s="513" t="str">
        <f t="shared" ca="1" si="33"/>
        <v>Ven. novembre , 2025</v>
      </c>
      <c r="Z128" s="184">
        <f t="shared" ca="1" si="24"/>
        <v>30</v>
      </c>
      <c r="AA128" s="389">
        <f t="shared" ca="1" si="25"/>
        <v>11</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Ven</v>
      </c>
      <c r="U129" s="227" t="str">
        <f t="shared" ca="1" si="32"/>
        <v>novembre</v>
      </c>
      <c r="X129" s="388">
        <f t="shared" ca="1" si="36"/>
        <v>45961</v>
      </c>
      <c r="Y129" s="513" t="str">
        <f t="shared" ca="1" si="33"/>
        <v>Ven. novembre , 2025</v>
      </c>
      <c r="Z129" s="184">
        <f t="shared" ca="1" si="24"/>
        <v>30</v>
      </c>
      <c r="AA129" s="389">
        <f t="shared" ca="1" si="25"/>
        <v>11</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Ven</v>
      </c>
      <c r="U130" s="227" t="str">
        <f t="shared" ca="1" si="32"/>
        <v>novembre</v>
      </c>
      <c r="X130" s="388">
        <f t="shared" ca="1" si="36"/>
        <v>45961</v>
      </c>
      <c r="Y130" s="513" t="str">
        <f t="shared" ca="1" si="33"/>
        <v>Ven. novembre , 2025</v>
      </c>
      <c r="Z130" s="184">
        <f t="shared" ca="1" si="24"/>
        <v>30</v>
      </c>
      <c r="AA130" s="389">
        <f t="shared" ca="1" si="25"/>
        <v>11</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Ven</v>
      </c>
      <c r="U131" s="227" t="str">
        <f t="shared" ca="1" si="32"/>
        <v>novembre</v>
      </c>
      <c r="X131" s="388">
        <f t="shared" ca="1" si="36"/>
        <v>45961</v>
      </c>
      <c r="Y131" s="513" t="str">
        <f t="shared" ca="1" si="33"/>
        <v>Ven. novembre , 2025</v>
      </c>
      <c r="Z131" s="184">
        <f t="shared" ca="1" si="24"/>
        <v>30</v>
      </c>
      <c r="AA131" s="389">
        <f t="shared" ca="1" si="25"/>
        <v>11</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Ven</v>
      </c>
      <c r="U132" s="227" t="str">
        <f t="shared" ca="1" si="32"/>
        <v>novembre</v>
      </c>
      <c r="X132" s="388">
        <f t="shared" ca="1" si="36"/>
        <v>45961</v>
      </c>
      <c r="Y132" s="513" t="str">
        <f t="shared" ca="1" si="33"/>
        <v>Ven. novembre , 2025</v>
      </c>
      <c r="Z132" s="184">
        <f t="shared" ca="1" si="24"/>
        <v>30</v>
      </c>
      <c r="AA132" s="389">
        <f t="shared" ca="1" si="25"/>
        <v>11</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Ven</v>
      </c>
      <c r="U133" s="227" t="str">
        <f t="shared" ca="1" si="32"/>
        <v>novembre</v>
      </c>
      <c r="X133" s="388">
        <f t="shared" ca="1" si="36"/>
        <v>45961</v>
      </c>
      <c r="Y133" s="513" t="str">
        <f t="shared" ca="1" si="33"/>
        <v>Ven. novembre , 2025</v>
      </c>
      <c r="Z133" s="184">
        <f t="shared" ca="1" si="24"/>
        <v>30</v>
      </c>
      <c r="AA133" s="389">
        <f t="shared" ca="1" si="25"/>
        <v>11</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Ven</v>
      </c>
      <c r="U134" s="227" t="str">
        <f t="shared" ca="1" si="32"/>
        <v>novembre</v>
      </c>
      <c r="X134" s="388">
        <f t="shared" ca="1" si="36"/>
        <v>45961</v>
      </c>
      <c r="Y134" s="513" t="str">
        <f t="shared" ca="1" si="33"/>
        <v>Ven. novembre , 2025</v>
      </c>
      <c r="Z134" s="184">
        <f t="shared" ca="1" si="24"/>
        <v>30</v>
      </c>
      <c r="AA134" s="389">
        <f t="shared" ca="1" si="25"/>
        <v>11</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Ven</v>
      </c>
      <c r="U135" s="227" t="str">
        <f t="shared" ca="1" si="32"/>
        <v>novembre</v>
      </c>
      <c r="X135" s="388">
        <f t="shared" ca="1" si="36"/>
        <v>45961</v>
      </c>
      <c r="Y135" s="513" t="str">
        <f t="shared" ca="1" si="33"/>
        <v>Ven. novembre , 2025</v>
      </c>
      <c r="Z135" s="184">
        <f t="shared" ca="1" si="24"/>
        <v>30</v>
      </c>
      <c r="AA135" s="389">
        <f t="shared" ca="1" si="25"/>
        <v>11</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Ven</v>
      </c>
      <c r="U136" s="227" t="str">
        <f t="shared" ca="1" si="32"/>
        <v>novembre</v>
      </c>
      <c r="X136" s="388">
        <f t="shared" ca="1" si="36"/>
        <v>45961</v>
      </c>
      <c r="Y136" s="513" t="str">
        <f t="shared" ca="1" si="33"/>
        <v>Ven. novembre , 2025</v>
      </c>
      <c r="Z136" s="184">
        <f t="shared" ca="1" si="24"/>
        <v>30</v>
      </c>
      <c r="AA136" s="389">
        <f t="shared" ca="1" si="25"/>
        <v>11</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Ven</v>
      </c>
      <c r="U137" s="227" t="str">
        <f t="shared" ca="1" si="32"/>
        <v>novembre</v>
      </c>
      <c r="X137" s="388">
        <f t="shared" ca="1" si="36"/>
        <v>45961</v>
      </c>
      <c r="Y137" s="513" t="str">
        <f t="shared" ca="1" si="33"/>
        <v>Ven. novembre , 2025</v>
      </c>
      <c r="Z137" s="184">
        <f t="shared" ca="1" si="24"/>
        <v>30</v>
      </c>
      <c r="AA137" s="389">
        <f t="shared" ca="1" si="25"/>
        <v>11</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Ven</v>
      </c>
      <c r="U138" s="227" t="str">
        <f t="shared" ca="1" si="32"/>
        <v>novembre</v>
      </c>
      <c r="X138" s="388">
        <f t="shared" ca="1" si="36"/>
        <v>45961</v>
      </c>
      <c r="Y138" s="513" t="str">
        <f t="shared" ca="1" si="33"/>
        <v>Ven. novembre , 2025</v>
      </c>
      <c r="Z138" s="184">
        <f t="shared" ca="1" si="24"/>
        <v>30</v>
      </c>
      <c r="AA138" s="389">
        <f t="shared" ca="1" si="25"/>
        <v>11</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Ven</v>
      </c>
      <c r="U139" s="227" t="str">
        <f t="shared" ca="1" si="32"/>
        <v>novembre</v>
      </c>
      <c r="X139" s="388">
        <f t="shared" ca="1" si="36"/>
        <v>45961</v>
      </c>
      <c r="Y139" s="513" t="str">
        <f t="shared" ca="1" si="33"/>
        <v>Ven. novembre , 2025</v>
      </c>
      <c r="Z139" s="184">
        <f t="shared" ca="1" si="24"/>
        <v>30</v>
      </c>
      <c r="AA139" s="389">
        <f t="shared" ca="1" si="25"/>
        <v>11</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Ven</v>
      </c>
      <c r="U140" s="227" t="str">
        <f t="shared" ca="1" si="32"/>
        <v>novembre</v>
      </c>
      <c r="X140" s="388">
        <f t="shared" ca="1" si="36"/>
        <v>45961</v>
      </c>
      <c r="Y140" s="513" t="str">
        <f t="shared" ca="1" si="33"/>
        <v>Ven. novembre , 2025</v>
      </c>
      <c r="Z140" s="184">
        <f t="shared" ca="1" si="24"/>
        <v>30</v>
      </c>
      <c r="AA140" s="389">
        <f t="shared" ca="1" si="25"/>
        <v>11</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Ven</v>
      </c>
      <c r="U141" s="227" t="str">
        <f t="shared" ca="1" si="32"/>
        <v>novembre</v>
      </c>
      <c r="X141" s="388">
        <f t="shared" ca="1" si="36"/>
        <v>45961</v>
      </c>
      <c r="Y141" s="513" t="str">
        <f t="shared" ca="1" si="33"/>
        <v>Ven. novembre , 2025</v>
      </c>
      <c r="Z141" s="184">
        <f t="shared" ca="1" si="24"/>
        <v>30</v>
      </c>
      <c r="AA141" s="389">
        <f t="shared" ca="1" si="25"/>
        <v>11</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Ven</v>
      </c>
      <c r="U142" s="227" t="str">
        <f t="shared" ca="1" si="32"/>
        <v>novembre</v>
      </c>
      <c r="X142" s="388">
        <f t="shared" ca="1" si="36"/>
        <v>45961</v>
      </c>
      <c r="Y142" s="513" t="str">
        <f t="shared" ca="1" si="33"/>
        <v>Ven. novembre , 2025</v>
      </c>
      <c r="Z142" s="184">
        <f t="shared" ca="1" si="24"/>
        <v>30</v>
      </c>
      <c r="AA142" s="389">
        <f t="shared" ca="1" si="25"/>
        <v>11</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Ven</v>
      </c>
      <c r="U143" s="227" t="str">
        <f t="shared" ca="1" si="32"/>
        <v>novembre</v>
      </c>
      <c r="X143" s="388">
        <f t="shared" ca="1" si="36"/>
        <v>45961</v>
      </c>
      <c r="Y143" s="513" t="str">
        <f t="shared" ca="1" si="33"/>
        <v>Ven. novembre , 2025</v>
      </c>
      <c r="Z143" s="184">
        <f t="shared" ca="1" si="24"/>
        <v>30</v>
      </c>
      <c r="AA143" s="389">
        <f t="shared" ca="1" si="25"/>
        <v>11</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Ven</v>
      </c>
      <c r="U144" s="227" t="str">
        <f t="shared" ca="1" si="32"/>
        <v>novembre</v>
      </c>
      <c r="X144" s="388">
        <f t="shared" ca="1" si="36"/>
        <v>45961</v>
      </c>
      <c r="Y144" s="513" t="str">
        <f t="shared" ca="1" si="33"/>
        <v>Ven. novembre , 2025</v>
      </c>
      <c r="Z144" s="184">
        <f t="shared" ca="1" si="24"/>
        <v>30</v>
      </c>
      <c r="AA144" s="389">
        <f t="shared" ca="1" si="25"/>
        <v>11</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Ven</v>
      </c>
      <c r="U145" s="227" t="str">
        <f t="shared" ca="1" si="32"/>
        <v>novembre</v>
      </c>
      <c r="X145" s="388">
        <f t="shared" ca="1" si="36"/>
        <v>45961</v>
      </c>
      <c r="Y145" s="513" t="str">
        <f t="shared" ca="1" si="33"/>
        <v>Ven. novembre , 2025</v>
      </c>
      <c r="Z145" s="184">
        <f t="shared" ca="1" si="24"/>
        <v>30</v>
      </c>
      <c r="AA145" s="389">
        <f t="shared" ca="1" si="25"/>
        <v>11</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Ven</v>
      </c>
      <c r="U146" s="227" t="str">
        <f t="shared" ca="1" si="32"/>
        <v>novembre</v>
      </c>
      <c r="X146" s="388">
        <f t="shared" ca="1" si="36"/>
        <v>45961</v>
      </c>
      <c r="Y146" s="513" t="str">
        <f t="shared" ca="1" si="33"/>
        <v>Ven. novembre , 2025</v>
      </c>
      <c r="Z146" s="184">
        <f t="shared" ca="1" si="24"/>
        <v>30</v>
      </c>
      <c r="AA146" s="389">
        <f t="shared" ca="1" si="25"/>
        <v>11</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Ven</v>
      </c>
      <c r="U147" s="227" t="str">
        <f t="shared" ca="1" si="32"/>
        <v>novembre</v>
      </c>
      <c r="X147" s="388">
        <f t="shared" ca="1" si="36"/>
        <v>45961</v>
      </c>
      <c r="Y147" s="513" t="str">
        <f t="shared" ca="1" si="33"/>
        <v>Ven. novembre , 2025</v>
      </c>
      <c r="Z147" s="184">
        <f t="shared" ca="1" si="24"/>
        <v>30</v>
      </c>
      <c r="AA147" s="389">
        <f t="shared" ca="1" si="25"/>
        <v>11</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Ven</v>
      </c>
      <c r="U148" s="227" t="str">
        <f t="shared" ca="1" si="32"/>
        <v>novembre</v>
      </c>
      <c r="X148" s="388">
        <f t="shared" ca="1" si="36"/>
        <v>45961</v>
      </c>
      <c r="Y148" s="513" t="str">
        <f t="shared" ca="1" si="33"/>
        <v>Ven. novembre , 2025</v>
      </c>
      <c r="Z148" s="184">
        <f t="shared" ref="Z148:Z194" ca="1" si="43">MIN(R148,$AF$5)</f>
        <v>30</v>
      </c>
      <c r="AA148" s="389">
        <f t="shared" ref="AA148:AA194" ca="1" si="44">$AD$6</f>
        <v>11</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Ven</v>
      </c>
      <c r="U149" s="227" t="str">
        <f t="shared" ref="U149:U194" ca="1" si="51">$U$19</f>
        <v>novembre</v>
      </c>
      <c r="X149" s="388">
        <f t="shared" ca="1" si="36"/>
        <v>45961</v>
      </c>
      <c r="Y149" s="513" t="str">
        <f t="shared" ref="Y149:Y194" ca="1" si="52">IF(Y143="f",T149&amp;". "&amp;" "&amp;R149&amp;" "&amp;U149&amp;" "&amp;$AE$7,T149&amp;". "&amp;U149&amp;" "&amp;R149&amp;", "&amp;$AE$7)</f>
        <v>Ven. novembre , 2025</v>
      </c>
      <c r="Z149" s="184">
        <f t="shared" ca="1" si="43"/>
        <v>30</v>
      </c>
      <c r="AA149" s="389">
        <f t="shared" ca="1" si="44"/>
        <v>11</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Ven</v>
      </c>
      <c r="U150" s="227" t="str">
        <f t="shared" ca="1" si="51"/>
        <v>novembre</v>
      </c>
      <c r="X150" s="388">
        <f t="shared" ref="X150:X194" ca="1" si="55">$AE$8+D150</f>
        <v>45961</v>
      </c>
      <c r="Y150" s="513" t="str">
        <f t="shared" ca="1" si="52"/>
        <v>Ven. novembre , 2025</v>
      </c>
      <c r="Z150" s="184">
        <f t="shared" ca="1" si="43"/>
        <v>30</v>
      </c>
      <c r="AA150" s="389">
        <f t="shared" ca="1" si="44"/>
        <v>11</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Ven</v>
      </c>
      <c r="U151" s="227" t="str">
        <f t="shared" ca="1" si="51"/>
        <v>novembre</v>
      </c>
      <c r="X151" s="388">
        <f t="shared" ca="1" si="55"/>
        <v>45961</v>
      </c>
      <c r="Y151" s="513" t="str">
        <f t="shared" ca="1" si="52"/>
        <v>Ven. novembre , 2025</v>
      </c>
      <c r="Z151" s="184">
        <f t="shared" ca="1" si="43"/>
        <v>30</v>
      </c>
      <c r="AA151" s="389">
        <f t="shared" ca="1" si="44"/>
        <v>11</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Ven</v>
      </c>
      <c r="U152" s="227" t="str">
        <f t="shared" ca="1" si="51"/>
        <v>novembre</v>
      </c>
      <c r="X152" s="388">
        <f t="shared" ca="1" si="55"/>
        <v>45961</v>
      </c>
      <c r="Y152" s="513" t="str">
        <f t="shared" ca="1" si="52"/>
        <v>Ven. novembre , 2025</v>
      </c>
      <c r="Z152" s="184">
        <f t="shared" ca="1" si="43"/>
        <v>30</v>
      </c>
      <c r="AA152" s="389">
        <f t="shared" ca="1" si="44"/>
        <v>11</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Ven</v>
      </c>
      <c r="U153" s="227" t="str">
        <f t="shared" ca="1" si="51"/>
        <v>novembre</v>
      </c>
      <c r="X153" s="388">
        <f t="shared" ca="1" si="55"/>
        <v>45961</v>
      </c>
      <c r="Y153" s="513" t="str">
        <f t="shared" ca="1" si="52"/>
        <v>Ven. novembre , 2025</v>
      </c>
      <c r="Z153" s="184">
        <f t="shared" ca="1" si="43"/>
        <v>30</v>
      </c>
      <c r="AA153" s="389">
        <f t="shared" ca="1" si="44"/>
        <v>11</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Ven</v>
      </c>
      <c r="U154" s="227" t="str">
        <f t="shared" ca="1" si="51"/>
        <v>novembre</v>
      </c>
      <c r="X154" s="388">
        <f t="shared" ca="1" si="55"/>
        <v>45961</v>
      </c>
      <c r="Y154" s="513" t="str">
        <f t="shared" ca="1" si="52"/>
        <v>Ven. novembre , 2025</v>
      </c>
      <c r="Z154" s="184">
        <f t="shared" ca="1" si="43"/>
        <v>30</v>
      </c>
      <c r="AA154" s="389">
        <f t="shared" ca="1" si="44"/>
        <v>11</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Ven</v>
      </c>
      <c r="U155" s="227" t="str">
        <f t="shared" ca="1" si="51"/>
        <v>novembre</v>
      </c>
      <c r="X155" s="388">
        <f t="shared" ca="1" si="55"/>
        <v>45961</v>
      </c>
      <c r="Y155" s="513" t="str">
        <f t="shared" ca="1" si="52"/>
        <v>Ven. novembre , 2025</v>
      </c>
      <c r="Z155" s="184">
        <f t="shared" ca="1" si="43"/>
        <v>30</v>
      </c>
      <c r="AA155" s="389">
        <f t="shared" ca="1" si="44"/>
        <v>11</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Ven</v>
      </c>
      <c r="U156" s="227" t="str">
        <f t="shared" ca="1" si="51"/>
        <v>novembre</v>
      </c>
      <c r="X156" s="388">
        <f t="shared" ca="1" si="55"/>
        <v>45961</v>
      </c>
      <c r="Y156" s="513" t="str">
        <f t="shared" ca="1" si="52"/>
        <v>Ven. novembre , 2025</v>
      </c>
      <c r="Z156" s="184">
        <f t="shared" ca="1" si="43"/>
        <v>30</v>
      </c>
      <c r="AA156" s="389">
        <f t="shared" ca="1" si="44"/>
        <v>11</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Ven</v>
      </c>
      <c r="U157" s="227" t="str">
        <f t="shared" ca="1" si="51"/>
        <v>novembre</v>
      </c>
      <c r="X157" s="388">
        <f t="shared" ca="1" si="55"/>
        <v>45961</v>
      </c>
      <c r="Y157" s="513" t="str">
        <f t="shared" ca="1" si="52"/>
        <v>Ven. novembre , 2025</v>
      </c>
      <c r="Z157" s="184">
        <f t="shared" ca="1" si="43"/>
        <v>30</v>
      </c>
      <c r="AA157" s="389">
        <f t="shared" ca="1" si="44"/>
        <v>11</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Ven</v>
      </c>
      <c r="U158" s="227" t="str">
        <f t="shared" ca="1" si="51"/>
        <v>novembre</v>
      </c>
      <c r="X158" s="388">
        <f t="shared" ca="1" si="55"/>
        <v>45961</v>
      </c>
      <c r="Y158" s="513" t="str">
        <f t="shared" ca="1" si="52"/>
        <v>Ven. novembre , 2025</v>
      </c>
      <c r="Z158" s="184">
        <f t="shared" ca="1" si="43"/>
        <v>30</v>
      </c>
      <c r="AA158" s="389">
        <f t="shared" ca="1" si="44"/>
        <v>11</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Ven</v>
      </c>
      <c r="U159" s="227" t="str">
        <f t="shared" ca="1" si="51"/>
        <v>novembre</v>
      </c>
      <c r="X159" s="388">
        <f t="shared" ca="1" si="55"/>
        <v>45961</v>
      </c>
      <c r="Y159" s="513" t="str">
        <f t="shared" ca="1" si="52"/>
        <v>Ven. novembre , 2025</v>
      </c>
      <c r="Z159" s="184">
        <f t="shared" ca="1" si="43"/>
        <v>30</v>
      </c>
      <c r="AA159" s="389">
        <f t="shared" ca="1" si="44"/>
        <v>11</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Ven</v>
      </c>
      <c r="U160" s="227" t="str">
        <f t="shared" ca="1" si="51"/>
        <v>novembre</v>
      </c>
      <c r="X160" s="388">
        <f t="shared" ca="1" si="55"/>
        <v>45961</v>
      </c>
      <c r="Y160" s="513" t="str">
        <f t="shared" ca="1" si="52"/>
        <v>Ven. novembre , 2025</v>
      </c>
      <c r="Z160" s="184">
        <f t="shared" ca="1" si="43"/>
        <v>30</v>
      </c>
      <c r="AA160" s="389">
        <f t="shared" ca="1" si="44"/>
        <v>11</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Ven</v>
      </c>
      <c r="U161" s="227" t="str">
        <f t="shared" ca="1" si="51"/>
        <v>novembre</v>
      </c>
      <c r="X161" s="388">
        <f t="shared" ca="1" si="55"/>
        <v>45961</v>
      </c>
      <c r="Y161" s="513" t="str">
        <f t="shared" ca="1" si="52"/>
        <v>Ven. novembre , 2025</v>
      </c>
      <c r="Z161" s="184">
        <f t="shared" ca="1" si="43"/>
        <v>30</v>
      </c>
      <c r="AA161" s="389">
        <f t="shared" ca="1" si="44"/>
        <v>11</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Ven</v>
      </c>
      <c r="U162" s="227" t="str">
        <f t="shared" ca="1" si="51"/>
        <v>novembre</v>
      </c>
      <c r="X162" s="388">
        <f t="shared" ca="1" si="55"/>
        <v>45961</v>
      </c>
      <c r="Y162" s="513" t="str">
        <f t="shared" ca="1" si="52"/>
        <v>Ven. novembre , 2025</v>
      </c>
      <c r="Z162" s="184">
        <f t="shared" ca="1" si="43"/>
        <v>30</v>
      </c>
      <c r="AA162" s="389">
        <f t="shared" ca="1" si="44"/>
        <v>11</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Ven</v>
      </c>
      <c r="U163" s="227" t="str">
        <f t="shared" ca="1" si="51"/>
        <v>novembre</v>
      </c>
      <c r="X163" s="388">
        <f t="shared" ca="1" si="55"/>
        <v>45961</v>
      </c>
      <c r="Y163" s="513" t="str">
        <f t="shared" ca="1" si="52"/>
        <v>Ven. novembre , 2025</v>
      </c>
      <c r="Z163" s="184">
        <f t="shared" ca="1" si="43"/>
        <v>30</v>
      </c>
      <c r="AA163" s="389">
        <f t="shared" ca="1" si="44"/>
        <v>11</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Ven</v>
      </c>
      <c r="U164" s="227" t="str">
        <f t="shared" ca="1" si="51"/>
        <v>novembre</v>
      </c>
      <c r="X164" s="388">
        <f t="shared" ca="1" si="55"/>
        <v>45961</v>
      </c>
      <c r="Y164" s="513" t="str">
        <f t="shared" ca="1" si="52"/>
        <v>Ven. novembre , 2025</v>
      </c>
      <c r="Z164" s="184">
        <f t="shared" ca="1" si="43"/>
        <v>30</v>
      </c>
      <c r="AA164" s="389">
        <f t="shared" ca="1" si="44"/>
        <v>11</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Ven</v>
      </c>
      <c r="U165" s="227" t="str">
        <f t="shared" ca="1" si="51"/>
        <v>novembre</v>
      </c>
      <c r="X165" s="388">
        <f t="shared" ca="1" si="55"/>
        <v>45961</v>
      </c>
      <c r="Y165" s="513" t="str">
        <f t="shared" ca="1" si="52"/>
        <v>Ven. novembre , 2025</v>
      </c>
      <c r="Z165" s="184">
        <f t="shared" ca="1" si="43"/>
        <v>30</v>
      </c>
      <c r="AA165" s="389">
        <f t="shared" ca="1" si="44"/>
        <v>11</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Ven</v>
      </c>
      <c r="U166" s="227" t="str">
        <f t="shared" ca="1" si="51"/>
        <v>novembre</v>
      </c>
      <c r="X166" s="388">
        <f t="shared" ca="1" si="55"/>
        <v>45961</v>
      </c>
      <c r="Y166" s="513" t="str">
        <f t="shared" ca="1" si="52"/>
        <v>Ven. novembre , 2025</v>
      </c>
      <c r="Z166" s="184">
        <f t="shared" ca="1" si="43"/>
        <v>30</v>
      </c>
      <c r="AA166" s="389">
        <f t="shared" ca="1" si="44"/>
        <v>11</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Ven</v>
      </c>
      <c r="U167" s="227" t="str">
        <f t="shared" ca="1" si="51"/>
        <v>novembre</v>
      </c>
      <c r="X167" s="388">
        <f t="shared" ca="1" si="55"/>
        <v>45961</v>
      </c>
      <c r="Y167" s="513" t="str">
        <f t="shared" ca="1" si="52"/>
        <v>Ven. novembre , 2025</v>
      </c>
      <c r="Z167" s="184">
        <f t="shared" ca="1" si="43"/>
        <v>30</v>
      </c>
      <c r="AA167" s="389">
        <f t="shared" ca="1" si="44"/>
        <v>11</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Ven</v>
      </c>
      <c r="U168" s="227" t="str">
        <f t="shared" ca="1" si="51"/>
        <v>novembre</v>
      </c>
      <c r="X168" s="388">
        <f t="shared" ca="1" si="55"/>
        <v>45961</v>
      </c>
      <c r="Y168" s="513" t="str">
        <f t="shared" ca="1" si="52"/>
        <v>Ven. novembre , 2025</v>
      </c>
      <c r="Z168" s="184">
        <f t="shared" ca="1" si="43"/>
        <v>30</v>
      </c>
      <c r="AA168" s="389">
        <f t="shared" ca="1" si="44"/>
        <v>11</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Ven</v>
      </c>
      <c r="U169" s="227" t="str">
        <f t="shared" ca="1" si="51"/>
        <v>novembre</v>
      </c>
      <c r="X169" s="388">
        <f t="shared" ca="1" si="55"/>
        <v>45961</v>
      </c>
      <c r="Y169" s="513" t="str">
        <f t="shared" ca="1" si="52"/>
        <v>Ven. novembre , 2025</v>
      </c>
      <c r="Z169" s="184">
        <f t="shared" ca="1" si="43"/>
        <v>30</v>
      </c>
      <c r="AA169" s="389">
        <f t="shared" ca="1" si="44"/>
        <v>11</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Ven</v>
      </c>
      <c r="U170" s="227" t="str">
        <f t="shared" ca="1" si="51"/>
        <v>novembre</v>
      </c>
      <c r="X170" s="388">
        <f t="shared" ca="1" si="55"/>
        <v>45961</v>
      </c>
      <c r="Y170" s="513" t="str">
        <f t="shared" ca="1" si="52"/>
        <v>Ven. novembre , 2025</v>
      </c>
      <c r="Z170" s="184">
        <f t="shared" ca="1" si="43"/>
        <v>30</v>
      </c>
      <c r="AA170" s="389">
        <f t="shared" ca="1" si="44"/>
        <v>11</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Ven</v>
      </c>
      <c r="U171" s="227" t="str">
        <f t="shared" ca="1" si="51"/>
        <v>novembre</v>
      </c>
      <c r="X171" s="388">
        <f t="shared" ca="1" si="55"/>
        <v>45961</v>
      </c>
      <c r="Y171" s="513" t="str">
        <f t="shared" ca="1" si="52"/>
        <v>Ven. novembre , 2025</v>
      </c>
      <c r="Z171" s="184">
        <f t="shared" ca="1" si="43"/>
        <v>30</v>
      </c>
      <c r="AA171" s="389">
        <f t="shared" ca="1" si="44"/>
        <v>11</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Ven</v>
      </c>
      <c r="U172" s="227" t="str">
        <f t="shared" ca="1" si="51"/>
        <v>novembre</v>
      </c>
      <c r="X172" s="388">
        <f t="shared" ca="1" si="55"/>
        <v>45961</v>
      </c>
      <c r="Y172" s="513" t="str">
        <f t="shared" ca="1" si="52"/>
        <v>Ven. novembre , 2025</v>
      </c>
      <c r="Z172" s="184">
        <f t="shared" ca="1" si="43"/>
        <v>30</v>
      </c>
      <c r="AA172" s="389">
        <f t="shared" ca="1" si="44"/>
        <v>11</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Ven</v>
      </c>
      <c r="U173" s="227" t="str">
        <f t="shared" ca="1" si="51"/>
        <v>novembre</v>
      </c>
      <c r="X173" s="388">
        <f t="shared" ca="1" si="55"/>
        <v>45961</v>
      </c>
      <c r="Y173" s="513" t="str">
        <f t="shared" ca="1" si="52"/>
        <v>Ven. novembre , 2025</v>
      </c>
      <c r="Z173" s="184">
        <f t="shared" ca="1" si="43"/>
        <v>30</v>
      </c>
      <c r="AA173" s="389">
        <f t="shared" ca="1" si="44"/>
        <v>11</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Ven</v>
      </c>
      <c r="U174" s="227" t="str">
        <f t="shared" ca="1" si="51"/>
        <v>novembre</v>
      </c>
      <c r="X174" s="388">
        <f t="shared" ca="1" si="55"/>
        <v>45961</v>
      </c>
      <c r="Y174" s="513" t="str">
        <f t="shared" ca="1" si="52"/>
        <v>Ven. novembre , 2025</v>
      </c>
      <c r="Z174" s="184">
        <f t="shared" ca="1" si="43"/>
        <v>30</v>
      </c>
      <c r="AA174" s="389">
        <f t="shared" ca="1" si="44"/>
        <v>11</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Ven</v>
      </c>
      <c r="U175" s="227" t="str">
        <f t="shared" ca="1" si="51"/>
        <v>novembre</v>
      </c>
      <c r="X175" s="388">
        <f t="shared" ca="1" si="55"/>
        <v>45961</v>
      </c>
      <c r="Y175" s="513" t="str">
        <f t="shared" ca="1" si="52"/>
        <v>Ven. novembre , 2025</v>
      </c>
      <c r="Z175" s="184">
        <f t="shared" ca="1" si="43"/>
        <v>30</v>
      </c>
      <c r="AA175" s="389">
        <f t="shared" ca="1" si="44"/>
        <v>11</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Ven</v>
      </c>
      <c r="U176" s="227" t="str">
        <f t="shared" ca="1" si="51"/>
        <v>novembre</v>
      </c>
      <c r="X176" s="388">
        <f t="shared" ca="1" si="55"/>
        <v>45961</v>
      </c>
      <c r="Y176" s="513" t="str">
        <f t="shared" ca="1" si="52"/>
        <v>Ven. novembre , 2025</v>
      </c>
      <c r="Z176" s="184">
        <f t="shared" ca="1" si="43"/>
        <v>30</v>
      </c>
      <c r="AA176" s="389">
        <f t="shared" ca="1" si="44"/>
        <v>11</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Ven</v>
      </c>
      <c r="U177" s="227" t="str">
        <f t="shared" ca="1" si="51"/>
        <v>novembre</v>
      </c>
      <c r="X177" s="388">
        <f t="shared" ca="1" si="55"/>
        <v>45961</v>
      </c>
      <c r="Y177" s="513" t="str">
        <f t="shared" ca="1" si="52"/>
        <v>Ven. novembre , 2025</v>
      </c>
      <c r="Z177" s="184">
        <f t="shared" ca="1" si="43"/>
        <v>30</v>
      </c>
      <c r="AA177" s="389">
        <f t="shared" ca="1" si="44"/>
        <v>11</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Ven</v>
      </c>
      <c r="U178" s="227" t="str">
        <f t="shared" ca="1" si="51"/>
        <v>novembre</v>
      </c>
      <c r="X178" s="388">
        <f t="shared" ca="1" si="55"/>
        <v>45961</v>
      </c>
      <c r="Y178" s="513" t="str">
        <f t="shared" ca="1" si="52"/>
        <v>Ven. novembre , 2025</v>
      </c>
      <c r="Z178" s="184">
        <f t="shared" ca="1" si="43"/>
        <v>30</v>
      </c>
      <c r="AA178" s="389">
        <f t="shared" ca="1" si="44"/>
        <v>11</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Ven</v>
      </c>
      <c r="U179" s="227" t="str">
        <f t="shared" ca="1" si="51"/>
        <v>novembre</v>
      </c>
      <c r="X179" s="388">
        <f t="shared" ca="1" si="55"/>
        <v>45961</v>
      </c>
      <c r="Y179" s="513" t="str">
        <f t="shared" ca="1" si="52"/>
        <v>Ven. novembre , 2025</v>
      </c>
      <c r="Z179" s="184">
        <f t="shared" ca="1" si="43"/>
        <v>30</v>
      </c>
      <c r="AA179" s="389">
        <f t="shared" ca="1" si="44"/>
        <v>11</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Ven</v>
      </c>
      <c r="U180" s="227" t="str">
        <f t="shared" ca="1" si="51"/>
        <v>novembre</v>
      </c>
      <c r="X180" s="388">
        <f t="shared" ca="1" si="55"/>
        <v>45961</v>
      </c>
      <c r="Y180" s="513" t="str">
        <f t="shared" ca="1" si="52"/>
        <v>Ven. novembre , 2025</v>
      </c>
      <c r="Z180" s="184">
        <f t="shared" ca="1" si="43"/>
        <v>30</v>
      </c>
      <c r="AA180" s="389">
        <f t="shared" ca="1" si="44"/>
        <v>11</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Ven</v>
      </c>
      <c r="U181" s="227" t="str">
        <f t="shared" ca="1" si="51"/>
        <v>novembre</v>
      </c>
      <c r="X181" s="388">
        <f t="shared" ca="1" si="55"/>
        <v>45961</v>
      </c>
      <c r="Y181" s="513" t="str">
        <f t="shared" ca="1" si="52"/>
        <v>Ven. novembre , 2025</v>
      </c>
      <c r="Z181" s="184">
        <f t="shared" ca="1" si="43"/>
        <v>30</v>
      </c>
      <c r="AA181" s="389">
        <f t="shared" ca="1" si="44"/>
        <v>11</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Ven</v>
      </c>
      <c r="U182" s="227" t="str">
        <f t="shared" ca="1" si="51"/>
        <v>novembre</v>
      </c>
      <c r="X182" s="388">
        <f t="shared" ca="1" si="55"/>
        <v>45961</v>
      </c>
      <c r="Y182" s="513" t="str">
        <f t="shared" ca="1" si="52"/>
        <v>Ven. novembre , 2025</v>
      </c>
      <c r="Z182" s="184">
        <f t="shared" ca="1" si="43"/>
        <v>30</v>
      </c>
      <c r="AA182" s="389">
        <f t="shared" ca="1" si="44"/>
        <v>11</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Ven</v>
      </c>
      <c r="U183" s="227" t="str">
        <f t="shared" ca="1" si="51"/>
        <v>novembre</v>
      </c>
      <c r="X183" s="388">
        <f t="shared" ca="1" si="55"/>
        <v>45961</v>
      </c>
      <c r="Y183" s="513" t="str">
        <f t="shared" ca="1" si="52"/>
        <v>Ven. novembre , 2025</v>
      </c>
      <c r="Z183" s="184">
        <f t="shared" ca="1" si="43"/>
        <v>30</v>
      </c>
      <c r="AA183" s="389">
        <f t="shared" ca="1" si="44"/>
        <v>11</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Ven</v>
      </c>
      <c r="U184" s="227" t="str">
        <f t="shared" ca="1" si="51"/>
        <v>novembre</v>
      </c>
      <c r="X184" s="388">
        <f t="shared" ca="1" si="55"/>
        <v>45961</v>
      </c>
      <c r="Y184" s="513" t="str">
        <f t="shared" ca="1" si="52"/>
        <v>Ven. novembre , 2025</v>
      </c>
      <c r="Z184" s="184">
        <f t="shared" ca="1" si="43"/>
        <v>30</v>
      </c>
      <c r="AA184" s="389">
        <f t="shared" ca="1" si="44"/>
        <v>11</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Ven</v>
      </c>
      <c r="U185" s="227" t="str">
        <f t="shared" ca="1" si="51"/>
        <v>novembre</v>
      </c>
      <c r="X185" s="388">
        <f t="shared" ca="1" si="55"/>
        <v>45961</v>
      </c>
      <c r="Y185" s="513" t="str">
        <f t="shared" ca="1" si="52"/>
        <v>Ven. novembre , 2025</v>
      </c>
      <c r="Z185" s="184">
        <f t="shared" ca="1" si="43"/>
        <v>30</v>
      </c>
      <c r="AA185" s="389">
        <f t="shared" ca="1" si="44"/>
        <v>11</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Ven</v>
      </c>
      <c r="U186" s="227" t="str">
        <f t="shared" ca="1" si="51"/>
        <v>novembre</v>
      </c>
      <c r="X186" s="388">
        <f t="shared" ca="1" si="55"/>
        <v>45961</v>
      </c>
      <c r="Y186" s="513" t="str">
        <f t="shared" ca="1" si="52"/>
        <v>Ven. novembre , 2025</v>
      </c>
      <c r="Z186" s="184">
        <f t="shared" ca="1" si="43"/>
        <v>30</v>
      </c>
      <c r="AA186" s="389">
        <f t="shared" ca="1" si="44"/>
        <v>11</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Ven</v>
      </c>
      <c r="U187" s="227" t="str">
        <f t="shared" ca="1" si="51"/>
        <v>novembre</v>
      </c>
      <c r="X187" s="388">
        <f t="shared" ca="1" si="55"/>
        <v>45961</v>
      </c>
      <c r="Y187" s="513" t="str">
        <f t="shared" ca="1" si="52"/>
        <v>Ven. novembre , 2025</v>
      </c>
      <c r="Z187" s="184">
        <f t="shared" ca="1" si="43"/>
        <v>30</v>
      </c>
      <c r="AA187" s="389">
        <f t="shared" ca="1" si="44"/>
        <v>11</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Ven</v>
      </c>
      <c r="U188" s="227" t="str">
        <f t="shared" ca="1" si="51"/>
        <v>novembre</v>
      </c>
      <c r="X188" s="388">
        <f t="shared" ca="1" si="55"/>
        <v>45961</v>
      </c>
      <c r="Y188" s="513" t="str">
        <f t="shared" ca="1" si="52"/>
        <v>Ven. novembre , 2025</v>
      </c>
      <c r="Z188" s="184">
        <f t="shared" ca="1" si="43"/>
        <v>30</v>
      </c>
      <c r="AA188" s="389">
        <f t="shared" ca="1" si="44"/>
        <v>11</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Ven</v>
      </c>
      <c r="U189" s="227" t="str">
        <f t="shared" ca="1" si="51"/>
        <v>novembre</v>
      </c>
      <c r="X189" s="388">
        <f t="shared" ca="1" si="55"/>
        <v>45961</v>
      </c>
      <c r="Y189" s="513" t="str">
        <f t="shared" ca="1" si="52"/>
        <v>Ven. novembre , 2025</v>
      </c>
      <c r="Z189" s="184">
        <f t="shared" ca="1" si="43"/>
        <v>30</v>
      </c>
      <c r="AA189" s="389">
        <f t="shared" ca="1" si="44"/>
        <v>11</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Ven</v>
      </c>
      <c r="U190" s="227" t="str">
        <f t="shared" ca="1" si="51"/>
        <v>novembre</v>
      </c>
      <c r="X190" s="388">
        <f t="shared" ca="1" si="55"/>
        <v>45961</v>
      </c>
      <c r="Y190" s="513" t="str">
        <f t="shared" ca="1" si="52"/>
        <v>Ven. novembre , 2025</v>
      </c>
      <c r="Z190" s="184">
        <f t="shared" ca="1" si="43"/>
        <v>30</v>
      </c>
      <c r="AA190" s="389">
        <f t="shared" ca="1" si="44"/>
        <v>11</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Ven</v>
      </c>
      <c r="U191" s="227" t="str">
        <f t="shared" ca="1" si="51"/>
        <v>novembre</v>
      </c>
      <c r="X191" s="388">
        <f t="shared" ca="1" si="55"/>
        <v>45961</v>
      </c>
      <c r="Y191" s="513" t="str">
        <f t="shared" ca="1" si="52"/>
        <v>Ven. novembre , 2025</v>
      </c>
      <c r="Z191" s="184">
        <f t="shared" ca="1" si="43"/>
        <v>30</v>
      </c>
      <c r="AA191" s="389">
        <f t="shared" ca="1" si="44"/>
        <v>11</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Ven</v>
      </c>
      <c r="U192" s="227" t="str">
        <f t="shared" ca="1" si="51"/>
        <v>novembre</v>
      </c>
      <c r="X192" s="388">
        <f t="shared" ca="1" si="55"/>
        <v>45961</v>
      </c>
      <c r="Y192" s="513" t="str">
        <f t="shared" ca="1" si="52"/>
        <v>Ven. novembre , 2025</v>
      </c>
      <c r="Z192" s="184">
        <f t="shared" ca="1" si="43"/>
        <v>30</v>
      </c>
      <c r="AA192" s="389">
        <f t="shared" ca="1" si="44"/>
        <v>11</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Ven</v>
      </c>
      <c r="U193" s="227" t="str">
        <f t="shared" ca="1" si="51"/>
        <v>novembre</v>
      </c>
      <c r="X193" s="388">
        <f t="shared" ca="1" si="55"/>
        <v>45961</v>
      </c>
      <c r="Y193" s="513" t="str">
        <f t="shared" ca="1" si="52"/>
        <v>Ven. novembre , 2025</v>
      </c>
      <c r="Z193" s="184">
        <f t="shared" ca="1" si="43"/>
        <v>30</v>
      </c>
      <c r="AA193" s="389">
        <f t="shared" ca="1" si="44"/>
        <v>11</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Ven</v>
      </c>
      <c r="U194" s="227" t="str">
        <f t="shared" ca="1" si="51"/>
        <v>novembre</v>
      </c>
      <c r="X194" s="388">
        <f t="shared" ca="1" si="55"/>
        <v>45961</v>
      </c>
      <c r="Y194" s="513" t="str">
        <f t="shared" ca="1" si="52"/>
        <v>Ven. novembre , 2025</v>
      </c>
      <c r="Z194" s="184">
        <f t="shared" ca="1" si="43"/>
        <v>30</v>
      </c>
      <c r="AA194" s="389">
        <f t="shared" ca="1" si="44"/>
        <v>11</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30</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PricewaterhouseCoopers LLP/s.r.l./s.e.n.c.r.l., une société à responsabilité limitée de l’Ontario, 2025.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c r="U196"/>
      <c r="V196" s="26"/>
      <c r="AB196" s="161"/>
      <c r="AC196" s="287">
        <f ca="1">Z195</f>
        <v>30</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30</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30</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30</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149" priority="61" stopIfTrue="1">
      <formula>AND($AJ$2=$AF$5,$X$16=$X$13)</formula>
    </cfRule>
  </conditionalFormatting>
  <conditionalFormatting sqref="B18">
    <cfRule type="expression" dxfId="148" priority="40" stopIfTrue="1">
      <formula>(B18&gt;DATE(2000+$Y$2,$AA$21+1,1)-DATE(2000+$Y$2,$AA$21,1))</formula>
    </cfRule>
  </conditionalFormatting>
  <conditionalFormatting sqref="B20:B194">
    <cfRule type="expression" dxfId="147" priority="7" stopIfTrue="1">
      <formula>($G20="- -")</formula>
    </cfRule>
  </conditionalFormatting>
  <conditionalFormatting sqref="B16:J16">
    <cfRule type="expression" dxfId="146" priority="47" stopIfTrue="1">
      <formula>AND($AJ$2=$AF$5,$X$16=$X$13)</formula>
    </cfRule>
  </conditionalFormatting>
  <conditionalFormatting sqref="C17">
    <cfRule type="cellIs" dxfId="145" priority="46" stopIfTrue="1" operator="equal">
      <formula>"X"</formula>
    </cfRule>
  </conditionalFormatting>
  <conditionalFormatting sqref="C20:C194">
    <cfRule type="expression" dxfId="144" priority="15" stopIfTrue="1">
      <formula>($X$16=$X$14)</formula>
    </cfRule>
    <cfRule type="expression" dxfId="143" priority="16" stopIfTrue="1">
      <formula>($AV20=1)</formula>
    </cfRule>
    <cfRule type="expression" dxfId="142" priority="17" stopIfTrue="1">
      <formula>AND(D20=1+D19,G20=X20)</formula>
    </cfRule>
  </conditionalFormatting>
  <conditionalFormatting sqref="C9:J9">
    <cfRule type="expression" dxfId="141" priority="72" stopIfTrue="1">
      <formula>AND(ISNUMBER(C$9),ISNUMBER(C10),(C$9&gt;C$10))</formula>
    </cfRule>
  </conditionalFormatting>
  <conditionalFormatting sqref="C10:J10">
    <cfRule type="expression" dxfId="140" priority="78" stopIfTrue="1">
      <formula>AND(ISNUMBER(C$9),ISNUMBER(C10),(C$9&gt;C$10))</formula>
    </cfRule>
  </conditionalFormatting>
  <conditionalFormatting sqref="D20">
    <cfRule type="expression" dxfId="139" priority="19" stopIfTrue="1">
      <formula>AND($G20&lt;&gt;"- -",$G20&lt;&gt;$Y20)</formula>
    </cfRule>
    <cfRule type="expression" dxfId="138" priority="20" stopIfTrue="1">
      <formula>($AI20=1)</formula>
    </cfRule>
  </conditionalFormatting>
  <conditionalFormatting sqref="D21:D194">
    <cfRule type="expression" dxfId="137" priority="64" stopIfTrue="1">
      <formula>($AI21=1)</formula>
    </cfRule>
    <cfRule type="expression" dxfId="136" priority="63" stopIfTrue="1">
      <formula>AND($G21&lt;&gt;"- -",$G21&lt;&gt;$Y21)</formula>
    </cfRule>
  </conditionalFormatting>
  <conditionalFormatting sqref="D18:G19">
    <cfRule type="expression" dxfId="135" priority="39" stopIfTrue="1">
      <formula>($AB$16&lt;2)</formula>
    </cfRule>
  </conditionalFormatting>
  <conditionalFormatting sqref="D20:G194">
    <cfRule type="expression" dxfId="134" priority="18" stopIfTrue="1">
      <formula>OR($G20=$G19,$D20=$D19)</formula>
    </cfRule>
  </conditionalFormatting>
  <conditionalFormatting sqref="E8:F8">
    <cfRule type="expression" dxfId="133" priority="74" stopIfTrue="1">
      <formula>AND(ISNUMBER(E$9),ISNUMBER(E10),(E$9&gt;E$10))</formula>
    </cfRule>
    <cfRule type="expression" dxfId="132" priority="73" stopIfTrue="1">
      <formula>(BJ$13&gt;0)</formula>
    </cfRule>
  </conditionalFormatting>
  <conditionalFormatting sqref="E20:G20">
    <cfRule type="expression" dxfId="131" priority="23" stopIfTrue="1">
      <formula>($AI20+$AX20&gt;0)</formula>
    </cfRule>
    <cfRule type="expression" dxfId="130" priority="22" stopIfTrue="1">
      <formula>AND($G20&lt;&gt;"- -",$G20&lt;&gt;$Y20)</formula>
    </cfRule>
  </conditionalFormatting>
  <conditionalFormatting sqref="E21:G194">
    <cfRule type="expression" dxfId="129" priority="67" stopIfTrue="1">
      <formula>($AI21+$AX21&gt;0)</formula>
    </cfRule>
    <cfRule type="expression" dxfId="128" priority="66" stopIfTrue="1">
      <formula>AND($G21&lt;&gt;"- -",$G21&lt;&gt;$Y21)</formula>
    </cfRule>
  </conditionalFormatting>
  <conditionalFormatting sqref="G8:J8">
    <cfRule type="expression" dxfId="127" priority="76" stopIfTrue="1">
      <formula>AND(ISNUMBER(G$9),ISNUMBER(G10),(G$9&gt;G$10))</formula>
    </cfRule>
    <cfRule type="expression" dxfId="126" priority="75" stopIfTrue="1">
      <formula>(BK$13&gt;0)</formula>
    </cfRule>
  </conditionalFormatting>
  <conditionalFormatting sqref="H6:I7">
    <cfRule type="expression" dxfId="125" priority="77" stopIfTrue="1">
      <formula>AND(ISNUMBER($H$7),$H$7&lt;$I$7)</formula>
    </cfRule>
  </conditionalFormatting>
  <conditionalFormatting sqref="H21:J194">
    <cfRule type="expression" dxfId="124" priority="5" stopIfTrue="1">
      <formula>($D20=$D21)</formula>
    </cfRule>
  </conditionalFormatting>
  <conditionalFormatting sqref="J7">
    <cfRule type="cellIs" dxfId="123" priority="51" stopIfTrue="1" operator="lessThan">
      <formula>0</formula>
    </cfRule>
  </conditionalFormatting>
  <conditionalFormatting sqref="K20:K34">
    <cfRule type="expression" dxfId="122" priority="71" stopIfTrue="1">
      <formula>AND(ISNUMBER(K20),ISNUMBER(L20),OR(K20&lt;L19,K20&gt;L20))</formula>
    </cfRule>
  </conditionalFormatting>
  <conditionalFormatting sqref="K35:K194">
    <cfRule type="expression" dxfId="121" priority="60" stopIfTrue="1">
      <formula>AND(ISNUMBER(K35),OR(K35&lt;L34,K35&gt;L35,$BM35&lt;&gt;1))</formula>
    </cfRule>
  </conditionalFormatting>
  <conditionalFormatting sqref="K18:L18 BE19:BF19">
    <cfRule type="expression" dxfId="120" priority="29" stopIfTrue="1">
      <formula>($K$19=$AL$7)</formula>
    </cfRule>
  </conditionalFormatting>
  <conditionalFormatting sqref="K20:M194">
    <cfRule type="expression" dxfId="119" priority="53" stopIfTrue="1">
      <formula>OR($AJ$2=$AF$5,$AW20=0,$AV20=1,$AG20=99)</formula>
    </cfRule>
  </conditionalFormatting>
  <conditionalFormatting sqref="L20:L34">
    <cfRule type="expression" dxfId="118" priority="69" stopIfTrue="1">
      <formula>AND(ISNUMBER(L20),OR(AND(L20&lt;K19,B20&gt;1),K20&gt;L20))</formula>
    </cfRule>
  </conditionalFormatting>
  <conditionalFormatting sqref="L35:L194">
    <cfRule type="expression" dxfId="117" priority="58" stopIfTrue="1">
      <formula>AND(ISNUMBER(L35),OR(AND(L35&lt;K34,B35&gt;1),K35&gt;L35,$BN35&lt;&gt;1))</formula>
    </cfRule>
  </conditionalFormatting>
  <conditionalFormatting sqref="M19 BG20">
    <cfRule type="cellIs" dxfId="116" priority="44" stopIfTrue="1" operator="equal">
      <formula>0</formula>
    </cfRule>
    <cfRule type="expression" dxfId="115" priority="45" stopIfTrue="1">
      <formula>($AJ$2=$AF$5)</formula>
    </cfRule>
  </conditionalFormatting>
  <conditionalFormatting sqref="M20:M194">
    <cfRule type="cellIs" dxfId="114" priority="54" stopIfTrue="1" operator="lessThan">
      <formula>0</formula>
    </cfRule>
    <cfRule type="expression" dxfId="113" priority="55" stopIfTrue="1">
      <formula>($D19=$D20)</formula>
    </cfRule>
  </conditionalFormatting>
  <conditionalFormatting sqref="N19:Q19 BH20:BK20">
    <cfRule type="expression" dxfId="112" priority="43" stopIfTrue="1">
      <formula>($AJ$2=$AF$5)</formula>
    </cfRule>
    <cfRule type="cellIs" dxfId="111" priority="42" stopIfTrue="1" operator="equal">
      <formula>0</formula>
    </cfRule>
  </conditionalFormatting>
  <conditionalFormatting sqref="N20:Q194">
    <cfRule type="expression" dxfId="110" priority="52" stopIfTrue="1">
      <formula>OR($AW20=0,$AV20=1,$AG20=99,$AJ$2=$AF$5)</formula>
    </cfRule>
  </conditionalFormatting>
  <conditionalFormatting sqref="R20:R194">
    <cfRule type="expression" dxfId="109" priority="12" stopIfTrue="1">
      <formula>OR($G20=$G19,$D20=$D19)</formula>
    </cfRule>
    <cfRule type="expression" dxfId="108" priority="13" stopIfTrue="1">
      <formula>"ND($G21&lt;&gt;""- -"",$G21&lt;&gt;TEXT(X21,""Dddd, Mmmm dd, Yyyy""))"</formula>
    </cfRule>
    <cfRule type="expression" dxfId="107" priority="14" stopIfTrue="1">
      <formula>($AI20=1)</formula>
    </cfRule>
  </conditionalFormatting>
  <conditionalFormatting sqref="U5">
    <cfRule type="expression" dxfId="106" priority="25" stopIfTrue="1">
      <formula>OR($AC$7,$AC$6)</formula>
    </cfRule>
  </conditionalFormatting>
  <conditionalFormatting sqref="U18 X20:Z194 AC20:AE194 AK20:AK194 AQ20:AR194">
    <cfRule type="cellIs" dxfId="105" priority="6" stopIfTrue="1" operator="notEqual">
      <formula>U17</formula>
    </cfRule>
  </conditionalFormatting>
  <conditionalFormatting sqref="U201:AB201">
    <cfRule type="expression" dxfId="104" priority="41" stopIfTrue="1">
      <formula>(LEN($X$11)&gt;4)</formula>
    </cfRule>
  </conditionalFormatting>
  <conditionalFormatting sqref="V5:V7 J6 U6:U7">
    <cfRule type="expression" dxfId="103" priority="24" stopIfTrue="1">
      <formula>OR($AC$7,$AC$6,#REF!)</formula>
    </cfRule>
  </conditionalFormatting>
  <conditionalFormatting sqref="V19">
    <cfRule type="cellIs" dxfId="102" priority="26" stopIfTrue="1" operator="equal">
      <formula>1</formula>
    </cfRule>
  </conditionalFormatting>
  <conditionalFormatting sqref="AB6">
    <cfRule type="expression" dxfId="101" priority="32" stopIfTrue="1">
      <formula>$AC$6</formula>
    </cfRule>
  </conditionalFormatting>
  <conditionalFormatting sqref="AB7">
    <cfRule type="expression" dxfId="100" priority="31" stopIfTrue="1">
      <formula>$AC$7</formula>
    </cfRule>
  </conditionalFormatting>
  <conditionalFormatting sqref="AB20:AB194">
    <cfRule type="cellIs" dxfId="99" priority="49" stopIfTrue="1" operator="greaterThan">
      <formula>0</formula>
    </cfRule>
    <cfRule type="cellIs" dxfId="98" priority="50" stopIfTrue="1" operator="lessThan">
      <formula>0</formula>
    </cfRule>
  </conditionalFormatting>
  <conditionalFormatting sqref="AF20:AG194">
    <cfRule type="cellIs" dxfId="97" priority="35" stopIfTrue="1" operator="greaterThan">
      <formula>1</formula>
    </cfRule>
  </conditionalFormatting>
  <conditionalFormatting sqref="AJ16:AJ17 AJ20:AJ194">
    <cfRule type="cellIs" dxfId="96" priority="34" stopIfTrue="1" operator="greaterThan">
      <formula>0</formula>
    </cfRule>
  </conditionalFormatting>
  <conditionalFormatting sqref="AK2:BO2">
    <cfRule type="cellIs" dxfId="95" priority="38" stopIfTrue="1" operator="equal">
      <formula>0</formula>
    </cfRule>
  </conditionalFormatting>
  <conditionalFormatting sqref="AK5:BO6">
    <cfRule type="cellIs" dxfId="94" priority="33" stopIfTrue="1" operator="equal">
      <formula>0</formula>
    </cfRule>
  </conditionalFormatting>
  <conditionalFormatting sqref="AP20:AP194">
    <cfRule type="cellIs" dxfId="93" priority="28" stopIfTrue="1" operator="lessThan">
      <formula>999</formula>
    </cfRule>
  </conditionalFormatting>
  <conditionalFormatting sqref="AU20:AU194">
    <cfRule type="expression" dxfId="92" priority="37" stopIfTrue="1">
      <formula>LEN(AU20)&gt;2</formula>
    </cfRule>
  </conditionalFormatting>
  <conditionalFormatting sqref="AV20:AV194">
    <cfRule type="cellIs" dxfId="91" priority="36" stopIfTrue="1" operator="equal">
      <formula>1</formula>
    </cfRule>
  </conditionalFormatting>
  <conditionalFormatting sqref="AW20:AW194">
    <cfRule type="cellIs" dxfId="90" priority="48" stopIfTrue="1" operator="equal">
      <formula>0</formula>
    </cfRule>
  </conditionalFormatting>
  <conditionalFormatting sqref="BE20:BF20">
    <cfRule type="expression" dxfId="89" priority="30" stopIfTrue="1">
      <formula>($K$19=$AL$7)</formula>
    </cfRule>
  </conditionalFormatting>
  <conditionalFormatting sqref="BI10:BI12 BF11:BF12">
    <cfRule type="expression" dxfId="88" priority="9" stopIfTrue="1">
      <formula>(LEN($C$9)=0)</formula>
    </cfRule>
  </conditionalFormatting>
  <conditionalFormatting sqref="BI10:BN12 BF11:BF12">
    <cfRule type="expression" dxfId="87" priority="8" stopIfTrue="1">
      <formula>LEN($AA9)&gt;4</formula>
    </cfRule>
  </conditionalFormatting>
  <conditionalFormatting sqref="BJ10:BN12">
    <cfRule type="expression" dxfId="86" priority="11" stopIfTrue="1">
      <formula>(LEN(E$9)=0)</formula>
    </cfRule>
  </conditionalFormatting>
  <conditionalFormatting sqref="BJ13:BN13 R16:R17">
    <cfRule type="cellIs" dxfId="85" priority="27" stopIfTrue="1" operator="equal">
      <formula>0</formula>
    </cfRule>
  </conditionalFormatting>
  <conditionalFormatting sqref="BM20:BN194">
    <cfRule type="cellIs" dxfId="84" priority="56" stopIfTrue="1" operator="notEqual">
      <formula>1</formula>
    </cfRule>
  </conditionalFormatting>
  <hyperlinks>
    <hyperlink ref="Q2" r:id="rId1" xr:uid="{00000000-0004-0000-0D00-000000000000}"/>
    <hyperlink ref="Q3" r:id="rId2" xr:uid="{00000000-0004-0000-0D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35"/>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H22" sqref="H22"/>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Journal de bord avantages et dépenses d'automobile</v>
      </c>
      <c r="C2" s="70"/>
      <c r="D2" s="81"/>
      <c r="E2" s="70"/>
      <c r="F2" s="70"/>
      <c r="G2" s="70"/>
      <c r="H2" s="70"/>
      <c r="L2" s="82"/>
      <c r="M2" s="82"/>
      <c r="N2" s="758" t="str">
        <f>Instructions!$B$5</f>
        <v xml:space="preserve">Pour en savoir plus, consultez le document : </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À l'exception du Québec, les travailleurs autonomes peuvent utiliser, dans certains cas, un registre pour une période représentative pour étayer les calculs des frais d'un véhicule.</v>
      </c>
      <c r="C3" s="755"/>
      <c r="D3" s="755"/>
      <c r="E3" s="755"/>
      <c r="F3" s="755"/>
      <c r="G3" s="755"/>
      <c r="H3" s="755"/>
      <c r="I3" s="755"/>
      <c r="J3" s="755"/>
      <c r="K3" s="755"/>
      <c r="L3" s="755"/>
      <c r="M3" s="755"/>
      <c r="N3" s="759" t="str">
        <f>Instructions!$B$6</f>
        <v>Utilisation d'une automobile – Guide fiscal</v>
      </c>
      <c r="O3" s="759"/>
      <c r="P3" s="759"/>
      <c r="Q3" s="582" t="s">
        <v>389</v>
      </c>
      <c r="R3" s="553"/>
      <c r="S3" s="26"/>
      <c r="AD3" s="295" t="str">
        <f ca="1">CELL("filename",AD3)</f>
        <v>https://pwccan.sharepoint.com/sites/CA-GSD-0AHZmP0F40YcxUk9PVA/Shared Documents/Car Guide/2025/FRENCH/[electronic-car-log-2025-fr.xlsx]12</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12</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31</v>
      </c>
      <c r="BQ4" s="292"/>
      <c r="BR4" s="7"/>
      <c r="BS4" s="7"/>
      <c r="BT4" s="7"/>
      <c r="IU4" s="17"/>
    </row>
    <row r="5" spans="1:255" ht="15.75" customHeight="1">
      <c r="B5" s="776" t="str">
        <f ca="1">V17</f>
        <v>décembre 2025</v>
      </c>
      <c r="C5" s="777"/>
      <c r="D5" s="777"/>
      <c r="E5" s="777"/>
      <c r="F5" s="777"/>
      <c r="G5" s="777"/>
      <c r="H5" s="778" t="str">
        <f>'NTS ONLY_set_year'!$E$136</f>
        <v>Saisir les données dans les cellules jaunes ou ambres.</v>
      </c>
      <c r="I5" s="779"/>
      <c r="J5" s="780"/>
      <c r="K5" s="781" t="str">
        <f>'NTS ONLY_set_year'!E46</f>
        <v>Remplir ce sommaire à la fin de chaque mois :</v>
      </c>
      <c r="L5" s="782"/>
      <c r="M5" s="782"/>
      <c r="N5" s="782"/>
      <c r="O5" s="782"/>
      <c r="P5" s="782"/>
      <c r="Q5" s="782"/>
      <c r="R5" s="783"/>
      <c r="S5" s="50"/>
      <c r="U5" s="298">
        <f ca="1">$AJ$5</f>
        <v>0</v>
      </c>
      <c r="V5" s="299" t="str">
        <f>'NTS ONLY_set_year'!E54</f>
        <v>Jours de disponibilité du véhicule pour affaires</v>
      </c>
      <c r="W5" s="300"/>
      <c r="X5" s="300"/>
      <c r="Y5" s="300"/>
      <c r="Z5" s="300"/>
      <c r="AC5" s="301" t="s">
        <v>7</v>
      </c>
      <c r="AD5" s="302" t="s">
        <v>75</v>
      </c>
      <c r="AE5" s="185" t="str">
        <f ca="1">TEXT(DATE($AE$7,$AD$6,1),"Mmmm")</f>
        <v>December</v>
      </c>
      <c r="AF5" s="177">
        <f ca="1">DATE(AE7,AD6+1,1)-DATE(AE7,AD6,1)</f>
        <v>31</v>
      </c>
      <c r="AG5" s="219" t="str">
        <f ca="1">'NTS ONLY_set_year'!E104&amp;$AF$5&amp;'NTS ONLY_set_year'!E7</f>
        <v>◄ ◄ ◄ Seulement 31 jours dans le mois</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Lecture du compteur à la fin du mois précédent</v>
      </c>
      <c r="D6" s="535"/>
      <c r="E6" s="536"/>
      <c r="F6" s="537"/>
      <c r="G6" s="537"/>
      <c r="H6" s="80" t="str">
        <f>'NTS ONLY_set_year'!$E$87</f>
        <v>km dans le mois</v>
      </c>
      <c r="I6" s="75" t="str">
        <f>'NTS ONLY_set_year'!$E$24</f>
        <v>km d'affaires</v>
      </c>
      <c r="J6" s="76" t="str">
        <f>'NTS ONLY_set_year'!$E$110</f>
        <v>km personnel</v>
      </c>
      <c r="K6" s="784" t="str">
        <f>'NTS ONLY_set_year'!$E$92</f>
        <v>Dépenses diverses</v>
      </c>
      <c r="L6" s="706"/>
      <c r="M6" s="706"/>
      <c r="N6" s="707"/>
      <c r="O6" s="785" t="str">
        <f>'NTS ONLY_set_year'!$E$17</f>
        <v>Montants reçus</v>
      </c>
      <c r="P6" s="786"/>
      <c r="Q6" s="786"/>
      <c r="R6" s="787"/>
      <c r="S6" s="50"/>
      <c r="U6" s="303">
        <f ca="1">$AF$5-$AJ$6</f>
        <v>31</v>
      </c>
      <c r="V6" s="304" t="str">
        <f>'NTS ONLY_set_year'!E53</f>
        <v>Jours de disponibilité du véhicule à des fins personnelles</v>
      </c>
      <c r="W6" s="305"/>
      <c r="X6" s="305"/>
      <c r="Y6" s="305"/>
      <c r="Z6" s="305"/>
      <c r="AA6" s="306">
        <f>$D$7</f>
        <v>0</v>
      </c>
      <c r="AB6" s="182"/>
      <c r="AC6" s="183"/>
      <c r="AD6" s="307">
        <f ca="1">MATCH(AD4,'Annual Summary_Sommaire annuel'!$Y$24:$Y$35,0)</f>
        <v>12</v>
      </c>
      <c r="AE6" s="185" t="str">
        <f ca="1">TEXT(DATE($AE$7,$AD$6,1),"Mmmm, YYYY")</f>
        <v>December, 2025</v>
      </c>
      <c r="AF6" s="186">
        <f ca="1">$AF$5</f>
        <v>31</v>
      </c>
      <c r="AG6" s="219" t="str">
        <f>'NTS ONLY_set_year'!E26</f>
        <v>◄ ◄ ◄ ◄ Ne peut sauter une journée</v>
      </c>
      <c r="AH6" s="209"/>
      <c r="AI6" s="219"/>
      <c r="AJ6" s="308"/>
      <c r="BQ6" s="292"/>
      <c r="BR6" s="7"/>
      <c r="BS6" s="7"/>
      <c r="BT6" s="7"/>
      <c r="IU6" s="17"/>
    </row>
    <row r="7" spans="1:255" ht="15.75" customHeight="1" thickBot="1">
      <c r="B7" s="788" t="str">
        <f>'NTS ONLY_set_year'!$E$101</f>
        <v xml:space="preserve">Compteur de kilométrage : </v>
      </c>
      <c r="C7" s="789"/>
      <c r="D7" s="789"/>
      <c r="E7" s="790"/>
      <c r="F7" s="790"/>
      <c r="G7" s="434"/>
      <c r="H7" s="78" t="str">
        <f>IF($BE$13=0,"- -",$BE$13)</f>
        <v>- -</v>
      </c>
      <c r="I7" s="68">
        <f ca="1">M19</f>
        <v>0</v>
      </c>
      <c r="J7" s="79" t="str">
        <f>IF($BE$13=0,"- -",IF($H$7-$M$19&lt;0,"- -",$H$7-$M$19))</f>
        <v>- -</v>
      </c>
      <c r="K7" s="28"/>
      <c r="L7" s="83"/>
      <c r="M7" s="88" t="str">
        <f>'NTS ONLY_set_year'!$E$91</f>
        <v>Frais de location</v>
      </c>
      <c r="N7" s="89"/>
      <c r="O7" s="90"/>
      <c r="P7" s="91" t="str">
        <f>'NTS ONLY_set_year'!$E$15</f>
        <v>Allocations reçues de l'employeur</v>
      </c>
      <c r="Q7" s="48"/>
      <c r="R7" s="131"/>
      <c r="S7" s="50"/>
      <c r="U7" s="309">
        <f ca="1">$AF$5-$AJ$2</f>
        <v>31</v>
      </c>
      <c r="V7" s="310" t="str">
        <f>'NTS ONLY_set_year'!E51</f>
        <v>Jours de disponibilité du véhicule dans le mois pour affaires ou à des fins personnelles</v>
      </c>
      <c r="W7" s="311"/>
      <c r="X7" s="311"/>
      <c r="Y7" s="311"/>
      <c r="Z7" s="311"/>
      <c r="AA7" s="312"/>
      <c r="AB7" s="313"/>
      <c r="AC7" s="314" t="e">
        <f>AND(ISNUMBER(B$7),OR(B$7&lt;0,INT(B$7)&lt;&gt;B$7))</f>
        <v>#VALUE!</v>
      </c>
      <c r="AD7" s="315"/>
      <c r="AE7" s="316">
        <f>Year_four_digits</f>
        <v>2025</v>
      </c>
      <c r="AG7" s="219" t="str">
        <f>'NTS ONLY_set_year'!E50</f>
        <v>◄ ◄ ◄ ◄ Jours non ordonnés</v>
      </c>
      <c r="AH7" s="209"/>
      <c r="AI7" s="219"/>
      <c r="AJ7" s="317"/>
      <c r="AL7" s="162" t="str">
        <f>'NTS ONLY_set_year'!E38</f>
        <v>Vérifier les cellules foncées</v>
      </c>
      <c r="AM7" s="162" t="str">
        <f>'NTS ONLY_set_year'!$E$127</f>
        <v>Totaux</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Automobile 1</v>
      </c>
      <c r="D8" s="795"/>
      <c r="E8" s="796" t="str">
        <f>'NTS ONLY_set_year'!$E$28</f>
        <v>Automobile 2</v>
      </c>
      <c r="F8" s="796"/>
      <c r="G8" s="609" t="str">
        <f>'NTS ONLY_set_year'!$E$29</f>
        <v>Automobile 3</v>
      </c>
      <c r="H8" s="609" t="str">
        <f>'NTS ONLY_set_year'!$E$30</f>
        <v>Automobile 4</v>
      </c>
      <c r="I8" s="609" t="str">
        <f>'NTS ONLY_set_year'!$E$31</f>
        <v>Automobile 5</v>
      </c>
      <c r="J8" s="610" t="str">
        <f>'NTS ONLY_set_year'!$E$32</f>
        <v>Automobile 6</v>
      </c>
      <c r="K8" s="28"/>
      <c r="L8" s="83"/>
      <c r="M8" s="83" t="str">
        <f>'NTS ONLY_set_year'!$E$81</f>
        <v>Frais d'intérêt</v>
      </c>
      <c r="N8" s="84"/>
      <c r="O8" s="85"/>
      <c r="P8" s="48" t="str">
        <f>'NTS ONLY_set_year'!$E$114</f>
        <v>Remboursements de l'employeur</v>
      </c>
      <c r="Q8" s="48"/>
      <c r="R8" s="131"/>
      <c r="S8" s="50"/>
      <c r="Y8" s="163"/>
      <c r="AB8" s="161"/>
      <c r="AE8" s="320">
        <f ca="1">DATE($AE$7,$AD$6,0)</f>
        <v>45991</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Début</v>
      </c>
      <c r="C9" s="791"/>
      <c r="D9" s="753"/>
      <c r="E9" s="753"/>
      <c r="F9" s="753"/>
      <c r="G9" s="74"/>
      <c r="H9" s="74"/>
      <c r="I9" s="74"/>
      <c r="J9" s="608"/>
      <c r="K9" s="28"/>
      <c r="L9" s="83"/>
      <c r="M9" s="83" t="str">
        <f>'NTS ONLY_set_year'!$E$79</f>
        <v>Assurance</v>
      </c>
      <c r="N9" s="86"/>
      <c r="O9" s="87"/>
      <c r="P9" s="48" t="str">
        <f>'NTS ONLY_set_year'!$E$71</f>
        <v>Remboursement de la taxe d'accise sur l'essence</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Totaux</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Fin</v>
      </c>
      <c r="C10" s="791"/>
      <c r="D10" s="753"/>
      <c r="E10" s="753"/>
      <c r="F10" s="753"/>
      <c r="G10" s="74"/>
      <c r="H10" s="74"/>
      <c r="I10" s="74"/>
      <c r="J10" s="608"/>
      <c r="K10" s="28"/>
      <c r="L10" s="83"/>
      <c r="M10" s="83" t="str">
        <f>'NTS ONLY_set_year'!$E$12</f>
        <v>Réparations accident (personnel)</v>
      </c>
      <c r="N10" s="84"/>
      <c r="O10" s="85"/>
      <c r="P10" s="48" t="str">
        <f>'NTS ONLY_set_year'!$E$72</f>
        <v>Remboursement de la TPS/TVH reçue</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Réparations accident (affaires)</v>
      </c>
      <c r="N11" s="130"/>
      <c r="O11" s="130"/>
      <c r="P11" s="618" t="str">
        <f>'NTS ONLY_set_year'!$E$164</f>
        <v>Remboursement de la TVQ reçue</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Produit d'assurance</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31</v>
      </c>
      <c r="C13" s="809" t="str">
        <f>IF($X$16=$X$14,"",$V$7)</f>
        <v>Jours de disponibilité du véhicule dans le mois pour affaires ou à des fins personnelles</v>
      </c>
      <c r="D13" s="673"/>
      <c r="E13" s="673"/>
      <c r="F13" s="810"/>
      <c r="G13" s="797" t="str">
        <f>'NTS ONLY_set_year'!$E$119</f>
        <v>Notes
spéciales :</v>
      </c>
      <c r="H13" s="766"/>
      <c r="I13" s="767"/>
      <c r="J13" s="767"/>
      <c r="K13" s="767"/>
      <c r="L13" s="767"/>
      <c r="M13" s="767"/>
      <c r="N13" s="767"/>
      <c r="O13" s="767"/>
      <c r="P13" s="767"/>
      <c r="Q13" s="767"/>
      <c r="R13" s="768"/>
      <c r="X13" s="349" t="str">
        <f>'Annual Summary_Sommaire annuel'!V4</f>
        <v>Québec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f</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748" t="str">
        <f>'NTS ONLY_set_year'!$E$22</f>
        <v>Kilomètres d'affaires</v>
      </c>
      <c r="L16" s="749"/>
      <c r="M16" s="750"/>
      <c r="N16" s="751" t="str">
        <f>'NTS ONLY_set_year'!$E$106</f>
        <v>Station-
nement</v>
      </c>
      <c r="O16" s="691" t="str">
        <f>'NTS ONLY_set_year'!$E$70</f>
        <v>Essence
et huile</v>
      </c>
      <c r="P16" s="691" t="str">
        <f>'NTS ONLY_set_year'!$E$97</f>
        <v>Réparations et entretien courants</v>
      </c>
      <c r="Q16" s="691" t="str">
        <f>'NTS ONLY_set_year'!$E$105</f>
        <v>Autres frais d'exploitation (comme l'immatriculation et le permis)</v>
      </c>
      <c r="R16" s="830" t="str">
        <f>'NTS ONLY_set_year'!$E$49&amp;"
"</f>
        <v xml:space="preserve">Jour
</v>
      </c>
      <c r="S16" s="50"/>
      <c r="X16" s="367" t="str">
        <f>'Annual Summary_Sommaire annuel'!$V$7</f>
        <v>Québec</v>
      </c>
      <c r="Y16" s="219"/>
      <c r="Z16" s="221">
        <f ca="1">MAX(Z20:Z194)</f>
        <v>31</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Inscrire un</v>
      </c>
      <c r="C17" s="124" t="str">
        <f>IF($X$16='Annual Summary_Sommaire annuel'!$V$5,"","X")</f>
        <v>X</v>
      </c>
      <c r="D17" s="772" t="str">
        <f>IF($X$16=$X$14,"",'NTS ONLY_set_year'!$E$134)</f>
        <v>pour indiquer (ci-dessous) les jours pour lesquels l'automobile n'est pas disponible.</v>
      </c>
      <c r="E17" s="773"/>
      <c r="F17" s="773"/>
      <c r="G17" s="773"/>
      <c r="H17" s="773"/>
      <c r="I17" s="774"/>
      <c r="J17" s="775"/>
      <c r="K17" s="823" t="str">
        <f>'NTS ONLY_set_year'!$E$98</f>
        <v>(Pas de kilométrage personnel)</v>
      </c>
      <c r="L17" s="824"/>
      <c r="M17" s="825"/>
      <c r="N17" s="751"/>
      <c r="O17" s="691"/>
      <c r="P17" s="691"/>
      <c r="Q17" s="691"/>
      <c r="R17" s="830"/>
      <c r="S17" s="50"/>
      <c r="V17" s="591" t="str">
        <f ca="1">IF(Language="f",V19,V18)</f>
        <v>décembre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Kilomètres d'affaires</v>
      </c>
      <c r="BF17" s="749"/>
      <c r="BG17" s="750"/>
      <c r="BH17" s="751" t="str">
        <f>'NTS ONLY_set_year'!$E$106</f>
        <v>Station-
nement</v>
      </c>
      <c r="BI17" s="691" t="str">
        <f>'NTS ONLY_set_year'!$E$70</f>
        <v>Essence
et huile</v>
      </c>
      <c r="BJ17" s="691" t="str">
        <f>'NTS ONLY_set_year'!$E$97</f>
        <v>Réparations et entretien courants</v>
      </c>
      <c r="BK17" s="691" t="str">
        <f>'NTS ONLY_set_year'!$E$105</f>
        <v>Autres frais d'exploitation (comme l'immatriculation et le permis)</v>
      </c>
      <c r="BL17" s="197"/>
      <c r="BM17" s="379"/>
      <c r="BQ17" s="292"/>
      <c r="BR17" s="7"/>
      <c r="BS17" s="7"/>
      <c r="BT17" s="7"/>
      <c r="IU17" s="17"/>
    </row>
    <row r="18" spans="2:255" ht="24.9" customHeight="1">
      <c r="B18" s="95"/>
      <c r="C18" s="792" t="str">
        <f>IF($X$16=$X$14,"","▼
▼
▼")</f>
        <v>▼
▼
▼</v>
      </c>
      <c r="D18" s="800" t="str">
        <f>'NTS ONLY_set_year'!$E$64</f>
        <v>Entrer le jour aussi souvent que nécessaire.
▼</v>
      </c>
      <c r="E18" s="801"/>
      <c r="F18" s="801"/>
      <c r="G18" s="802"/>
      <c r="H18" s="806" t="str">
        <f>'NTS ONLY_set_year'!$E$112</f>
        <v>A. 
But et notes</v>
      </c>
      <c r="I18" s="806" t="str">
        <f>"B.
"&amp;'NTS ONLY_set_year'!E56</f>
        <v>B.
Point de
départ</v>
      </c>
      <c r="J18" s="806" t="str">
        <f>"C.
"&amp;'NTS ONLY_set_year'!E57</f>
        <v>C.
Destination</v>
      </c>
      <c r="K18" s="10" t="str">
        <f>'NTS ONLY_set_year'!$E$121</f>
        <v>Début</v>
      </c>
      <c r="L18" s="11" t="str">
        <f>'NTS ONLY_set_year'!$E$59</f>
        <v>Fin</v>
      </c>
      <c r="M18" s="12" t="str">
        <f>'NTS ONLY_set_year'!$E$58</f>
        <v>Parcouru</v>
      </c>
      <c r="N18" s="752"/>
      <c r="O18" s="692"/>
      <c r="P18" s="534" t="str">
        <f>'NTS ONLY_set_year'!$E$73</f>
        <v>Consigner les détails dans A.</v>
      </c>
      <c r="Q18" s="692"/>
      <c r="R18" s="831"/>
      <c r="S18" s="50"/>
      <c r="U18" s="398" t="str">
        <f ca="1">TEXT($AE$8+1,"Mmmm")</f>
        <v>December</v>
      </c>
      <c r="V18" s="590" t="str">
        <f ca="1">AE6</f>
        <v>December,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Rangée</v>
      </c>
      <c r="C19" s="793"/>
      <c r="D19" s="803"/>
      <c r="E19" s="804"/>
      <c r="F19" s="804"/>
      <c r="G19" s="805"/>
      <c r="H19" s="807"/>
      <c r="I19" s="808"/>
      <c r="J19" s="808"/>
      <c r="K19" s="770" t="str">
        <f>'NTS ONLY_set_year'!$E$127</f>
        <v>Totaux</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décembre</v>
      </c>
      <c r="V19" s="590" t="str">
        <f ca="1">U19&amp;" "&amp;Year_four_digits</f>
        <v>décembre 2025</v>
      </c>
      <c r="W19" s="590"/>
      <c r="X19" s="397" t="s">
        <v>169</v>
      </c>
      <c r="Y19" s="400" t="s">
        <v>170</v>
      </c>
      <c r="Z19" s="223" t="s">
        <v>34</v>
      </c>
      <c r="AB19" s="423" t="s">
        <v>182</v>
      </c>
      <c r="AC19" s="216"/>
      <c r="AD19" s="383" t="s">
        <v>35</v>
      </c>
      <c r="AE19" s="384"/>
      <c r="AF19" s="385"/>
      <c r="AJ19" s="816"/>
      <c r="AK19" s="697"/>
      <c r="AL19" s="386" t="str">
        <f>'NTS ONLY_set_year'!$E$42</f>
        <v>Vérifier DÉBUT</v>
      </c>
      <c r="AM19" s="697"/>
      <c r="AN19" s="386" t="str">
        <f>'NTS ONLY_set_year'!$E$39</f>
        <v>Vérifier FIN</v>
      </c>
      <c r="AP19" s="387">
        <f ca="1">MIN(OFFSET($AP$19,MATCH($AP$18,$AP$20:$AP$195,0)+1,0,600,1))</f>
        <v>999</v>
      </c>
      <c r="AQ19" s="697"/>
      <c r="AR19" s="697"/>
      <c r="AS19" s="697"/>
      <c r="AT19" s="697"/>
      <c r="AU19" s="814"/>
      <c r="AV19" s="814"/>
      <c r="AW19" s="747"/>
      <c r="BE19" s="10" t="str">
        <f>'NTS ONLY_set_year'!$E$121</f>
        <v>Début</v>
      </c>
      <c r="BF19" s="11" t="str">
        <f>'NTS ONLY_set_year'!$E$59</f>
        <v>Fin</v>
      </c>
      <c r="BG19" s="12" t="str">
        <f>'NTS ONLY_set_year'!$E$58</f>
        <v>Parcouru</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Lun.  1 décembre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Lun</v>
      </c>
      <c r="U20" s="227" t="str">
        <f ca="1">$U$19</f>
        <v>décembre</v>
      </c>
      <c r="X20" s="388">
        <f ca="1">$AE$8+D20</f>
        <v>45992</v>
      </c>
      <c r="Y20" s="513" t="str">
        <f ca="1">IF(Y14="f",T20&amp;". "&amp;" "&amp;R20&amp;" "&amp;U20&amp;" "&amp;$AE$7,T20&amp;". "&amp;U20&amp;" "&amp;R20&amp;", "&amp;$AE$7)</f>
        <v>Lun.  1 décembre 2025</v>
      </c>
      <c r="Z20" s="184">
        <f t="shared" ref="Z20:Z83" ca="1" si="4">MIN(R20,$AF$5)</f>
        <v>1</v>
      </c>
      <c r="AA20" s="389">
        <f t="shared" ref="AA20:AA83" ca="1" si="5">$AD$6</f>
        <v>12</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31</v>
      </c>
      <c r="AU20" s="322" t="str">
        <f>IF($C20=$AB$15,'NTS ONLY_set_year'!$E$143," ")&amp;$D20</f>
        <v xml:space="preserve"> 1</v>
      </c>
      <c r="AV20" s="162">
        <f ca="1">IF($X$16=$X$14,0,IF(ISERROR(INDEX($AK$2:$BO$2,D20)),0,(INDEX($AK$2:$BO$2,D20))))</f>
        <v>0</v>
      </c>
      <c r="AW20" s="239">
        <f t="shared" ref="AW20:AW37" ca="1" si="11">IF(OR(D20&gt;$AF$5,D20&lt;1),0,1-AV20)</f>
        <v>1</v>
      </c>
      <c r="BE20" s="744" t="str">
        <f ca="1">$AU$9</f>
        <v>Totaux</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Entrer jour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Dim</v>
      </c>
      <c r="U21" s="227" t="str">
        <f t="shared" ref="U21:U84" ca="1" si="13">$U$19</f>
        <v>décembre</v>
      </c>
      <c r="X21" s="388">
        <f ca="1">$AE$8+D21</f>
        <v>45991</v>
      </c>
      <c r="Y21" s="513" t="str">
        <f t="shared" ref="Y21:Y84" ca="1" si="14">IF(Y15="f",T21&amp;". "&amp;" "&amp;R21&amp;" "&amp;U21&amp;" "&amp;$AE$7,T21&amp;". "&amp;U21&amp;" "&amp;R21&amp;", "&amp;$AE$7)</f>
        <v>Dim. décembre , 2025</v>
      </c>
      <c r="Z21" s="184">
        <f t="shared" ca="1" si="4"/>
        <v>31</v>
      </c>
      <c r="AA21" s="389">
        <f t="shared" ca="1" si="5"/>
        <v>12</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Dim</v>
      </c>
      <c r="U22" s="227" t="str">
        <f t="shared" ca="1" si="13"/>
        <v>décembre</v>
      </c>
      <c r="X22" s="388">
        <f t="shared" ref="X22:X85" ca="1" si="17">$AE$8+D22</f>
        <v>45991</v>
      </c>
      <c r="Y22" s="513" t="str">
        <f t="shared" ca="1" si="14"/>
        <v>Dim. décembre , 2025</v>
      </c>
      <c r="Z22" s="184">
        <f t="shared" ca="1" si="4"/>
        <v>31</v>
      </c>
      <c r="AA22" s="389">
        <f t="shared" ca="1" si="5"/>
        <v>12</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Dim</v>
      </c>
      <c r="U23" s="227" t="str">
        <f t="shared" ca="1" si="13"/>
        <v>décembre</v>
      </c>
      <c r="X23" s="388">
        <f t="shared" ca="1" si="17"/>
        <v>45991</v>
      </c>
      <c r="Y23" s="513" t="str">
        <f t="shared" ca="1" si="14"/>
        <v>Dim. décembre , 2025</v>
      </c>
      <c r="Z23" s="184">
        <f t="shared" ca="1" si="4"/>
        <v>31</v>
      </c>
      <c r="AA23" s="389">
        <f t="shared" ca="1" si="5"/>
        <v>12</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Dim</v>
      </c>
      <c r="U24" s="227" t="str">
        <f t="shared" ca="1" si="13"/>
        <v>décembre</v>
      </c>
      <c r="X24" s="388">
        <f t="shared" ca="1" si="17"/>
        <v>45991</v>
      </c>
      <c r="Y24" s="513" t="str">
        <f t="shared" ca="1" si="14"/>
        <v>Dim. décembre , 2025</v>
      </c>
      <c r="Z24" s="184">
        <f t="shared" ca="1" si="4"/>
        <v>31</v>
      </c>
      <c r="AA24" s="389">
        <f t="shared" ca="1" si="5"/>
        <v>12</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Dim</v>
      </c>
      <c r="U25" s="227" t="str">
        <f t="shared" ca="1" si="13"/>
        <v>décembre</v>
      </c>
      <c r="X25" s="388">
        <f t="shared" ca="1" si="17"/>
        <v>45991</v>
      </c>
      <c r="Y25" s="513" t="str">
        <f t="shared" ca="1" si="14"/>
        <v>Dim. décembre , 2025</v>
      </c>
      <c r="Z25" s="184">
        <f t="shared" ca="1" si="4"/>
        <v>31</v>
      </c>
      <c r="AA25" s="389">
        <f t="shared" ca="1" si="5"/>
        <v>12</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Dim</v>
      </c>
      <c r="U26" s="227" t="str">
        <f t="shared" ca="1" si="13"/>
        <v>décembre</v>
      </c>
      <c r="X26" s="388">
        <f t="shared" ca="1" si="17"/>
        <v>45991</v>
      </c>
      <c r="Y26" s="513" t="str">
        <f t="shared" ca="1" si="14"/>
        <v>Dim. décembre , 2025</v>
      </c>
      <c r="Z26" s="184">
        <f t="shared" ca="1" si="4"/>
        <v>31</v>
      </c>
      <c r="AA26" s="389">
        <f t="shared" ca="1" si="5"/>
        <v>12</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Dim</v>
      </c>
      <c r="U27" s="227" t="str">
        <f t="shared" ca="1" si="13"/>
        <v>décembre</v>
      </c>
      <c r="X27" s="388">
        <f t="shared" ca="1" si="17"/>
        <v>45991</v>
      </c>
      <c r="Y27" s="513" t="str">
        <f t="shared" ca="1" si="14"/>
        <v>Dim. décembre , 2025</v>
      </c>
      <c r="Z27" s="184">
        <f t="shared" ca="1" si="4"/>
        <v>31</v>
      </c>
      <c r="AA27" s="389">
        <f t="shared" ca="1" si="5"/>
        <v>12</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Dim</v>
      </c>
      <c r="U28" s="227" t="str">
        <f t="shared" ca="1" si="13"/>
        <v>décembre</v>
      </c>
      <c r="X28" s="388">
        <f t="shared" ca="1" si="17"/>
        <v>45991</v>
      </c>
      <c r="Y28" s="513" t="str">
        <f t="shared" ca="1" si="14"/>
        <v>Dim. décembre , 2025</v>
      </c>
      <c r="Z28" s="184">
        <f t="shared" ca="1" si="4"/>
        <v>31</v>
      </c>
      <c r="AA28" s="389">
        <f t="shared" ca="1" si="5"/>
        <v>12</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Dim</v>
      </c>
      <c r="U29" s="227" t="str">
        <f t="shared" ca="1" si="13"/>
        <v>décembre</v>
      </c>
      <c r="X29" s="388">
        <f t="shared" ca="1" si="17"/>
        <v>45991</v>
      </c>
      <c r="Y29" s="513" t="str">
        <f t="shared" ca="1" si="14"/>
        <v>Dim. décembre , 2025</v>
      </c>
      <c r="Z29" s="184">
        <f t="shared" ca="1" si="4"/>
        <v>31</v>
      </c>
      <c r="AA29" s="389">
        <f t="shared" ca="1" si="5"/>
        <v>12</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Dim</v>
      </c>
      <c r="U30" s="227" t="str">
        <f t="shared" ca="1" si="13"/>
        <v>décembre</v>
      </c>
      <c r="X30" s="388">
        <f t="shared" ca="1" si="17"/>
        <v>45991</v>
      </c>
      <c r="Y30" s="513" t="str">
        <f t="shared" ca="1" si="14"/>
        <v>Dim. décembre , 2025</v>
      </c>
      <c r="Z30" s="184">
        <f t="shared" ca="1" si="4"/>
        <v>31</v>
      </c>
      <c r="AA30" s="389">
        <f t="shared" ca="1" si="5"/>
        <v>12</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Dim</v>
      </c>
      <c r="U31" s="227" t="str">
        <f t="shared" ca="1" si="13"/>
        <v>décembre</v>
      </c>
      <c r="X31" s="388">
        <f t="shared" ca="1" si="17"/>
        <v>45991</v>
      </c>
      <c r="Y31" s="513" t="str">
        <f t="shared" ca="1" si="14"/>
        <v>Dim. décembre , 2025</v>
      </c>
      <c r="Z31" s="184">
        <f t="shared" ca="1" si="4"/>
        <v>31</v>
      </c>
      <c r="AA31" s="389">
        <f t="shared" ca="1" si="5"/>
        <v>12</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Dim</v>
      </c>
      <c r="U32" s="227" t="str">
        <f t="shared" ca="1" si="13"/>
        <v>décembre</v>
      </c>
      <c r="X32" s="388">
        <f t="shared" ca="1" si="17"/>
        <v>45991</v>
      </c>
      <c r="Y32" s="513" t="str">
        <f t="shared" ca="1" si="14"/>
        <v>Dim. décembre , 2025</v>
      </c>
      <c r="Z32" s="184">
        <f t="shared" ca="1" si="4"/>
        <v>31</v>
      </c>
      <c r="AA32" s="389">
        <f t="shared" ca="1" si="5"/>
        <v>12</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Dim</v>
      </c>
      <c r="U33" s="227" t="str">
        <f t="shared" ca="1" si="13"/>
        <v>décembre</v>
      </c>
      <c r="X33" s="388">
        <f t="shared" ca="1" si="17"/>
        <v>45991</v>
      </c>
      <c r="Y33" s="513" t="str">
        <f t="shared" ca="1" si="14"/>
        <v>Dim. décembre , 2025</v>
      </c>
      <c r="Z33" s="184">
        <f t="shared" ca="1" si="4"/>
        <v>31</v>
      </c>
      <c r="AA33" s="389">
        <f t="shared" ca="1" si="5"/>
        <v>12</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Dim</v>
      </c>
      <c r="U34" s="227" t="str">
        <f t="shared" ca="1" si="13"/>
        <v>décembre</v>
      </c>
      <c r="X34" s="388">
        <f t="shared" ca="1" si="17"/>
        <v>45991</v>
      </c>
      <c r="Y34" s="513" t="str">
        <f t="shared" ca="1" si="14"/>
        <v>Dim. décembre , 2025</v>
      </c>
      <c r="Z34" s="184">
        <f t="shared" ca="1" si="4"/>
        <v>31</v>
      </c>
      <c r="AA34" s="389">
        <f t="shared" ca="1" si="5"/>
        <v>12</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Dim</v>
      </c>
      <c r="U35" s="227" t="str">
        <f t="shared" ca="1" si="13"/>
        <v>décembre</v>
      </c>
      <c r="X35" s="388">
        <f t="shared" ca="1" si="17"/>
        <v>45991</v>
      </c>
      <c r="Y35" s="513" t="str">
        <f t="shared" ca="1" si="14"/>
        <v>Dim. décembre , 2025</v>
      </c>
      <c r="Z35" s="184">
        <f t="shared" ca="1" si="4"/>
        <v>31</v>
      </c>
      <c r="AA35" s="389">
        <f t="shared" ca="1" si="5"/>
        <v>12</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Dim</v>
      </c>
      <c r="U36" s="227" t="str">
        <f t="shared" ca="1" si="13"/>
        <v>décembre</v>
      </c>
      <c r="X36" s="388">
        <f t="shared" ca="1" si="17"/>
        <v>45991</v>
      </c>
      <c r="Y36" s="513" t="str">
        <f t="shared" ca="1" si="14"/>
        <v>Dim. décembre , 2025</v>
      </c>
      <c r="Z36" s="184">
        <f t="shared" ca="1" si="4"/>
        <v>31</v>
      </c>
      <c r="AA36" s="389">
        <f t="shared" ca="1" si="5"/>
        <v>12</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Dim</v>
      </c>
      <c r="U37" s="227" t="str">
        <f t="shared" ca="1" si="13"/>
        <v>décembre</v>
      </c>
      <c r="X37" s="388">
        <f t="shared" ca="1" si="17"/>
        <v>45991</v>
      </c>
      <c r="Y37" s="513" t="str">
        <f t="shared" ca="1" si="14"/>
        <v>Dim. décembre , 2025</v>
      </c>
      <c r="Z37" s="184">
        <f t="shared" ca="1" si="4"/>
        <v>31</v>
      </c>
      <c r="AA37" s="389">
        <f t="shared" ca="1" si="5"/>
        <v>12</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Dim</v>
      </c>
      <c r="U38" s="227" t="str">
        <f t="shared" ca="1" si="13"/>
        <v>décembre</v>
      </c>
      <c r="X38" s="388">
        <f t="shared" ca="1" si="17"/>
        <v>45991</v>
      </c>
      <c r="Y38" s="513" t="str">
        <f t="shared" ca="1" si="14"/>
        <v>Dim. décembre , 2025</v>
      </c>
      <c r="Z38" s="184">
        <f t="shared" ca="1" si="4"/>
        <v>31</v>
      </c>
      <c r="AA38" s="389">
        <f t="shared" ca="1" si="5"/>
        <v>12</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Dim</v>
      </c>
      <c r="U39" s="227" t="str">
        <f t="shared" ca="1" si="13"/>
        <v>décembre</v>
      </c>
      <c r="X39" s="388">
        <f t="shared" ca="1" si="17"/>
        <v>45991</v>
      </c>
      <c r="Y39" s="513" t="str">
        <f t="shared" ca="1" si="14"/>
        <v>Dim. décembre , 2025</v>
      </c>
      <c r="Z39" s="184">
        <f t="shared" ca="1" si="4"/>
        <v>31</v>
      </c>
      <c r="AA39" s="389">
        <f t="shared" ca="1" si="5"/>
        <v>12</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Dim</v>
      </c>
      <c r="U40" s="227" t="str">
        <f t="shared" ca="1" si="13"/>
        <v>décembre</v>
      </c>
      <c r="X40" s="388">
        <f t="shared" ca="1" si="17"/>
        <v>45991</v>
      </c>
      <c r="Y40" s="513" t="str">
        <f t="shared" ca="1" si="14"/>
        <v>Dim. décembre , 2025</v>
      </c>
      <c r="Z40" s="184">
        <f t="shared" ca="1" si="4"/>
        <v>31</v>
      </c>
      <c r="AA40" s="389">
        <f t="shared" ca="1" si="5"/>
        <v>12</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Dim</v>
      </c>
      <c r="U41" s="227" t="str">
        <f t="shared" ca="1" si="13"/>
        <v>décembre</v>
      </c>
      <c r="X41" s="388">
        <f t="shared" ca="1" si="17"/>
        <v>45991</v>
      </c>
      <c r="Y41" s="513" t="str">
        <f t="shared" ca="1" si="14"/>
        <v>Dim. décembre , 2025</v>
      </c>
      <c r="Z41" s="184">
        <f t="shared" ca="1" si="4"/>
        <v>31</v>
      </c>
      <c r="AA41" s="389">
        <f t="shared" ca="1" si="5"/>
        <v>12</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Dim</v>
      </c>
      <c r="U42" s="227" t="str">
        <f t="shared" ca="1" si="13"/>
        <v>décembre</v>
      </c>
      <c r="X42" s="388">
        <f t="shared" ca="1" si="17"/>
        <v>45991</v>
      </c>
      <c r="Y42" s="513" t="str">
        <f t="shared" ca="1" si="14"/>
        <v>Dim. décembre , 2025</v>
      </c>
      <c r="Z42" s="184">
        <f t="shared" ca="1" si="4"/>
        <v>31</v>
      </c>
      <c r="AA42" s="389">
        <f t="shared" ca="1" si="5"/>
        <v>12</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Dim</v>
      </c>
      <c r="U43" s="227" t="str">
        <f t="shared" ca="1" si="13"/>
        <v>décembre</v>
      </c>
      <c r="X43" s="388">
        <f t="shared" ca="1" si="17"/>
        <v>45991</v>
      </c>
      <c r="Y43" s="513" t="str">
        <f t="shared" ca="1" si="14"/>
        <v>Dim. décembre , 2025</v>
      </c>
      <c r="Z43" s="184">
        <f t="shared" ca="1" si="4"/>
        <v>31</v>
      </c>
      <c r="AA43" s="389">
        <f t="shared" ca="1" si="5"/>
        <v>12</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Dim</v>
      </c>
      <c r="U44" s="227" t="str">
        <f t="shared" ca="1" si="13"/>
        <v>décembre</v>
      </c>
      <c r="X44" s="388">
        <f t="shared" ca="1" si="17"/>
        <v>45991</v>
      </c>
      <c r="Y44" s="513" t="str">
        <f t="shared" ca="1" si="14"/>
        <v>Dim. décembre , 2025</v>
      </c>
      <c r="Z44" s="184">
        <f t="shared" ca="1" si="4"/>
        <v>31</v>
      </c>
      <c r="AA44" s="389">
        <f t="shared" ca="1" si="5"/>
        <v>12</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Dim</v>
      </c>
      <c r="U45" s="227" t="str">
        <f t="shared" ca="1" si="13"/>
        <v>décembre</v>
      </c>
      <c r="X45" s="388">
        <f t="shared" ca="1" si="17"/>
        <v>45991</v>
      </c>
      <c r="Y45" s="513" t="str">
        <f t="shared" ca="1" si="14"/>
        <v>Dim. décembre , 2025</v>
      </c>
      <c r="Z45" s="184">
        <f t="shared" ca="1" si="4"/>
        <v>31</v>
      </c>
      <c r="AA45" s="389">
        <f t="shared" ca="1" si="5"/>
        <v>12</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Dim</v>
      </c>
      <c r="U46" s="227" t="str">
        <f t="shared" ca="1" si="13"/>
        <v>décembre</v>
      </c>
      <c r="X46" s="388">
        <f t="shared" ca="1" si="17"/>
        <v>45991</v>
      </c>
      <c r="Y46" s="513" t="str">
        <f t="shared" ca="1" si="14"/>
        <v>Dim. décembre , 2025</v>
      </c>
      <c r="Z46" s="184">
        <f t="shared" ca="1" si="4"/>
        <v>31</v>
      </c>
      <c r="AA46" s="389">
        <f t="shared" ca="1" si="5"/>
        <v>12</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Dim</v>
      </c>
      <c r="U47" s="227" t="str">
        <f t="shared" ca="1" si="13"/>
        <v>décembre</v>
      </c>
      <c r="X47" s="388">
        <f t="shared" ca="1" si="17"/>
        <v>45991</v>
      </c>
      <c r="Y47" s="513" t="str">
        <f t="shared" ca="1" si="14"/>
        <v>Dim. décembre , 2025</v>
      </c>
      <c r="Z47" s="184">
        <f t="shared" ca="1" si="4"/>
        <v>31</v>
      </c>
      <c r="AA47" s="389">
        <f t="shared" ca="1" si="5"/>
        <v>12</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Dim</v>
      </c>
      <c r="U48" s="227" t="str">
        <f t="shared" ca="1" si="13"/>
        <v>décembre</v>
      </c>
      <c r="X48" s="388">
        <f t="shared" ca="1" si="17"/>
        <v>45991</v>
      </c>
      <c r="Y48" s="513" t="str">
        <f t="shared" ca="1" si="14"/>
        <v>Dim. décembre , 2025</v>
      </c>
      <c r="Z48" s="184">
        <f t="shared" ca="1" si="4"/>
        <v>31</v>
      </c>
      <c r="AA48" s="389">
        <f t="shared" ca="1" si="5"/>
        <v>12</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Dim</v>
      </c>
      <c r="U49" s="227" t="str">
        <f t="shared" ca="1" si="13"/>
        <v>décembre</v>
      </c>
      <c r="X49" s="388">
        <f t="shared" ca="1" si="17"/>
        <v>45991</v>
      </c>
      <c r="Y49" s="513" t="str">
        <f t="shared" ca="1" si="14"/>
        <v>Dim. décembre , 2025</v>
      </c>
      <c r="Z49" s="184">
        <f t="shared" ca="1" si="4"/>
        <v>31</v>
      </c>
      <c r="AA49" s="389">
        <f t="shared" ca="1" si="5"/>
        <v>12</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Dim</v>
      </c>
      <c r="U50" s="227" t="str">
        <f t="shared" ca="1" si="13"/>
        <v>décembre</v>
      </c>
      <c r="X50" s="388">
        <f t="shared" ca="1" si="17"/>
        <v>45991</v>
      </c>
      <c r="Y50" s="513" t="str">
        <f t="shared" ca="1" si="14"/>
        <v>Dim. décembre , 2025</v>
      </c>
      <c r="Z50" s="184">
        <f t="shared" ca="1" si="4"/>
        <v>31</v>
      </c>
      <c r="AA50" s="389">
        <f t="shared" ca="1" si="5"/>
        <v>12</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Dim</v>
      </c>
      <c r="U51" s="227" t="str">
        <f t="shared" ca="1" si="13"/>
        <v>décembre</v>
      </c>
      <c r="X51" s="388">
        <f t="shared" ca="1" si="17"/>
        <v>45991</v>
      </c>
      <c r="Y51" s="513" t="str">
        <f t="shared" ca="1" si="14"/>
        <v>Dim. décembre , 2025</v>
      </c>
      <c r="Z51" s="184">
        <f t="shared" ca="1" si="4"/>
        <v>31</v>
      </c>
      <c r="AA51" s="389">
        <f t="shared" ca="1" si="5"/>
        <v>12</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Dim</v>
      </c>
      <c r="U52" s="227" t="str">
        <f t="shared" ca="1" si="13"/>
        <v>décembre</v>
      </c>
      <c r="X52" s="388">
        <f t="shared" ca="1" si="17"/>
        <v>45991</v>
      </c>
      <c r="Y52" s="513" t="str">
        <f t="shared" ca="1" si="14"/>
        <v>Dim. décembre , 2025</v>
      </c>
      <c r="Z52" s="184">
        <f t="shared" ca="1" si="4"/>
        <v>31</v>
      </c>
      <c r="AA52" s="389">
        <f t="shared" ca="1" si="5"/>
        <v>12</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Dim</v>
      </c>
      <c r="U53" s="227" t="str">
        <f t="shared" ca="1" si="13"/>
        <v>décembre</v>
      </c>
      <c r="X53" s="388">
        <f t="shared" ca="1" si="17"/>
        <v>45991</v>
      </c>
      <c r="Y53" s="513" t="str">
        <f t="shared" ca="1" si="14"/>
        <v>Dim. décembre , 2025</v>
      </c>
      <c r="Z53" s="184">
        <f t="shared" ca="1" si="4"/>
        <v>31</v>
      </c>
      <c r="AA53" s="389">
        <f t="shared" ca="1" si="5"/>
        <v>12</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Dim</v>
      </c>
      <c r="U54" s="227" t="str">
        <f t="shared" ca="1" si="13"/>
        <v>décembre</v>
      </c>
      <c r="X54" s="388">
        <f t="shared" ca="1" si="17"/>
        <v>45991</v>
      </c>
      <c r="Y54" s="513" t="str">
        <f t="shared" ca="1" si="14"/>
        <v>Dim. décembre , 2025</v>
      </c>
      <c r="Z54" s="184">
        <f t="shared" ca="1" si="4"/>
        <v>31</v>
      </c>
      <c r="AA54" s="389">
        <f t="shared" ca="1" si="5"/>
        <v>12</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Dim</v>
      </c>
      <c r="U55" s="227" t="str">
        <f t="shared" ca="1" si="13"/>
        <v>décembre</v>
      </c>
      <c r="X55" s="388">
        <f t="shared" ca="1" si="17"/>
        <v>45991</v>
      </c>
      <c r="Y55" s="513" t="str">
        <f t="shared" ca="1" si="14"/>
        <v>Dim. décembre , 2025</v>
      </c>
      <c r="Z55" s="184">
        <f t="shared" ca="1" si="4"/>
        <v>31</v>
      </c>
      <c r="AA55" s="389">
        <f t="shared" ca="1" si="5"/>
        <v>12</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Dim</v>
      </c>
      <c r="U56" s="227" t="str">
        <f t="shared" ca="1" si="13"/>
        <v>décembre</v>
      </c>
      <c r="X56" s="388">
        <f t="shared" ca="1" si="17"/>
        <v>45991</v>
      </c>
      <c r="Y56" s="513" t="str">
        <f t="shared" ca="1" si="14"/>
        <v>Dim. décembre , 2025</v>
      </c>
      <c r="Z56" s="184">
        <f t="shared" ca="1" si="4"/>
        <v>31</v>
      </c>
      <c r="AA56" s="389">
        <f t="shared" ca="1" si="5"/>
        <v>12</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Dim</v>
      </c>
      <c r="U57" s="227" t="str">
        <f t="shared" ca="1" si="13"/>
        <v>décembre</v>
      </c>
      <c r="X57" s="388">
        <f t="shared" ca="1" si="17"/>
        <v>45991</v>
      </c>
      <c r="Y57" s="513" t="str">
        <f t="shared" ca="1" si="14"/>
        <v>Dim. décembre , 2025</v>
      </c>
      <c r="Z57" s="184">
        <f t="shared" ca="1" si="4"/>
        <v>31</v>
      </c>
      <c r="AA57" s="389">
        <f t="shared" ca="1" si="5"/>
        <v>12</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Dim</v>
      </c>
      <c r="U58" s="227" t="str">
        <f t="shared" ca="1" si="13"/>
        <v>décembre</v>
      </c>
      <c r="X58" s="388">
        <f t="shared" ca="1" si="17"/>
        <v>45991</v>
      </c>
      <c r="Y58" s="513" t="str">
        <f t="shared" ca="1" si="14"/>
        <v>Dim. décembre , 2025</v>
      </c>
      <c r="Z58" s="184">
        <f t="shared" ca="1" si="4"/>
        <v>31</v>
      </c>
      <c r="AA58" s="389">
        <f t="shared" ca="1" si="5"/>
        <v>12</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Dim</v>
      </c>
      <c r="U59" s="227" t="str">
        <f t="shared" ca="1" si="13"/>
        <v>décembre</v>
      </c>
      <c r="X59" s="388">
        <f t="shared" ca="1" si="17"/>
        <v>45991</v>
      </c>
      <c r="Y59" s="513" t="str">
        <f t="shared" ca="1" si="14"/>
        <v>Dim. décembre , 2025</v>
      </c>
      <c r="Z59" s="184">
        <f t="shared" ca="1" si="4"/>
        <v>31</v>
      </c>
      <c r="AA59" s="389">
        <f t="shared" ca="1" si="5"/>
        <v>12</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Dim</v>
      </c>
      <c r="U60" s="227" t="str">
        <f t="shared" ca="1" si="13"/>
        <v>décembre</v>
      </c>
      <c r="X60" s="388">
        <f t="shared" ca="1" si="17"/>
        <v>45991</v>
      </c>
      <c r="Y60" s="513" t="str">
        <f t="shared" ca="1" si="14"/>
        <v>Dim. décembre , 2025</v>
      </c>
      <c r="Z60" s="184">
        <f t="shared" ca="1" si="4"/>
        <v>31</v>
      </c>
      <c r="AA60" s="389">
        <f t="shared" ca="1" si="5"/>
        <v>12</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Dim</v>
      </c>
      <c r="U61" s="227" t="str">
        <f t="shared" ca="1" si="13"/>
        <v>décembre</v>
      </c>
      <c r="X61" s="388">
        <f t="shared" ca="1" si="17"/>
        <v>45991</v>
      </c>
      <c r="Y61" s="513" t="str">
        <f t="shared" ca="1" si="14"/>
        <v>Dim. décembre , 2025</v>
      </c>
      <c r="Z61" s="184">
        <f t="shared" ca="1" si="4"/>
        <v>31</v>
      </c>
      <c r="AA61" s="389">
        <f t="shared" ca="1" si="5"/>
        <v>12</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Dim</v>
      </c>
      <c r="U62" s="227" t="str">
        <f t="shared" ca="1" si="13"/>
        <v>décembre</v>
      </c>
      <c r="X62" s="388">
        <f t="shared" ca="1" si="17"/>
        <v>45991</v>
      </c>
      <c r="Y62" s="513" t="str">
        <f t="shared" ca="1" si="14"/>
        <v>Dim. décembre , 2025</v>
      </c>
      <c r="Z62" s="184">
        <f t="shared" ca="1" si="4"/>
        <v>31</v>
      </c>
      <c r="AA62" s="389">
        <f t="shared" ca="1" si="5"/>
        <v>12</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Dim</v>
      </c>
      <c r="U63" s="227" t="str">
        <f t="shared" ca="1" si="13"/>
        <v>décembre</v>
      </c>
      <c r="X63" s="388">
        <f t="shared" ca="1" si="17"/>
        <v>45991</v>
      </c>
      <c r="Y63" s="513" t="str">
        <f t="shared" ca="1" si="14"/>
        <v>Dim. décembre , 2025</v>
      </c>
      <c r="Z63" s="184">
        <f t="shared" ca="1" si="4"/>
        <v>31</v>
      </c>
      <c r="AA63" s="389">
        <f t="shared" ca="1" si="5"/>
        <v>12</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Dim</v>
      </c>
      <c r="U64" s="227" t="str">
        <f t="shared" ca="1" si="13"/>
        <v>décembre</v>
      </c>
      <c r="X64" s="388">
        <f t="shared" ca="1" si="17"/>
        <v>45991</v>
      </c>
      <c r="Y64" s="513" t="str">
        <f t="shared" ca="1" si="14"/>
        <v>Dim. décembre , 2025</v>
      </c>
      <c r="Z64" s="184">
        <f t="shared" ca="1" si="4"/>
        <v>31</v>
      </c>
      <c r="AA64" s="389">
        <f t="shared" ca="1" si="5"/>
        <v>12</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Dim</v>
      </c>
      <c r="U65" s="227" t="str">
        <f t="shared" ca="1" si="13"/>
        <v>décembre</v>
      </c>
      <c r="X65" s="388">
        <f t="shared" ca="1" si="17"/>
        <v>45991</v>
      </c>
      <c r="Y65" s="513" t="str">
        <f t="shared" ca="1" si="14"/>
        <v>Dim. décembre , 2025</v>
      </c>
      <c r="Z65" s="184">
        <f t="shared" ca="1" si="4"/>
        <v>31</v>
      </c>
      <c r="AA65" s="389">
        <f t="shared" ca="1" si="5"/>
        <v>12</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Dim</v>
      </c>
      <c r="U66" s="227" t="str">
        <f t="shared" ca="1" si="13"/>
        <v>décembre</v>
      </c>
      <c r="X66" s="388">
        <f t="shared" ca="1" si="17"/>
        <v>45991</v>
      </c>
      <c r="Y66" s="513" t="str">
        <f t="shared" ca="1" si="14"/>
        <v>Dim. décembre , 2025</v>
      </c>
      <c r="Z66" s="184">
        <f t="shared" ca="1" si="4"/>
        <v>31</v>
      </c>
      <c r="AA66" s="389">
        <f t="shared" ca="1" si="5"/>
        <v>12</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Dim</v>
      </c>
      <c r="U67" s="227" t="str">
        <f t="shared" ca="1" si="13"/>
        <v>décembre</v>
      </c>
      <c r="X67" s="388">
        <f t="shared" ca="1" si="17"/>
        <v>45991</v>
      </c>
      <c r="Y67" s="513" t="str">
        <f t="shared" ca="1" si="14"/>
        <v>Dim. décembre , 2025</v>
      </c>
      <c r="Z67" s="184">
        <f t="shared" ca="1" si="4"/>
        <v>31</v>
      </c>
      <c r="AA67" s="389">
        <f t="shared" ca="1" si="5"/>
        <v>12</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Dim</v>
      </c>
      <c r="U68" s="227" t="str">
        <f t="shared" ca="1" si="13"/>
        <v>décembre</v>
      </c>
      <c r="X68" s="388">
        <f t="shared" ca="1" si="17"/>
        <v>45991</v>
      </c>
      <c r="Y68" s="513" t="str">
        <f t="shared" ca="1" si="14"/>
        <v>Dim. décembre , 2025</v>
      </c>
      <c r="Z68" s="184">
        <f t="shared" ca="1" si="4"/>
        <v>31</v>
      </c>
      <c r="AA68" s="389">
        <f t="shared" ca="1" si="5"/>
        <v>12</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Dim</v>
      </c>
      <c r="U69" s="227" t="str">
        <f t="shared" ca="1" si="13"/>
        <v>décembre</v>
      </c>
      <c r="X69" s="388">
        <f t="shared" ca="1" si="17"/>
        <v>45991</v>
      </c>
      <c r="Y69" s="513" t="str">
        <f t="shared" ca="1" si="14"/>
        <v>Dim. décembre , 2025</v>
      </c>
      <c r="Z69" s="184">
        <f t="shared" ca="1" si="4"/>
        <v>31</v>
      </c>
      <c r="AA69" s="389">
        <f t="shared" ca="1" si="5"/>
        <v>12</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Dim</v>
      </c>
      <c r="U70" s="227" t="str">
        <f t="shared" ca="1" si="13"/>
        <v>décembre</v>
      </c>
      <c r="X70" s="388">
        <f t="shared" ca="1" si="17"/>
        <v>45991</v>
      </c>
      <c r="Y70" s="513" t="str">
        <f t="shared" ca="1" si="14"/>
        <v>Dim. décembre , 2025</v>
      </c>
      <c r="Z70" s="184">
        <f t="shared" ca="1" si="4"/>
        <v>31</v>
      </c>
      <c r="AA70" s="389">
        <f t="shared" ca="1" si="5"/>
        <v>12</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Dim</v>
      </c>
      <c r="U71" s="227" t="str">
        <f t="shared" ca="1" si="13"/>
        <v>décembre</v>
      </c>
      <c r="X71" s="388">
        <f t="shared" ca="1" si="17"/>
        <v>45991</v>
      </c>
      <c r="Y71" s="513" t="str">
        <f t="shared" ca="1" si="14"/>
        <v>Dim. décembre , 2025</v>
      </c>
      <c r="Z71" s="184">
        <f t="shared" ca="1" si="4"/>
        <v>31</v>
      </c>
      <c r="AA71" s="389">
        <f t="shared" ca="1" si="5"/>
        <v>12</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Dim</v>
      </c>
      <c r="U72" s="227" t="str">
        <f t="shared" ca="1" si="13"/>
        <v>décembre</v>
      </c>
      <c r="X72" s="388">
        <f t="shared" ca="1" si="17"/>
        <v>45991</v>
      </c>
      <c r="Y72" s="513" t="str">
        <f t="shared" ca="1" si="14"/>
        <v>Dim. décembre , 2025</v>
      </c>
      <c r="Z72" s="184">
        <f t="shared" ca="1" si="4"/>
        <v>31</v>
      </c>
      <c r="AA72" s="389">
        <f t="shared" ca="1" si="5"/>
        <v>12</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Dim</v>
      </c>
      <c r="U73" s="227" t="str">
        <f t="shared" ca="1" si="13"/>
        <v>décembre</v>
      </c>
      <c r="X73" s="388">
        <f t="shared" ca="1" si="17"/>
        <v>45991</v>
      </c>
      <c r="Y73" s="513" t="str">
        <f t="shared" ca="1" si="14"/>
        <v>Dim. décembre , 2025</v>
      </c>
      <c r="Z73" s="184">
        <f t="shared" ca="1" si="4"/>
        <v>31</v>
      </c>
      <c r="AA73" s="389">
        <f t="shared" ca="1" si="5"/>
        <v>12</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Dim</v>
      </c>
      <c r="U74" s="227" t="str">
        <f t="shared" ca="1" si="13"/>
        <v>décembre</v>
      </c>
      <c r="X74" s="388">
        <f t="shared" ca="1" si="17"/>
        <v>45991</v>
      </c>
      <c r="Y74" s="513" t="str">
        <f t="shared" ca="1" si="14"/>
        <v>Dim. décembre , 2025</v>
      </c>
      <c r="Z74" s="184">
        <f t="shared" ca="1" si="4"/>
        <v>31</v>
      </c>
      <c r="AA74" s="389">
        <f t="shared" ca="1" si="5"/>
        <v>12</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Dim</v>
      </c>
      <c r="U75" s="227" t="str">
        <f t="shared" ca="1" si="13"/>
        <v>décembre</v>
      </c>
      <c r="X75" s="388">
        <f t="shared" ca="1" si="17"/>
        <v>45991</v>
      </c>
      <c r="Y75" s="513" t="str">
        <f t="shared" ca="1" si="14"/>
        <v>Dim. décembre , 2025</v>
      </c>
      <c r="Z75" s="184">
        <f t="shared" ca="1" si="4"/>
        <v>31</v>
      </c>
      <c r="AA75" s="389">
        <f t="shared" ca="1" si="5"/>
        <v>12</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Dim</v>
      </c>
      <c r="U76" s="227" t="str">
        <f t="shared" ca="1" si="13"/>
        <v>décembre</v>
      </c>
      <c r="X76" s="388">
        <f t="shared" ca="1" si="17"/>
        <v>45991</v>
      </c>
      <c r="Y76" s="513" t="str">
        <f t="shared" ca="1" si="14"/>
        <v>Dim. décembre , 2025</v>
      </c>
      <c r="Z76" s="184">
        <f t="shared" ca="1" si="4"/>
        <v>31</v>
      </c>
      <c r="AA76" s="389">
        <f t="shared" ca="1" si="5"/>
        <v>12</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Dim</v>
      </c>
      <c r="U77" s="227" t="str">
        <f t="shared" ca="1" si="13"/>
        <v>décembre</v>
      </c>
      <c r="X77" s="388">
        <f t="shared" ca="1" si="17"/>
        <v>45991</v>
      </c>
      <c r="Y77" s="513" t="str">
        <f t="shared" ca="1" si="14"/>
        <v>Dim. décembre , 2025</v>
      </c>
      <c r="Z77" s="184">
        <f t="shared" ca="1" si="4"/>
        <v>31</v>
      </c>
      <c r="AA77" s="389">
        <f t="shared" ca="1" si="5"/>
        <v>12</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Dim</v>
      </c>
      <c r="U78" s="227" t="str">
        <f t="shared" ca="1" si="13"/>
        <v>décembre</v>
      </c>
      <c r="X78" s="388">
        <f t="shared" ca="1" si="17"/>
        <v>45991</v>
      </c>
      <c r="Y78" s="513" t="str">
        <f t="shared" ca="1" si="14"/>
        <v>Dim. décembre , 2025</v>
      </c>
      <c r="Z78" s="184">
        <f t="shared" ca="1" si="4"/>
        <v>31</v>
      </c>
      <c r="AA78" s="389">
        <f t="shared" ca="1" si="5"/>
        <v>12</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Dim</v>
      </c>
      <c r="U79" s="227" t="str">
        <f t="shared" ca="1" si="13"/>
        <v>décembre</v>
      </c>
      <c r="X79" s="388">
        <f t="shared" ca="1" si="17"/>
        <v>45991</v>
      </c>
      <c r="Y79" s="513" t="str">
        <f t="shared" ca="1" si="14"/>
        <v>Dim. décembre , 2025</v>
      </c>
      <c r="Z79" s="184">
        <f t="shared" ca="1" si="4"/>
        <v>31</v>
      </c>
      <c r="AA79" s="389">
        <f t="shared" ca="1" si="5"/>
        <v>12</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Dim</v>
      </c>
      <c r="U80" s="227" t="str">
        <f t="shared" ca="1" si="13"/>
        <v>décembre</v>
      </c>
      <c r="X80" s="388">
        <f t="shared" ca="1" si="17"/>
        <v>45991</v>
      </c>
      <c r="Y80" s="513" t="str">
        <f t="shared" ca="1" si="14"/>
        <v>Dim. décembre , 2025</v>
      </c>
      <c r="Z80" s="184">
        <f t="shared" ca="1" si="4"/>
        <v>31</v>
      </c>
      <c r="AA80" s="389">
        <f t="shared" ca="1" si="5"/>
        <v>12</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Dim</v>
      </c>
      <c r="U81" s="227" t="str">
        <f t="shared" ca="1" si="13"/>
        <v>décembre</v>
      </c>
      <c r="X81" s="388">
        <f t="shared" ca="1" si="17"/>
        <v>45991</v>
      </c>
      <c r="Y81" s="513" t="str">
        <f t="shared" ca="1" si="14"/>
        <v>Dim. décembre , 2025</v>
      </c>
      <c r="Z81" s="184">
        <f t="shared" ca="1" si="4"/>
        <v>31</v>
      </c>
      <c r="AA81" s="389">
        <f t="shared" ca="1" si="5"/>
        <v>12</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Dim</v>
      </c>
      <c r="U82" s="227" t="str">
        <f t="shared" ca="1" si="13"/>
        <v>décembre</v>
      </c>
      <c r="X82" s="388">
        <f t="shared" ca="1" si="17"/>
        <v>45991</v>
      </c>
      <c r="Y82" s="513" t="str">
        <f t="shared" ca="1" si="14"/>
        <v>Dim. décembre , 2025</v>
      </c>
      <c r="Z82" s="184">
        <f t="shared" ca="1" si="4"/>
        <v>31</v>
      </c>
      <c r="AA82" s="389">
        <f t="shared" ca="1" si="5"/>
        <v>12</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Dim</v>
      </c>
      <c r="U83" s="227" t="str">
        <f t="shared" ca="1" si="13"/>
        <v>décembre</v>
      </c>
      <c r="X83" s="388">
        <f t="shared" ca="1" si="17"/>
        <v>45991</v>
      </c>
      <c r="Y83" s="513" t="str">
        <f t="shared" ca="1" si="14"/>
        <v>Dim. décembre , 2025</v>
      </c>
      <c r="Z83" s="184">
        <f t="shared" ca="1" si="4"/>
        <v>31</v>
      </c>
      <c r="AA83" s="389">
        <f t="shared" ca="1" si="5"/>
        <v>12</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Dim</v>
      </c>
      <c r="U84" s="227" t="str">
        <f t="shared" ca="1" si="13"/>
        <v>décembre</v>
      </c>
      <c r="X84" s="388">
        <f t="shared" ca="1" si="17"/>
        <v>45991</v>
      </c>
      <c r="Y84" s="513" t="str">
        <f t="shared" ca="1" si="14"/>
        <v>Dim. décembre , 2025</v>
      </c>
      <c r="Z84" s="184">
        <f t="shared" ref="Z84:Z147" ca="1" si="24">MIN(R84,$AF$5)</f>
        <v>31</v>
      </c>
      <c r="AA84" s="389">
        <f t="shared" ref="AA84:AA147" ca="1" si="25">$AD$6</f>
        <v>12</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Dim</v>
      </c>
      <c r="U85" s="227" t="str">
        <f t="shared" ref="U85:U148" ca="1" si="32">$U$19</f>
        <v>décembre</v>
      </c>
      <c r="X85" s="388">
        <f t="shared" ca="1" si="17"/>
        <v>45991</v>
      </c>
      <c r="Y85" s="513" t="str">
        <f t="shared" ref="Y85:Y148" ca="1" si="33">IF(Y79="f",T85&amp;". "&amp;" "&amp;R85&amp;" "&amp;U85&amp;" "&amp;$AE$7,T85&amp;". "&amp;U85&amp;" "&amp;R85&amp;", "&amp;$AE$7)</f>
        <v>Dim. décembre , 2025</v>
      </c>
      <c r="Z85" s="184">
        <f t="shared" ca="1" si="24"/>
        <v>31</v>
      </c>
      <c r="AA85" s="389">
        <f t="shared" ca="1" si="25"/>
        <v>12</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Dim</v>
      </c>
      <c r="U86" s="227" t="str">
        <f t="shared" ca="1" si="32"/>
        <v>décembre</v>
      </c>
      <c r="X86" s="388">
        <f t="shared" ref="X86:X149" ca="1" si="36">$AE$8+D86</f>
        <v>45991</v>
      </c>
      <c r="Y86" s="513" t="str">
        <f t="shared" ca="1" si="33"/>
        <v>Dim. décembre , 2025</v>
      </c>
      <c r="Z86" s="184">
        <f t="shared" ca="1" si="24"/>
        <v>31</v>
      </c>
      <c r="AA86" s="389">
        <f t="shared" ca="1" si="25"/>
        <v>12</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Dim</v>
      </c>
      <c r="U87" s="227" t="str">
        <f t="shared" ca="1" si="32"/>
        <v>décembre</v>
      </c>
      <c r="X87" s="388">
        <f t="shared" ca="1" si="36"/>
        <v>45991</v>
      </c>
      <c r="Y87" s="513" t="str">
        <f t="shared" ca="1" si="33"/>
        <v>Dim. décembre , 2025</v>
      </c>
      <c r="Z87" s="184">
        <f t="shared" ca="1" si="24"/>
        <v>31</v>
      </c>
      <c r="AA87" s="389">
        <f t="shared" ca="1" si="25"/>
        <v>12</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Dim</v>
      </c>
      <c r="U88" s="227" t="str">
        <f t="shared" ca="1" si="32"/>
        <v>décembre</v>
      </c>
      <c r="X88" s="388">
        <f t="shared" ca="1" si="36"/>
        <v>45991</v>
      </c>
      <c r="Y88" s="513" t="str">
        <f t="shared" ca="1" si="33"/>
        <v>Dim. décembre , 2025</v>
      </c>
      <c r="Z88" s="184">
        <f t="shared" ca="1" si="24"/>
        <v>31</v>
      </c>
      <c r="AA88" s="389">
        <f t="shared" ca="1" si="25"/>
        <v>12</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Dim</v>
      </c>
      <c r="U89" s="227" t="str">
        <f t="shared" ca="1" si="32"/>
        <v>décembre</v>
      </c>
      <c r="X89" s="388">
        <f t="shared" ca="1" si="36"/>
        <v>45991</v>
      </c>
      <c r="Y89" s="513" t="str">
        <f t="shared" ca="1" si="33"/>
        <v>Dim. décembre , 2025</v>
      </c>
      <c r="Z89" s="184">
        <f t="shared" ca="1" si="24"/>
        <v>31</v>
      </c>
      <c r="AA89" s="389">
        <f t="shared" ca="1" si="25"/>
        <v>12</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Dim</v>
      </c>
      <c r="U90" s="227" t="str">
        <f t="shared" ca="1" si="32"/>
        <v>décembre</v>
      </c>
      <c r="X90" s="388">
        <f t="shared" ca="1" si="36"/>
        <v>45991</v>
      </c>
      <c r="Y90" s="513" t="str">
        <f t="shared" ca="1" si="33"/>
        <v>Dim. décembre , 2025</v>
      </c>
      <c r="Z90" s="184">
        <f t="shared" ca="1" si="24"/>
        <v>31</v>
      </c>
      <c r="AA90" s="389">
        <f t="shared" ca="1" si="25"/>
        <v>12</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Dim</v>
      </c>
      <c r="U91" s="227" t="str">
        <f t="shared" ca="1" si="32"/>
        <v>décembre</v>
      </c>
      <c r="X91" s="388">
        <f t="shared" ca="1" si="36"/>
        <v>45991</v>
      </c>
      <c r="Y91" s="513" t="str">
        <f t="shared" ca="1" si="33"/>
        <v>Dim. décembre , 2025</v>
      </c>
      <c r="Z91" s="184">
        <f t="shared" ca="1" si="24"/>
        <v>31</v>
      </c>
      <c r="AA91" s="389">
        <f t="shared" ca="1" si="25"/>
        <v>12</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Dim</v>
      </c>
      <c r="U92" s="227" t="str">
        <f t="shared" ca="1" si="32"/>
        <v>décembre</v>
      </c>
      <c r="X92" s="388">
        <f t="shared" ca="1" si="36"/>
        <v>45991</v>
      </c>
      <c r="Y92" s="513" t="str">
        <f t="shared" ca="1" si="33"/>
        <v>Dim. décembre , 2025</v>
      </c>
      <c r="Z92" s="184">
        <f t="shared" ca="1" si="24"/>
        <v>31</v>
      </c>
      <c r="AA92" s="389">
        <f t="shared" ca="1" si="25"/>
        <v>12</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Dim</v>
      </c>
      <c r="U93" s="227" t="str">
        <f t="shared" ca="1" si="32"/>
        <v>décembre</v>
      </c>
      <c r="X93" s="388">
        <f t="shared" ca="1" si="36"/>
        <v>45991</v>
      </c>
      <c r="Y93" s="513" t="str">
        <f t="shared" ca="1" si="33"/>
        <v>Dim. décembre , 2025</v>
      </c>
      <c r="Z93" s="184">
        <f t="shared" ca="1" si="24"/>
        <v>31</v>
      </c>
      <c r="AA93" s="389">
        <f t="shared" ca="1" si="25"/>
        <v>12</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Dim</v>
      </c>
      <c r="U94" s="227" t="str">
        <f t="shared" ca="1" si="32"/>
        <v>décembre</v>
      </c>
      <c r="X94" s="388">
        <f t="shared" ca="1" si="36"/>
        <v>45991</v>
      </c>
      <c r="Y94" s="513" t="str">
        <f t="shared" ca="1" si="33"/>
        <v>Dim. décembre , 2025</v>
      </c>
      <c r="Z94" s="184">
        <f t="shared" ca="1" si="24"/>
        <v>31</v>
      </c>
      <c r="AA94" s="389">
        <f t="shared" ca="1" si="25"/>
        <v>12</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Dim</v>
      </c>
      <c r="U95" s="227" t="str">
        <f t="shared" ca="1" si="32"/>
        <v>décembre</v>
      </c>
      <c r="X95" s="388">
        <f t="shared" ca="1" si="36"/>
        <v>45991</v>
      </c>
      <c r="Y95" s="513" t="str">
        <f t="shared" ca="1" si="33"/>
        <v>Dim. décembre , 2025</v>
      </c>
      <c r="Z95" s="184">
        <f t="shared" ca="1" si="24"/>
        <v>31</v>
      </c>
      <c r="AA95" s="389">
        <f t="shared" ca="1" si="25"/>
        <v>12</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Dim</v>
      </c>
      <c r="U96" s="227" t="str">
        <f t="shared" ca="1" si="32"/>
        <v>décembre</v>
      </c>
      <c r="X96" s="388">
        <f t="shared" ca="1" si="36"/>
        <v>45991</v>
      </c>
      <c r="Y96" s="513" t="str">
        <f t="shared" ca="1" si="33"/>
        <v>Dim. décembre , 2025</v>
      </c>
      <c r="Z96" s="184">
        <f t="shared" ca="1" si="24"/>
        <v>31</v>
      </c>
      <c r="AA96" s="389">
        <f t="shared" ca="1" si="25"/>
        <v>12</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Dim</v>
      </c>
      <c r="U97" s="227" t="str">
        <f t="shared" ca="1" si="32"/>
        <v>décembre</v>
      </c>
      <c r="X97" s="388">
        <f t="shared" ca="1" si="36"/>
        <v>45991</v>
      </c>
      <c r="Y97" s="513" t="str">
        <f t="shared" ca="1" si="33"/>
        <v>Dim. décembre , 2025</v>
      </c>
      <c r="Z97" s="184">
        <f t="shared" ca="1" si="24"/>
        <v>31</v>
      </c>
      <c r="AA97" s="389">
        <f t="shared" ca="1" si="25"/>
        <v>12</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Dim</v>
      </c>
      <c r="U98" s="227" t="str">
        <f t="shared" ca="1" si="32"/>
        <v>décembre</v>
      </c>
      <c r="X98" s="388">
        <f t="shared" ca="1" si="36"/>
        <v>45991</v>
      </c>
      <c r="Y98" s="513" t="str">
        <f t="shared" ca="1" si="33"/>
        <v>Dim. décembre , 2025</v>
      </c>
      <c r="Z98" s="184">
        <f t="shared" ca="1" si="24"/>
        <v>31</v>
      </c>
      <c r="AA98" s="389">
        <f t="shared" ca="1" si="25"/>
        <v>12</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Dim</v>
      </c>
      <c r="U99" s="227" t="str">
        <f t="shared" ca="1" si="32"/>
        <v>décembre</v>
      </c>
      <c r="X99" s="388">
        <f t="shared" ca="1" si="36"/>
        <v>45991</v>
      </c>
      <c r="Y99" s="513" t="str">
        <f t="shared" ca="1" si="33"/>
        <v>Dim. décembre , 2025</v>
      </c>
      <c r="Z99" s="184">
        <f t="shared" ca="1" si="24"/>
        <v>31</v>
      </c>
      <c r="AA99" s="389">
        <f t="shared" ca="1" si="25"/>
        <v>12</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Dim</v>
      </c>
      <c r="U100" s="227" t="str">
        <f t="shared" ca="1" si="32"/>
        <v>décembre</v>
      </c>
      <c r="X100" s="388">
        <f t="shared" ca="1" si="36"/>
        <v>45991</v>
      </c>
      <c r="Y100" s="513" t="str">
        <f t="shared" ca="1" si="33"/>
        <v>Dim. décembre , 2025</v>
      </c>
      <c r="Z100" s="184">
        <f t="shared" ca="1" si="24"/>
        <v>31</v>
      </c>
      <c r="AA100" s="389">
        <f t="shared" ca="1" si="25"/>
        <v>12</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Dim</v>
      </c>
      <c r="U101" s="227" t="str">
        <f t="shared" ca="1" si="32"/>
        <v>décembre</v>
      </c>
      <c r="X101" s="388">
        <f t="shared" ca="1" si="36"/>
        <v>45991</v>
      </c>
      <c r="Y101" s="513" t="str">
        <f t="shared" ca="1" si="33"/>
        <v>Dim. décembre , 2025</v>
      </c>
      <c r="Z101" s="184">
        <f t="shared" ca="1" si="24"/>
        <v>31</v>
      </c>
      <c r="AA101" s="389">
        <f t="shared" ca="1" si="25"/>
        <v>12</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Dim</v>
      </c>
      <c r="U102" s="227" t="str">
        <f t="shared" ca="1" si="32"/>
        <v>décembre</v>
      </c>
      <c r="X102" s="388">
        <f t="shared" ca="1" si="36"/>
        <v>45991</v>
      </c>
      <c r="Y102" s="513" t="str">
        <f t="shared" ca="1" si="33"/>
        <v>Dim. décembre , 2025</v>
      </c>
      <c r="Z102" s="184">
        <f t="shared" ca="1" si="24"/>
        <v>31</v>
      </c>
      <c r="AA102" s="389">
        <f t="shared" ca="1" si="25"/>
        <v>12</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Dim</v>
      </c>
      <c r="U103" s="227" t="str">
        <f t="shared" ca="1" si="32"/>
        <v>décembre</v>
      </c>
      <c r="X103" s="388">
        <f t="shared" ca="1" si="36"/>
        <v>45991</v>
      </c>
      <c r="Y103" s="513" t="str">
        <f t="shared" ca="1" si="33"/>
        <v>Dim. décembre , 2025</v>
      </c>
      <c r="Z103" s="184">
        <f t="shared" ca="1" si="24"/>
        <v>31</v>
      </c>
      <c r="AA103" s="389">
        <f t="shared" ca="1" si="25"/>
        <v>12</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Dim</v>
      </c>
      <c r="U104" s="227" t="str">
        <f t="shared" ca="1" si="32"/>
        <v>décembre</v>
      </c>
      <c r="X104" s="388">
        <f t="shared" ca="1" si="36"/>
        <v>45991</v>
      </c>
      <c r="Y104" s="513" t="str">
        <f t="shared" ca="1" si="33"/>
        <v>Dim. décembre , 2025</v>
      </c>
      <c r="Z104" s="184">
        <f t="shared" ca="1" si="24"/>
        <v>31</v>
      </c>
      <c r="AA104" s="389">
        <f t="shared" ca="1" si="25"/>
        <v>12</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Dim</v>
      </c>
      <c r="U105" s="227" t="str">
        <f t="shared" ca="1" si="32"/>
        <v>décembre</v>
      </c>
      <c r="X105" s="388">
        <f t="shared" ca="1" si="36"/>
        <v>45991</v>
      </c>
      <c r="Y105" s="513" t="str">
        <f t="shared" ca="1" si="33"/>
        <v>Dim. décembre , 2025</v>
      </c>
      <c r="Z105" s="184">
        <f t="shared" ca="1" si="24"/>
        <v>31</v>
      </c>
      <c r="AA105" s="389">
        <f t="shared" ca="1" si="25"/>
        <v>12</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Dim</v>
      </c>
      <c r="U106" s="227" t="str">
        <f t="shared" ca="1" si="32"/>
        <v>décembre</v>
      </c>
      <c r="X106" s="388">
        <f t="shared" ca="1" si="36"/>
        <v>45991</v>
      </c>
      <c r="Y106" s="513" t="str">
        <f t="shared" ca="1" si="33"/>
        <v>Dim. décembre , 2025</v>
      </c>
      <c r="Z106" s="184">
        <f t="shared" ca="1" si="24"/>
        <v>31</v>
      </c>
      <c r="AA106" s="389">
        <f t="shared" ca="1" si="25"/>
        <v>12</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Dim</v>
      </c>
      <c r="U107" s="227" t="str">
        <f t="shared" ca="1" si="32"/>
        <v>décembre</v>
      </c>
      <c r="X107" s="388">
        <f t="shared" ca="1" si="36"/>
        <v>45991</v>
      </c>
      <c r="Y107" s="513" t="str">
        <f t="shared" ca="1" si="33"/>
        <v>Dim. décembre , 2025</v>
      </c>
      <c r="Z107" s="184">
        <f t="shared" ca="1" si="24"/>
        <v>31</v>
      </c>
      <c r="AA107" s="389">
        <f t="shared" ca="1" si="25"/>
        <v>12</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Dim</v>
      </c>
      <c r="U108" s="227" t="str">
        <f t="shared" ca="1" si="32"/>
        <v>décembre</v>
      </c>
      <c r="X108" s="388">
        <f t="shared" ca="1" si="36"/>
        <v>45991</v>
      </c>
      <c r="Y108" s="513" t="str">
        <f t="shared" ca="1" si="33"/>
        <v>Dim. décembre , 2025</v>
      </c>
      <c r="Z108" s="184">
        <f t="shared" ca="1" si="24"/>
        <v>31</v>
      </c>
      <c r="AA108" s="389">
        <f t="shared" ca="1" si="25"/>
        <v>12</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Dim</v>
      </c>
      <c r="U109" s="227" t="str">
        <f t="shared" ca="1" si="32"/>
        <v>décembre</v>
      </c>
      <c r="X109" s="388">
        <f t="shared" ca="1" si="36"/>
        <v>45991</v>
      </c>
      <c r="Y109" s="513" t="str">
        <f t="shared" ca="1" si="33"/>
        <v>Dim. décembre , 2025</v>
      </c>
      <c r="Z109" s="184">
        <f t="shared" ca="1" si="24"/>
        <v>31</v>
      </c>
      <c r="AA109" s="389">
        <f t="shared" ca="1" si="25"/>
        <v>12</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Dim</v>
      </c>
      <c r="U110" s="227" t="str">
        <f t="shared" ca="1" si="32"/>
        <v>décembre</v>
      </c>
      <c r="X110" s="388">
        <f t="shared" ca="1" si="36"/>
        <v>45991</v>
      </c>
      <c r="Y110" s="513" t="str">
        <f t="shared" ca="1" si="33"/>
        <v>Dim. décembre , 2025</v>
      </c>
      <c r="Z110" s="184">
        <f t="shared" ca="1" si="24"/>
        <v>31</v>
      </c>
      <c r="AA110" s="389">
        <f t="shared" ca="1" si="25"/>
        <v>12</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Dim</v>
      </c>
      <c r="U111" s="227" t="str">
        <f t="shared" ca="1" si="32"/>
        <v>décembre</v>
      </c>
      <c r="X111" s="388">
        <f t="shared" ca="1" si="36"/>
        <v>45991</v>
      </c>
      <c r="Y111" s="513" t="str">
        <f t="shared" ca="1" si="33"/>
        <v>Dim. décembre , 2025</v>
      </c>
      <c r="Z111" s="184">
        <f t="shared" ca="1" si="24"/>
        <v>31</v>
      </c>
      <c r="AA111" s="389">
        <f t="shared" ca="1" si="25"/>
        <v>12</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Dim</v>
      </c>
      <c r="U112" s="227" t="str">
        <f t="shared" ca="1" si="32"/>
        <v>décembre</v>
      </c>
      <c r="X112" s="388">
        <f t="shared" ca="1" si="36"/>
        <v>45991</v>
      </c>
      <c r="Y112" s="513" t="str">
        <f t="shared" ca="1" si="33"/>
        <v>Dim. décembre , 2025</v>
      </c>
      <c r="Z112" s="184">
        <f t="shared" ca="1" si="24"/>
        <v>31</v>
      </c>
      <c r="AA112" s="389">
        <f t="shared" ca="1" si="25"/>
        <v>12</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Dim</v>
      </c>
      <c r="U113" s="227" t="str">
        <f t="shared" ca="1" si="32"/>
        <v>décembre</v>
      </c>
      <c r="X113" s="388">
        <f t="shared" ca="1" si="36"/>
        <v>45991</v>
      </c>
      <c r="Y113" s="513" t="str">
        <f t="shared" ca="1" si="33"/>
        <v>Dim. décembre , 2025</v>
      </c>
      <c r="Z113" s="184">
        <f t="shared" ca="1" si="24"/>
        <v>31</v>
      </c>
      <c r="AA113" s="389">
        <f t="shared" ca="1" si="25"/>
        <v>12</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Dim</v>
      </c>
      <c r="U114" s="227" t="str">
        <f t="shared" ca="1" si="32"/>
        <v>décembre</v>
      </c>
      <c r="X114" s="388">
        <f t="shared" ca="1" si="36"/>
        <v>45991</v>
      </c>
      <c r="Y114" s="513" t="str">
        <f t="shared" ca="1" si="33"/>
        <v>Dim. décembre , 2025</v>
      </c>
      <c r="Z114" s="184">
        <f t="shared" ca="1" si="24"/>
        <v>31</v>
      </c>
      <c r="AA114" s="389">
        <f t="shared" ca="1" si="25"/>
        <v>12</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Dim</v>
      </c>
      <c r="U115" s="227" t="str">
        <f t="shared" ca="1" si="32"/>
        <v>décembre</v>
      </c>
      <c r="X115" s="388">
        <f t="shared" ca="1" si="36"/>
        <v>45991</v>
      </c>
      <c r="Y115" s="513" t="str">
        <f t="shared" ca="1" si="33"/>
        <v>Dim. décembre , 2025</v>
      </c>
      <c r="Z115" s="184">
        <f t="shared" ca="1" si="24"/>
        <v>31</v>
      </c>
      <c r="AA115" s="389">
        <f t="shared" ca="1" si="25"/>
        <v>12</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Dim</v>
      </c>
      <c r="U116" s="227" t="str">
        <f t="shared" ca="1" si="32"/>
        <v>décembre</v>
      </c>
      <c r="X116" s="388">
        <f t="shared" ca="1" si="36"/>
        <v>45991</v>
      </c>
      <c r="Y116" s="513" t="str">
        <f t="shared" ca="1" si="33"/>
        <v>Dim. décembre , 2025</v>
      </c>
      <c r="Z116" s="184">
        <f t="shared" ca="1" si="24"/>
        <v>31</v>
      </c>
      <c r="AA116" s="389">
        <f t="shared" ca="1" si="25"/>
        <v>12</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Dim</v>
      </c>
      <c r="U117" s="227" t="str">
        <f t="shared" ca="1" si="32"/>
        <v>décembre</v>
      </c>
      <c r="X117" s="388">
        <f t="shared" ca="1" si="36"/>
        <v>45991</v>
      </c>
      <c r="Y117" s="513" t="str">
        <f t="shared" ca="1" si="33"/>
        <v>Dim. décembre , 2025</v>
      </c>
      <c r="Z117" s="184">
        <f t="shared" ca="1" si="24"/>
        <v>31</v>
      </c>
      <c r="AA117" s="389">
        <f t="shared" ca="1" si="25"/>
        <v>12</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Dim</v>
      </c>
      <c r="U118" s="227" t="str">
        <f t="shared" ca="1" si="32"/>
        <v>décembre</v>
      </c>
      <c r="X118" s="388">
        <f t="shared" ca="1" si="36"/>
        <v>45991</v>
      </c>
      <c r="Y118" s="513" t="str">
        <f t="shared" ca="1" si="33"/>
        <v>Dim. décembre , 2025</v>
      </c>
      <c r="Z118" s="184">
        <f t="shared" ca="1" si="24"/>
        <v>31</v>
      </c>
      <c r="AA118" s="389">
        <f t="shared" ca="1" si="25"/>
        <v>12</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Dim</v>
      </c>
      <c r="U119" s="227" t="str">
        <f t="shared" ca="1" si="32"/>
        <v>décembre</v>
      </c>
      <c r="X119" s="388">
        <f t="shared" ca="1" si="36"/>
        <v>45991</v>
      </c>
      <c r="Y119" s="513" t="str">
        <f t="shared" ca="1" si="33"/>
        <v>Dim. décembre , 2025</v>
      </c>
      <c r="Z119" s="184">
        <f t="shared" ca="1" si="24"/>
        <v>31</v>
      </c>
      <c r="AA119" s="389">
        <f t="shared" ca="1" si="25"/>
        <v>12</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Dim</v>
      </c>
      <c r="U120" s="227" t="str">
        <f t="shared" ca="1" si="32"/>
        <v>décembre</v>
      </c>
      <c r="X120" s="388">
        <f t="shared" ca="1" si="36"/>
        <v>45991</v>
      </c>
      <c r="Y120" s="513" t="str">
        <f t="shared" ca="1" si="33"/>
        <v>Dim. décembre , 2025</v>
      </c>
      <c r="Z120" s="184">
        <f t="shared" ca="1" si="24"/>
        <v>31</v>
      </c>
      <c r="AA120" s="389">
        <f t="shared" ca="1" si="25"/>
        <v>12</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Dim</v>
      </c>
      <c r="U121" s="227" t="str">
        <f t="shared" ca="1" si="32"/>
        <v>décembre</v>
      </c>
      <c r="X121" s="388">
        <f t="shared" ca="1" si="36"/>
        <v>45991</v>
      </c>
      <c r="Y121" s="513" t="str">
        <f t="shared" ca="1" si="33"/>
        <v>Dim. décembre , 2025</v>
      </c>
      <c r="Z121" s="184">
        <f t="shared" ca="1" si="24"/>
        <v>31</v>
      </c>
      <c r="AA121" s="389">
        <f t="shared" ca="1" si="25"/>
        <v>12</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Dim</v>
      </c>
      <c r="U122" s="227" t="str">
        <f t="shared" ca="1" si="32"/>
        <v>décembre</v>
      </c>
      <c r="X122" s="388">
        <f t="shared" ca="1" si="36"/>
        <v>45991</v>
      </c>
      <c r="Y122" s="513" t="str">
        <f t="shared" ca="1" si="33"/>
        <v>Dim. décembre , 2025</v>
      </c>
      <c r="Z122" s="184">
        <f t="shared" ca="1" si="24"/>
        <v>31</v>
      </c>
      <c r="AA122" s="389">
        <f t="shared" ca="1" si="25"/>
        <v>12</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Dim</v>
      </c>
      <c r="U123" s="227" t="str">
        <f t="shared" ca="1" si="32"/>
        <v>décembre</v>
      </c>
      <c r="X123" s="388">
        <f t="shared" ca="1" si="36"/>
        <v>45991</v>
      </c>
      <c r="Y123" s="513" t="str">
        <f t="shared" ca="1" si="33"/>
        <v>Dim. décembre , 2025</v>
      </c>
      <c r="Z123" s="184">
        <f t="shared" ca="1" si="24"/>
        <v>31</v>
      </c>
      <c r="AA123" s="389">
        <f t="shared" ca="1" si="25"/>
        <v>12</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Dim</v>
      </c>
      <c r="U124" s="227" t="str">
        <f t="shared" ca="1" si="32"/>
        <v>décembre</v>
      </c>
      <c r="X124" s="388">
        <f t="shared" ca="1" si="36"/>
        <v>45991</v>
      </c>
      <c r="Y124" s="513" t="str">
        <f t="shared" ca="1" si="33"/>
        <v>Dim. décembre , 2025</v>
      </c>
      <c r="Z124" s="184">
        <f t="shared" ca="1" si="24"/>
        <v>31</v>
      </c>
      <c r="AA124" s="389">
        <f t="shared" ca="1" si="25"/>
        <v>12</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Dim</v>
      </c>
      <c r="U125" s="227" t="str">
        <f t="shared" ca="1" si="32"/>
        <v>décembre</v>
      </c>
      <c r="X125" s="388">
        <f t="shared" ca="1" si="36"/>
        <v>45991</v>
      </c>
      <c r="Y125" s="513" t="str">
        <f t="shared" ca="1" si="33"/>
        <v>Dim. décembre , 2025</v>
      </c>
      <c r="Z125" s="184">
        <f t="shared" ca="1" si="24"/>
        <v>31</v>
      </c>
      <c r="AA125" s="389">
        <f t="shared" ca="1" si="25"/>
        <v>12</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Dim</v>
      </c>
      <c r="U126" s="227" t="str">
        <f t="shared" ca="1" si="32"/>
        <v>décembre</v>
      </c>
      <c r="X126" s="388">
        <f t="shared" ca="1" si="36"/>
        <v>45991</v>
      </c>
      <c r="Y126" s="513" t="str">
        <f t="shared" ca="1" si="33"/>
        <v>Dim. décembre , 2025</v>
      </c>
      <c r="Z126" s="184">
        <f t="shared" ca="1" si="24"/>
        <v>31</v>
      </c>
      <c r="AA126" s="389">
        <f t="shared" ca="1" si="25"/>
        <v>12</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Dim</v>
      </c>
      <c r="U127" s="227" t="str">
        <f t="shared" ca="1" si="32"/>
        <v>décembre</v>
      </c>
      <c r="X127" s="388">
        <f t="shared" ca="1" si="36"/>
        <v>45991</v>
      </c>
      <c r="Y127" s="513" t="str">
        <f t="shared" ca="1" si="33"/>
        <v>Dim. décembre , 2025</v>
      </c>
      <c r="Z127" s="184">
        <f t="shared" ca="1" si="24"/>
        <v>31</v>
      </c>
      <c r="AA127" s="389">
        <f t="shared" ca="1" si="25"/>
        <v>12</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Dim</v>
      </c>
      <c r="U128" s="227" t="str">
        <f t="shared" ca="1" si="32"/>
        <v>décembre</v>
      </c>
      <c r="X128" s="388">
        <f t="shared" ca="1" si="36"/>
        <v>45991</v>
      </c>
      <c r="Y128" s="513" t="str">
        <f t="shared" ca="1" si="33"/>
        <v>Dim. décembre , 2025</v>
      </c>
      <c r="Z128" s="184">
        <f t="shared" ca="1" si="24"/>
        <v>31</v>
      </c>
      <c r="AA128" s="389">
        <f t="shared" ca="1" si="25"/>
        <v>12</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Dim</v>
      </c>
      <c r="U129" s="227" t="str">
        <f t="shared" ca="1" si="32"/>
        <v>décembre</v>
      </c>
      <c r="X129" s="388">
        <f t="shared" ca="1" si="36"/>
        <v>45991</v>
      </c>
      <c r="Y129" s="513" t="str">
        <f t="shared" ca="1" si="33"/>
        <v>Dim. décembre , 2025</v>
      </c>
      <c r="Z129" s="184">
        <f t="shared" ca="1" si="24"/>
        <v>31</v>
      </c>
      <c r="AA129" s="389">
        <f t="shared" ca="1" si="25"/>
        <v>12</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Dim</v>
      </c>
      <c r="U130" s="227" t="str">
        <f t="shared" ca="1" si="32"/>
        <v>décembre</v>
      </c>
      <c r="X130" s="388">
        <f t="shared" ca="1" si="36"/>
        <v>45991</v>
      </c>
      <c r="Y130" s="513" t="str">
        <f t="shared" ca="1" si="33"/>
        <v>Dim. décembre , 2025</v>
      </c>
      <c r="Z130" s="184">
        <f t="shared" ca="1" si="24"/>
        <v>31</v>
      </c>
      <c r="AA130" s="389">
        <f t="shared" ca="1" si="25"/>
        <v>12</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Dim</v>
      </c>
      <c r="U131" s="227" t="str">
        <f t="shared" ca="1" si="32"/>
        <v>décembre</v>
      </c>
      <c r="X131" s="388">
        <f t="shared" ca="1" si="36"/>
        <v>45991</v>
      </c>
      <c r="Y131" s="513" t="str">
        <f t="shared" ca="1" si="33"/>
        <v>Dim. décembre , 2025</v>
      </c>
      <c r="Z131" s="184">
        <f t="shared" ca="1" si="24"/>
        <v>31</v>
      </c>
      <c r="AA131" s="389">
        <f t="shared" ca="1" si="25"/>
        <v>12</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Dim</v>
      </c>
      <c r="U132" s="227" t="str">
        <f t="shared" ca="1" si="32"/>
        <v>décembre</v>
      </c>
      <c r="X132" s="388">
        <f t="shared" ca="1" si="36"/>
        <v>45991</v>
      </c>
      <c r="Y132" s="513" t="str">
        <f t="shared" ca="1" si="33"/>
        <v>Dim. décembre , 2025</v>
      </c>
      <c r="Z132" s="184">
        <f t="shared" ca="1" si="24"/>
        <v>31</v>
      </c>
      <c r="AA132" s="389">
        <f t="shared" ca="1" si="25"/>
        <v>12</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Dim</v>
      </c>
      <c r="U133" s="227" t="str">
        <f t="shared" ca="1" si="32"/>
        <v>décembre</v>
      </c>
      <c r="X133" s="388">
        <f t="shared" ca="1" si="36"/>
        <v>45991</v>
      </c>
      <c r="Y133" s="513" t="str">
        <f t="shared" ca="1" si="33"/>
        <v>Dim. décembre , 2025</v>
      </c>
      <c r="Z133" s="184">
        <f t="shared" ca="1" si="24"/>
        <v>31</v>
      </c>
      <c r="AA133" s="389">
        <f t="shared" ca="1" si="25"/>
        <v>12</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Dim</v>
      </c>
      <c r="U134" s="227" t="str">
        <f t="shared" ca="1" si="32"/>
        <v>décembre</v>
      </c>
      <c r="X134" s="388">
        <f t="shared" ca="1" si="36"/>
        <v>45991</v>
      </c>
      <c r="Y134" s="513" t="str">
        <f t="shared" ca="1" si="33"/>
        <v>Dim. décembre , 2025</v>
      </c>
      <c r="Z134" s="184">
        <f t="shared" ca="1" si="24"/>
        <v>31</v>
      </c>
      <c r="AA134" s="389">
        <f t="shared" ca="1" si="25"/>
        <v>12</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Dim</v>
      </c>
      <c r="U135" s="227" t="str">
        <f t="shared" ca="1" si="32"/>
        <v>décembre</v>
      </c>
      <c r="X135" s="388">
        <f t="shared" ca="1" si="36"/>
        <v>45991</v>
      </c>
      <c r="Y135" s="513" t="str">
        <f t="shared" ca="1" si="33"/>
        <v>Dim. décembre , 2025</v>
      </c>
      <c r="Z135" s="184">
        <f t="shared" ca="1" si="24"/>
        <v>31</v>
      </c>
      <c r="AA135" s="389">
        <f t="shared" ca="1" si="25"/>
        <v>12</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Dim</v>
      </c>
      <c r="U136" s="227" t="str">
        <f t="shared" ca="1" si="32"/>
        <v>décembre</v>
      </c>
      <c r="X136" s="388">
        <f t="shared" ca="1" si="36"/>
        <v>45991</v>
      </c>
      <c r="Y136" s="513" t="str">
        <f t="shared" ca="1" si="33"/>
        <v>Dim. décembre , 2025</v>
      </c>
      <c r="Z136" s="184">
        <f t="shared" ca="1" si="24"/>
        <v>31</v>
      </c>
      <c r="AA136" s="389">
        <f t="shared" ca="1" si="25"/>
        <v>12</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Dim</v>
      </c>
      <c r="U137" s="227" t="str">
        <f t="shared" ca="1" si="32"/>
        <v>décembre</v>
      </c>
      <c r="X137" s="388">
        <f t="shared" ca="1" si="36"/>
        <v>45991</v>
      </c>
      <c r="Y137" s="513" t="str">
        <f t="shared" ca="1" si="33"/>
        <v>Dim. décembre , 2025</v>
      </c>
      <c r="Z137" s="184">
        <f t="shared" ca="1" si="24"/>
        <v>31</v>
      </c>
      <c r="AA137" s="389">
        <f t="shared" ca="1" si="25"/>
        <v>12</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Dim</v>
      </c>
      <c r="U138" s="227" t="str">
        <f t="shared" ca="1" si="32"/>
        <v>décembre</v>
      </c>
      <c r="X138" s="388">
        <f t="shared" ca="1" si="36"/>
        <v>45991</v>
      </c>
      <c r="Y138" s="513" t="str">
        <f t="shared" ca="1" si="33"/>
        <v>Dim. décembre , 2025</v>
      </c>
      <c r="Z138" s="184">
        <f t="shared" ca="1" si="24"/>
        <v>31</v>
      </c>
      <c r="AA138" s="389">
        <f t="shared" ca="1" si="25"/>
        <v>12</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Dim</v>
      </c>
      <c r="U139" s="227" t="str">
        <f t="shared" ca="1" si="32"/>
        <v>décembre</v>
      </c>
      <c r="X139" s="388">
        <f t="shared" ca="1" si="36"/>
        <v>45991</v>
      </c>
      <c r="Y139" s="513" t="str">
        <f t="shared" ca="1" si="33"/>
        <v>Dim. décembre , 2025</v>
      </c>
      <c r="Z139" s="184">
        <f t="shared" ca="1" si="24"/>
        <v>31</v>
      </c>
      <c r="AA139" s="389">
        <f t="shared" ca="1" si="25"/>
        <v>12</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Dim</v>
      </c>
      <c r="U140" s="227" t="str">
        <f t="shared" ca="1" si="32"/>
        <v>décembre</v>
      </c>
      <c r="X140" s="388">
        <f t="shared" ca="1" si="36"/>
        <v>45991</v>
      </c>
      <c r="Y140" s="513" t="str">
        <f t="shared" ca="1" si="33"/>
        <v>Dim. décembre , 2025</v>
      </c>
      <c r="Z140" s="184">
        <f t="shared" ca="1" si="24"/>
        <v>31</v>
      </c>
      <c r="AA140" s="389">
        <f t="shared" ca="1" si="25"/>
        <v>12</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Dim</v>
      </c>
      <c r="U141" s="227" t="str">
        <f t="shared" ca="1" si="32"/>
        <v>décembre</v>
      </c>
      <c r="X141" s="388">
        <f t="shared" ca="1" si="36"/>
        <v>45991</v>
      </c>
      <c r="Y141" s="513" t="str">
        <f t="shared" ca="1" si="33"/>
        <v>Dim. décembre , 2025</v>
      </c>
      <c r="Z141" s="184">
        <f t="shared" ca="1" si="24"/>
        <v>31</v>
      </c>
      <c r="AA141" s="389">
        <f t="shared" ca="1" si="25"/>
        <v>12</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Dim</v>
      </c>
      <c r="U142" s="227" t="str">
        <f t="shared" ca="1" si="32"/>
        <v>décembre</v>
      </c>
      <c r="X142" s="388">
        <f t="shared" ca="1" si="36"/>
        <v>45991</v>
      </c>
      <c r="Y142" s="513" t="str">
        <f t="shared" ca="1" si="33"/>
        <v>Dim. décembre , 2025</v>
      </c>
      <c r="Z142" s="184">
        <f t="shared" ca="1" si="24"/>
        <v>31</v>
      </c>
      <c r="AA142" s="389">
        <f t="shared" ca="1" si="25"/>
        <v>12</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Dim</v>
      </c>
      <c r="U143" s="227" t="str">
        <f t="shared" ca="1" si="32"/>
        <v>décembre</v>
      </c>
      <c r="X143" s="388">
        <f t="shared" ca="1" si="36"/>
        <v>45991</v>
      </c>
      <c r="Y143" s="513" t="str">
        <f t="shared" ca="1" si="33"/>
        <v>Dim. décembre , 2025</v>
      </c>
      <c r="Z143" s="184">
        <f t="shared" ca="1" si="24"/>
        <v>31</v>
      </c>
      <c r="AA143" s="389">
        <f t="shared" ca="1" si="25"/>
        <v>12</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Dim</v>
      </c>
      <c r="U144" s="227" t="str">
        <f t="shared" ca="1" si="32"/>
        <v>décembre</v>
      </c>
      <c r="X144" s="388">
        <f t="shared" ca="1" si="36"/>
        <v>45991</v>
      </c>
      <c r="Y144" s="513" t="str">
        <f t="shared" ca="1" si="33"/>
        <v>Dim. décembre , 2025</v>
      </c>
      <c r="Z144" s="184">
        <f t="shared" ca="1" si="24"/>
        <v>31</v>
      </c>
      <c r="AA144" s="389">
        <f t="shared" ca="1" si="25"/>
        <v>12</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Dim</v>
      </c>
      <c r="U145" s="227" t="str">
        <f t="shared" ca="1" si="32"/>
        <v>décembre</v>
      </c>
      <c r="X145" s="388">
        <f t="shared" ca="1" si="36"/>
        <v>45991</v>
      </c>
      <c r="Y145" s="513" t="str">
        <f t="shared" ca="1" si="33"/>
        <v>Dim. décembre , 2025</v>
      </c>
      <c r="Z145" s="184">
        <f t="shared" ca="1" si="24"/>
        <v>31</v>
      </c>
      <c r="AA145" s="389">
        <f t="shared" ca="1" si="25"/>
        <v>12</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Dim</v>
      </c>
      <c r="U146" s="227" t="str">
        <f t="shared" ca="1" si="32"/>
        <v>décembre</v>
      </c>
      <c r="X146" s="388">
        <f t="shared" ca="1" si="36"/>
        <v>45991</v>
      </c>
      <c r="Y146" s="513" t="str">
        <f t="shared" ca="1" si="33"/>
        <v>Dim. décembre , 2025</v>
      </c>
      <c r="Z146" s="184">
        <f t="shared" ca="1" si="24"/>
        <v>31</v>
      </c>
      <c r="AA146" s="389">
        <f t="shared" ca="1" si="25"/>
        <v>12</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Dim</v>
      </c>
      <c r="U147" s="227" t="str">
        <f t="shared" ca="1" si="32"/>
        <v>décembre</v>
      </c>
      <c r="X147" s="388">
        <f t="shared" ca="1" si="36"/>
        <v>45991</v>
      </c>
      <c r="Y147" s="513" t="str">
        <f t="shared" ca="1" si="33"/>
        <v>Dim. décembre , 2025</v>
      </c>
      <c r="Z147" s="184">
        <f t="shared" ca="1" si="24"/>
        <v>31</v>
      </c>
      <c r="AA147" s="389">
        <f t="shared" ca="1" si="25"/>
        <v>12</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Dim</v>
      </c>
      <c r="U148" s="227" t="str">
        <f t="shared" ca="1" si="32"/>
        <v>décembre</v>
      </c>
      <c r="X148" s="388">
        <f t="shared" ca="1" si="36"/>
        <v>45991</v>
      </c>
      <c r="Y148" s="513" t="str">
        <f t="shared" ca="1" si="33"/>
        <v>Dim. décembre , 2025</v>
      </c>
      <c r="Z148" s="184">
        <f t="shared" ref="Z148:Z194" ca="1" si="43">MIN(R148,$AF$5)</f>
        <v>31</v>
      </c>
      <c r="AA148" s="389">
        <f t="shared" ref="AA148:AA194" ca="1" si="44">$AD$6</f>
        <v>12</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Dim</v>
      </c>
      <c r="U149" s="227" t="str">
        <f t="shared" ref="U149:U194" ca="1" si="51">$U$19</f>
        <v>décembre</v>
      </c>
      <c r="X149" s="388">
        <f t="shared" ca="1" si="36"/>
        <v>45991</v>
      </c>
      <c r="Y149" s="513" t="str">
        <f t="shared" ref="Y149:Y194" ca="1" si="52">IF(Y143="f",T149&amp;". "&amp;" "&amp;R149&amp;" "&amp;U149&amp;" "&amp;$AE$7,T149&amp;". "&amp;U149&amp;" "&amp;R149&amp;", "&amp;$AE$7)</f>
        <v>Dim. décembre , 2025</v>
      </c>
      <c r="Z149" s="184">
        <f t="shared" ca="1" si="43"/>
        <v>31</v>
      </c>
      <c r="AA149" s="389">
        <f t="shared" ca="1" si="44"/>
        <v>12</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Dim</v>
      </c>
      <c r="U150" s="227" t="str">
        <f t="shared" ca="1" si="51"/>
        <v>décembre</v>
      </c>
      <c r="X150" s="388">
        <f t="shared" ref="X150:X194" ca="1" si="55">$AE$8+D150</f>
        <v>45991</v>
      </c>
      <c r="Y150" s="513" t="str">
        <f t="shared" ca="1" si="52"/>
        <v>Dim. décembre , 2025</v>
      </c>
      <c r="Z150" s="184">
        <f t="shared" ca="1" si="43"/>
        <v>31</v>
      </c>
      <c r="AA150" s="389">
        <f t="shared" ca="1" si="44"/>
        <v>12</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Dim</v>
      </c>
      <c r="U151" s="227" t="str">
        <f t="shared" ca="1" si="51"/>
        <v>décembre</v>
      </c>
      <c r="X151" s="388">
        <f t="shared" ca="1" si="55"/>
        <v>45991</v>
      </c>
      <c r="Y151" s="513" t="str">
        <f t="shared" ca="1" si="52"/>
        <v>Dim. décembre , 2025</v>
      </c>
      <c r="Z151" s="184">
        <f t="shared" ca="1" si="43"/>
        <v>31</v>
      </c>
      <c r="AA151" s="389">
        <f t="shared" ca="1" si="44"/>
        <v>12</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Dim</v>
      </c>
      <c r="U152" s="227" t="str">
        <f t="shared" ca="1" si="51"/>
        <v>décembre</v>
      </c>
      <c r="X152" s="388">
        <f t="shared" ca="1" si="55"/>
        <v>45991</v>
      </c>
      <c r="Y152" s="513" t="str">
        <f t="shared" ca="1" si="52"/>
        <v>Dim. décembre , 2025</v>
      </c>
      <c r="Z152" s="184">
        <f t="shared" ca="1" si="43"/>
        <v>31</v>
      </c>
      <c r="AA152" s="389">
        <f t="shared" ca="1" si="44"/>
        <v>12</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Dim</v>
      </c>
      <c r="U153" s="227" t="str">
        <f t="shared" ca="1" si="51"/>
        <v>décembre</v>
      </c>
      <c r="X153" s="388">
        <f t="shared" ca="1" si="55"/>
        <v>45991</v>
      </c>
      <c r="Y153" s="513" t="str">
        <f t="shared" ca="1" si="52"/>
        <v>Dim. décembre , 2025</v>
      </c>
      <c r="Z153" s="184">
        <f t="shared" ca="1" si="43"/>
        <v>31</v>
      </c>
      <c r="AA153" s="389">
        <f t="shared" ca="1" si="44"/>
        <v>12</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Dim</v>
      </c>
      <c r="U154" s="227" t="str">
        <f t="shared" ca="1" si="51"/>
        <v>décembre</v>
      </c>
      <c r="X154" s="388">
        <f t="shared" ca="1" si="55"/>
        <v>45991</v>
      </c>
      <c r="Y154" s="513" t="str">
        <f t="shared" ca="1" si="52"/>
        <v>Dim. décembre , 2025</v>
      </c>
      <c r="Z154" s="184">
        <f t="shared" ca="1" si="43"/>
        <v>31</v>
      </c>
      <c r="AA154" s="389">
        <f t="shared" ca="1" si="44"/>
        <v>12</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Dim</v>
      </c>
      <c r="U155" s="227" t="str">
        <f t="shared" ca="1" si="51"/>
        <v>décembre</v>
      </c>
      <c r="X155" s="388">
        <f t="shared" ca="1" si="55"/>
        <v>45991</v>
      </c>
      <c r="Y155" s="513" t="str">
        <f t="shared" ca="1" si="52"/>
        <v>Dim. décembre , 2025</v>
      </c>
      <c r="Z155" s="184">
        <f t="shared" ca="1" si="43"/>
        <v>31</v>
      </c>
      <c r="AA155" s="389">
        <f t="shared" ca="1" si="44"/>
        <v>12</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Dim</v>
      </c>
      <c r="U156" s="227" t="str">
        <f t="shared" ca="1" si="51"/>
        <v>décembre</v>
      </c>
      <c r="X156" s="388">
        <f t="shared" ca="1" si="55"/>
        <v>45991</v>
      </c>
      <c r="Y156" s="513" t="str">
        <f t="shared" ca="1" si="52"/>
        <v>Dim. décembre , 2025</v>
      </c>
      <c r="Z156" s="184">
        <f t="shared" ca="1" si="43"/>
        <v>31</v>
      </c>
      <c r="AA156" s="389">
        <f t="shared" ca="1" si="44"/>
        <v>12</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Dim</v>
      </c>
      <c r="U157" s="227" t="str">
        <f t="shared" ca="1" si="51"/>
        <v>décembre</v>
      </c>
      <c r="X157" s="388">
        <f t="shared" ca="1" si="55"/>
        <v>45991</v>
      </c>
      <c r="Y157" s="513" t="str">
        <f t="shared" ca="1" si="52"/>
        <v>Dim. décembre , 2025</v>
      </c>
      <c r="Z157" s="184">
        <f t="shared" ca="1" si="43"/>
        <v>31</v>
      </c>
      <c r="AA157" s="389">
        <f t="shared" ca="1" si="44"/>
        <v>12</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Dim</v>
      </c>
      <c r="U158" s="227" t="str">
        <f t="shared" ca="1" si="51"/>
        <v>décembre</v>
      </c>
      <c r="X158" s="388">
        <f t="shared" ca="1" si="55"/>
        <v>45991</v>
      </c>
      <c r="Y158" s="513" t="str">
        <f t="shared" ca="1" si="52"/>
        <v>Dim. décembre , 2025</v>
      </c>
      <c r="Z158" s="184">
        <f t="shared" ca="1" si="43"/>
        <v>31</v>
      </c>
      <c r="AA158" s="389">
        <f t="shared" ca="1" si="44"/>
        <v>12</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Dim</v>
      </c>
      <c r="U159" s="227" t="str">
        <f t="shared" ca="1" si="51"/>
        <v>décembre</v>
      </c>
      <c r="X159" s="388">
        <f t="shared" ca="1" si="55"/>
        <v>45991</v>
      </c>
      <c r="Y159" s="513" t="str">
        <f t="shared" ca="1" si="52"/>
        <v>Dim. décembre , 2025</v>
      </c>
      <c r="Z159" s="184">
        <f t="shared" ca="1" si="43"/>
        <v>31</v>
      </c>
      <c r="AA159" s="389">
        <f t="shared" ca="1" si="44"/>
        <v>12</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Dim</v>
      </c>
      <c r="U160" s="227" t="str">
        <f t="shared" ca="1" si="51"/>
        <v>décembre</v>
      </c>
      <c r="X160" s="388">
        <f t="shared" ca="1" si="55"/>
        <v>45991</v>
      </c>
      <c r="Y160" s="513" t="str">
        <f t="shared" ca="1" si="52"/>
        <v>Dim. décembre , 2025</v>
      </c>
      <c r="Z160" s="184">
        <f t="shared" ca="1" si="43"/>
        <v>31</v>
      </c>
      <c r="AA160" s="389">
        <f t="shared" ca="1" si="44"/>
        <v>12</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Dim</v>
      </c>
      <c r="U161" s="227" t="str">
        <f t="shared" ca="1" si="51"/>
        <v>décembre</v>
      </c>
      <c r="X161" s="388">
        <f t="shared" ca="1" si="55"/>
        <v>45991</v>
      </c>
      <c r="Y161" s="513" t="str">
        <f t="shared" ca="1" si="52"/>
        <v>Dim. décembre , 2025</v>
      </c>
      <c r="Z161" s="184">
        <f t="shared" ca="1" si="43"/>
        <v>31</v>
      </c>
      <c r="AA161" s="389">
        <f t="shared" ca="1" si="44"/>
        <v>12</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Dim</v>
      </c>
      <c r="U162" s="227" t="str">
        <f t="shared" ca="1" si="51"/>
        <v>décembre</v>
      </c>
      <c r="X162" s="388">
        <f t="shared" ca="1" si="55"/>
        <v>45991</v>
      </c>
      <c r="Y162" s="513" t="str">
        <f t="shared" ca="1" si="52"/>
        <v>Dim. décembre , 2025</v>
      </c>
      <c r="Z162" s="184">
        <f t="shared" ca="1" si="43"/>
        <v>31</v>
      </c>
      <c r="AA162" s="389">
        <f t="shared" ca="1" si="44"/>
        <v>12</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Dim</v>
      </c>
      <c r="U163" s="227" t="str">
        <f t="shared" ca="1" si="51"/>
        <v>décembre</v>
      </c>
      <c r="X163" s="388">
        <f t="shared" ca="1" si="55"/>
        <v>45991</v>
      </c>
      <c r="Y163" s="513" t="str">
        <f t="shared" ca="1" si="52"/>
        <v>Dim. décembre , 2025</v>
      </c>
      <c r="Z163" s="184">
        <f t="shared" ca="1" si="43"/>
        <v>31</v>
      </c>
      <c r="AA163" s="389">
        <f t="shared" ca="1" si="44"/>
        <v>12</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Dim</v>
      </c>
      <c r="U164" s="227" t="str">
        <f t="shared" ca="1" si="51"/>
        <v>décembre</v>
      </c>
      <c r="X164" s="388">
        <f t="shared" ca="1" si="55"/>
        <v>45991</v>
      </c>
      <c r="Y164" s="513" t="str">
        <f t="shared" ca="1" si="52"/>
        <v>Dim. décembre , 2025</v>
      </c>
      <c r="Z164" s="184">
        <f t="shared" ca="1" si="43"/>
        <v>31</v>
      </c>
      <c r="AA164" s="389">
        <f t="shared" ca="1" si="44"/>
        <v>12</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Dim</v>
      </c>
      <c r="U165" s="227" t="str">
        <f t="shared" ca="1" si="51"/>
        <v>décembre</v>
      </c>
      <c r="X165" s="388">
        <f t="shared" ca="1" si="55"/>
        <v>45991</v>
      </c>
      <c r="Y165" s="513" t="str">
        <f t="shared" ca="1" si="52"/>
        <v>Dim. décembre , 2025</v>
      </c>
      <c r="Z165" s="184">
        <f t="shared" ca="1" si="43"/>
        <v>31</v>
      </c>
      <c r="AA165" s="389">
        <f t="shared" ca="1" si="44"/>
        <v>12</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Dim</v>
      </c>
      <c r="U166" s="227" t="str">
        <f t="shared" ca="1" si="51"/>
        <v>décembre</v>
      </c>
      <c r="X166" s="388">
        <f t="shared" ca="1" si="55"/>
        <v>45991</v>
      </c>
      <c r="Y166" s="513" t="str">
        <f t="shared" ca="1" si="52"/>
        <v>Dim. décembre , 2025</v>
      </c>
      <c r="Z166" s="184">
        <f t="shared" ca="1" si="43"/>
        <v>31</v>
      </c>
      <c r="AA166" s="389">
        <f t="shared" ca="1" si="44"/>
        <v>12</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Dim</v>
      </c>
      <c r="U167" s="227" t="str">
        <f t="shared" ca="1" si="51"/>
        <v>décembre</v>
      </c>
      <c r="X167" s="388">
        <f t="shared" ca="1" si="55"/>
        <v>45991</v>
      </c>
      <c r="Y167" s="513" t="str">
        <f t="shared" ca="1" si="52"/>
        <v>Dim. décembre , 2025</v>
      </c>
      <c r="Z167" s="184">
        <f t="shared" ca="1" si="43"/>
        <v>31</v>
      </c>
      <c r="AA167" s="389">
        <f t="shared" ca="1" si="44"/>
        <v>12</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Dim</v>
      </c>
      <c r="U168" s="227" t="str">
        <f t="shared" ca="1" si="51"/>
        <v>décembre</v>
      </c>
      <c r="X168" s="388">
        <f t="shared" ca="1" si="55"/>
        <v>45991</v>
      </c>
      <c r="Y168" s="513" t="str">
        <f t="shared" ca="1" si="52"/>
        <v>Dim. décembre , 2025</v>
      </c>
      <c r="Z168" s="184">
        <f t="shared" ca="1" si="43"/>
        <v>31</v>
      </c>
      <c r="AA168" s="389">
        <f t="shared" ca="1" si="44"/>
        <v>12</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Dim</v>
      </c>
      <c r="U169" s="227" t="str">
        <f t="shared" ca="1" si="51"/>
        <v>décembre</v>
      </c>
      <c r="X169" s="388">
        <f t="shared" ca="1" si="55"/>
        <v>45991</v>
      </c>
      <c r="Y169" s="513" t="str">
        <f t="shared" ca="1" si="52"/>
        <v>Dim. décembre , 2025</v>
      </c>
      <c r="Z169" s="184">
        <f t="shared" ca="1" si="43"/>
        <v>31</v>
      </c>
      <c r="AA169" s="389">
        <f t="shared" ca="1" si="44"/>
        <v>12</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Dim</v>
      </c>
      <c r="U170" s="227" t="str">
        <f t="shared" ca="1" si="51"/>
        <v>décembre</v>
      </c>
      <c r="X170" s="388">
        <f t="shared" ca="1" si="55"/>
        <v>45991</v>
      </c>
      <c r="Y170" s="513" t="str">
        <f t="shared" ca="1" si="52"/>
        <v>Dim. décembre , 2025</v>
      </c>
      <c r="Z170" s="184">
        <f t="shared" ca="1" si="43"/>
        <v>31</v>
      </c>
      <c r="AA170" s="389">
        <f t="shared" ca="1" si="44"/>
        <v>12</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Dim</v>
      </c>
      <c r="U171" s="227" t="str">
        <f t="shared" ca="1" si="51"/>
        <v>décembre</v>
      </c>
      <c r="X171" s="388">
        <f t="shared" ca="1" si="55"/>
        <v>45991</v>
      </c>
      <c r="Y171" s="513" t="str">
        <f t="shared" ca="1" si="52"/>
        <v>Dim. décembre , 2025</v>
      </c>
      <c r="Z171" s="184">
        <f t="shared" ca="1" si="43"/>
        <v>31</v>
      </c>
      <c r="AA171" s="389">
        <f t="shared" ca="1" si="44"/>
        <v>12</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Dim</v>
      </c>
      <c r="U172" s="227" t="str">
        <f t="shared" ca="1" si="51"/>
        <v>décembre</v>
      </c>
      <c r="X172" s="388">
        <f t="shared" ca="1" si="55"/>
        <v>45991</v>
      </c>
      <c r="Y172" s="513" t="str">
        <f t="shared" ca="1" si="52"/>
        <v>Dim. décembre , 2025</v>
      </c>
      <c r="Z172" s="184">
        <f t="shared" ca="1" si="43"/>
        <v>31</v>
      </c>
      <c r="AA172" s="389">
        <f t="shared" ca="1" si="44"/>
        <v>12</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Dim</v>
      </c>
      <c r="U173" s="227" t="str">
        <f t="shared" ca="1" si="51"/>
        <v>décembre</v>
      </c>
      <c r="X173" s="388">
        <f t="shared" ca="1" si="55"/>
        <v>45991</v>
      </c>
      <c r="Y173" s="513" t="str">
        <f t="shared" ca="1" si="52"/>
        <v>Dim. décembre , 2025</v>
      </c>
      <c r="Z173" s="184">
        <f t="shared" ca="1" si="43"/>
        <v>31</v>
      </c>
      <c r="AA173" s="389">
        <f t="shared" ca="1" si="44"/>
        <v>12</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Dim</v>
      </c>
      <c r="U174" s="227" t="str">
        <f t="shared" ca="1" si="51"/>
        <v>décembre</v>
      </c>
      <c r="X174" s="388">
        <f t="shared" ca="1" si="55"/>
        <v>45991</v>
      </c>
      <c r="Y174" s="513" t="str">
        <f t="shared" ca="1" si="52"/>
        <v>Dim. décembre , 2025</v>
      </c>
      <c r="Z174" s="184">
        <f t="shared" ca="1" si="43"/>
        <v>31</v>
      </c>
      <c r="AA174" s="389">
        <f t="shared" ca="1" si="44"/>
        <v>12</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Dim</v>
      </c>
      <c r="U175" s="227" t="str">
        <f t="shared" ca="1" si="51"/>
        <v>décembre</v>
      </c>
      <c r="X175" s="388">
        <f t="shared" ca="1" si="55"/>
        <v>45991</v>
      </c>
      <c r="Y175" s="513" t="str">
        <f t="shared" ca="1" si="52"/>
        <v>Dim. décembre , 2025</v>
      </c>
      <c r="Z175" s="184">
        <f t="shared" ca="1" si="43"/>
        <v>31</v>
      </c>
      <c r="AA175" s="389">
        <f t="shared" ca="1" si="44"/>
        <v>12</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Dim</v>
      </c>
      <c r="U176" s="227" t="str">
        <f t="shared" ca="1" si="51"/>
        <v>décembre</v>
      </c>
      <c r="X176" s="388">
        <f t="shared" ca="1" si="55"/>
        <v>45991</v>
      </c>
      <c r="Y176" s="513" t="str">
        <f t="shared" ca="1" si="52"/>
        <v>Dim. décembre , 2025</v>
      </c>
      <c r="Z176" s="184">
        <f t="shared" ca="1" si="43"/>
        <v>31</v>
      </c>
      <c r="AA176" s="389">
        <f t="shared" ca="1" si="44"/>
        <v>12</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Dim</v>
      </c>
      <c r="U177" s="227" t="str">
        <f t="shared" ca="1" si="51"/>
        <v>décembre</v>
      </c>
      <c r="X177" s="388">
        <f t="shared" ca="1" si="55"/>
        <v>45991</v>
      </c>
      <c r="Y177" s="513" t="str">
        <f t="shared" ca="1" si="52"/>
        <v>Dim. décembre , 2025</v>
      </c>
      <c r="Z177" s="184">
        <f t="shared" ca="1" si="43"/>
        <v>31</v>
      </c>
      <c r="AA177" s="389">
        <f t="shared" ca="1" si="44"/>
        <v>12</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Dim</v>
      </c>
      <c r="U178" s="227" t="str">
        <f t="shared" ca="1" si="51"/>
        <v>décembre</v>
      </c>
      <c r="X178" s="388">
        <f t="shared" ca="1" si="55"/>
        <v>45991</v>
      </c>
      <c r="Y178" s="513" t="str">
        <f t="shared" ca="1" si="52"/>
        <v>Dim. décembre , 2025</v>
      </c>
      <c r="Z178" s="184">
        <f t="shared" ca="1" si="43"/>
        <v>31</v>
      </c>
      <c r="AA178" s="389">
        <f t="shared" ca="1" si="44"/>
        <v>12</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Dim</v>
      </c>
      <c r="U179" s="227" t="str">
        <f t="shared" ca="1" si="51"/>
        <v>décembre</v>
      </c>
      <c r="X179" s="388">
        <f t="shared" ca="1" si="55"/>
        <v>45991</v>
      </c>
      <c r="Y179" s="513" t="str">
        <f t="shared" ca="1" si="52"/>
        <v>Dim. décembre , 2025</v>
      </c>
      <c r="Z179" s="184">
        <f t="shared" ca="1" si="43"/>
        <v>31</v>
      </c>
      <c r="AA179" s="389">
        <f t="shared" ca="1" si="44"/>
        <v>12</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Dim</v>
      </c>
      <c r="U180" s="227" t="str">
        <f t="shared" ca="1" si="51"/>
        <v>décembre</v>
      </c>
      <c r="X180" s="388">
        <f t="shared" ca="1" si="55"/>
        <v>45991</v>
      </c>
      <c r="Y180" s="513" t="str">
        <f t="shared" ca="1" si="52"/>
        <v>Dim. décembre , 2025</v>
      </c>
      <c r="Z180" s="184">
        <f t="shared" ca="1" si="43"/>
        <v>31</v>
      </c>
      <c r="AA180" s="389">
        <f t="shared" ca="1" si="44"/>
        <v>12</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Dim</v>
      </c>
      <c r="U181" s="227" t="str">
        <f t="shared" ca="1" si="51"/>
        <v>décembre</v>
      </c>
      <c r="X181" s="388">
        <f t="shared" ca="1" si="55"/>
        <v>45991</v>
      </c>
      <c r="Y181" s="513" t="str">
        <f t="shared" ca="1" si="52"/>
        <v>Dim. décembre , 2025</v>
      </c>
      <c r="Z181" s="184">
        <f t="shared" ca="1" si="43"/>
        <v>31</v>
      </c>
      <c r="AA181" s="389">
        <f t="shared" ca="1" si="44"/>
        <v>12</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Dim</v>
      </c>
      <c r="U182" s="227" t="str">
        <f t="shared" ca="1" si="51"/>
        <v>décembre</v>
      </c>
      <c r="X182" s="388">
        <f t="shared" ca="1" si="55"/>
        <v>45991</v>
      </c>
      <c r="Y182" s="513" t="str">
        <f t="shared" ca="1" si="52"/>
        <v>Dim. décembre , 2025</v>
      </c>
      <c r="Z182" s="184">
        <f t="shared" ca="1" si="43"/>
        <v>31</v>
      </c>
      <c r="AA182" s="389">
        <f t="shared" ca="1" si="44"/>
        <v>12</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Dim</v>
      </c>
      <c r="U183" s="227" t="str">
        <f t="shared" ca="1" si="51"/>
        <v>décembre</v>
      </c>
      <c r="X183" s="388">
        <f t="shared" ca="1" si="55"/>
        <v>45991</v>
      </c>
      <c r="Y183" s="513" t="str">
        <f t="shared" ca="1" si="52"/>
        <v>Dim. décembre , 2025</v>
      </c>
      <c r="Z183" s="184">
        <f t="shared" ca="1" si="43"/>
        <v>31</v>
      </c>
      <c r="AA183" s="389">
        <f t="shared" ca="1" si="44"/>
        <v>12</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Dim</v>
      </c>
      <c r="U184" s="227" t="str">
        <f t="shared" ca="1" si="51"/>
        <v>décembre</v>
      </c>
      <c r="X184" s="388">
        <f t="shared" ca="1" si="55"/>
        <v>45991</v>
      </c>
      <c r="Y184" s="513" t="str">
        <f t="shared" ca="1" si="52"/>
        <v>Dim. décembre , 2025</v>
      </c>
      <c r="Z184" s="184">
        <f t="shared" ca="1" si="43"/>
        <v>31</v>
      </c>
      <c r="AA184" s="389">
        <f t="shared" ca="1" si="44"/>
        <v>12</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Dim</v>
      </c>
      <c r="U185" s="227" t="str">
        <f t="shared" ca="1" si="51"/>
        <v>décembre</v>
      </c>
      <c r="X185" s="388">
        <f t="shared" ca="1" si="55"/>
        <v>45991</v>
      </c>
      <c r="Y185" s="513" t="str">
        <f t="shared" ca="1" si="52"/>
        <v>Dim. décembre , 2025</v>
      </c>
      <c r="Z185" s="184">
        <f t="shared" ca="1" si="43"/>
        <v>31</v>
      </c>
      <c r="AA185" s="389">
        <f t="shared" ca="1" si="44"/>
        <v>12</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Dim</v>
      </c>
      <c r="U186" s="227" t="str">
        <f t="shared" ca="1" si="51"/>
        <v>décembre</v>
      </c>
      <c r="X186" s="388">
        <f t="shared" ca="1" si="55"/>
        <v>45991</v>
      </c>
      <c r="Y186" s="513" t="str">
        <f t="shared" ca="1" si="52"/>
        <v>Dim. décembre , 2025</v>
      </c>
      <c r="Z186" s="184">
        <f t="shared" ca="1" si="43"/>
        <v>31</v>
      </c>
      <c r="AA186" s="389">
        <f t="shared" ca="1" si="44"/>
        <v>12</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Dim</v>
      </c>
      <c r="U187" s="227" t="str">
        <f t="shared" ca="1" si="51"/>
        <v>décembre</v>
      </c>
      <c r="X187" s="388">
        <f t="shared" ca="1" si="55"/>
        <v>45991</v>
      </c>
      <c r="Y187" s="513" t="str">
        <f t="shared" ca="1" si="52"/>
        <v>Dim. décembre , 2025</v>
      </c>
      <c r="Z187" s="184">
        <f t="shared" ca="1" si="43"/>
        <v>31</v>
      </c>
      <c r="AA187" s="389">
        <f t="shared" ca="1" si="44"/>
        <v>12</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Dim</v>
      </c>
      <c r="U188" s="227" t="str">
        <f t="shared" ca="1" si="51"/>
        <v>décembre</v>
      </c>
      <c r="X188" s="388">
        <f t="shared" ca="1" si="55"/>
        <v>45991</v>
      </c>
      <c r="Y188" s="513" t="str">
        <f t="shared" ca="1" si="52"/>
        <v>Dim. décembre , 2025</v>
      </c>
      <c r="Z188" s="184">
        <f t="shared" ca="1" si="43"/>
        <v>31</v>
      </c>
      <c r="AA188" s="389">
        <f t="shared" ca="1" si="44"/>
        <v>12</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Dim</v>
      </c>
      <c r="U189" s="227" t="str">
        <f t="shared" ca="1" si="51"/>
        <v>décembre</v>
      </c>
      <c r="X189" s="388">
        <f t="shared" ca="1" si="55"/>
        <v>45991</v>
      </c>
      <c r="Y189" s="513" t="str">
        <f t="shared" ca="1" si="52"/>
        <v>Dim. décembre , 2025</v>
      </c>
      <c r="Z189" s="184">
        <f t="shared" ca="1" si="43"/>
        <v>31</v>
      </c>
      <c r="AA189" s="389">
        <f t="shared" ca="1" si="44"/>
        <v>12</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Dim</v>
      </c>
      <c r="U190" s="227" t="str">
        <f t="shared" ca="1" si="51"/>
        <v>décembre</v>
      </c>
      <c r="X190" s="388">
        <f t="shared" ca="1" si="55"/>
        <v>45991</v>
      </c>
      <c r="Y190" s="513" t="str">
        <f t="shared" ca="1" si="52"/>
        <v>Dim. décembre , 2025</v>
      </c>
      <c r="Z190" s="184">
        <f t="shared" ca="1" si="43"/>
        <v>31</v>
      </c>
      <c r="AA190" s="389">
        <f t="shared" ca="1" si="44"/>
        <v>12</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Dim</v>
      </c>
      <c r="U191" s="227" t="str">
        <f t="shared" ca="1" si="51"/>
        <v>décembre</v>
      </c>
      <c r="X191" s="388">
        <f t="shared" ca="1" si="55"/>
        <v>45991</v>
      </c>
      <c r="Y191" s="513" t="str">
        <f t="shared" ca="1" si="52"/>
        <v>Dim. décembre , 2025</v>
      </c>
      <c r="Z191" s="184">
        <f t="shared" ca="1" si="43"/>
        <v>31</v>
      </c>
      <c r="AA191" s="389">
        <f t="shared" ca="1" si="44"/>
        <v>12</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Dim</v>
      </c>
      <c r="U192" s="227" t="str">
        <f t="shared" ca="1" si="51"/>
        <v>décembre</v>
      </c>
      <c r="X192" s="388">
        <f t="shared" ca="1" si="55"/>
        <v>45991</v>
      </c>
      <c r="Y192" s="513" t="str">
        <f t="shared" ca="1" si="52"/>
        <v>Dim. décembre , 2025</v>
      </c>
      <c r="Z192" s="184">
        <f t="shared" ca="1" si="43"/>
        <v>31</v>
      </c>
      <c r="AA192" s="389">
        <f t="shared" ca="1" si="44"/>
        <v>12</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Dim</v>
      </c>
      <c r="U193" s="227" t="str">
        <f t="shared" ca="1" si="51"/>
        <v>décembre</v>
      </c>
      <c r="X193" s="388">
        <f t="shared" ca="1" si="55"/>
        <v>45991</v>
      </c>
      <c r="Y193" s="513" t="str">
        <f t="shared" ca="1" si="52"/>
        <v>Dim. décembre , 2025</v>
      </c>
      <c r="Z193" s="184">
        <f t="shared" ca="1" si="43"/>
        <v>31</v>
      </c>
      <c r="AA193" s="389">
        <f t="shared" ca="1" si="44"/>
        <v>12</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Dim</v>
      </c>
      <c r="U194" s="227" t="str">
        <f t="shared" ca="1" si="51"/>
        <v>décembre</v>
      </c>
      <c r="X194" s="388">
        <f t="shared" ca="1" si="55"/>
        <v>45991</v>
      </c>
      <c r="Y194" s="513" t="str">
        <f t="shared" ca="1" si="52"/>
        <v>Dim. décembre , 2025</v>
      </c>
      <c r="Z194" s="184">
        <f t="shared" ca="1" si="43"/>
        <v>31</v>
      </c>
      <c r="AA194" s="389">
        <f t="shared" ca="1" si="44"/>
        <v>12</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31</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PricewaterhouseCoopers LLP/s.r.l./s.e.n.c.r.l., une société à responsabilité limitée de l’Ontario, 2025.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c r="U196"/>
      <c r="V196" s="26"/>
      <c r="AB196" s="161"/>
      <c r="AC196" s="287">
        <f ca="1">Z195</f>
        <v>31</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31</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31</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31</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D17:J17"/>
    <mergeCell ref="J18:J19"/>
    <mergeCell ref="K16:M16"/>
    <mergeCell ref="AM8:AM19"/>
    <mergeCell ref="C10:D10"/>
    <mergeCell ref="E10:F10"/>
    <mergeCell ref="C13:F15"/>
    <mergeCell ref="B16:J16"/>
    <mergeCell ref="AJ18:AJ19"/>
    <mergeCell ref="C18:C19"/>
    <mergeCell ref="F196:R198"/>
    <mergeCell ref="K17:M17"/>
    <mergeCell ref="AK8:AK19"/>
    <mergeCell ref="C11:J12"/>
    <mergeCell ref="K19:L19"/>
    <mergeCell ref="G13:G15"/>
    <mergeCell ref="H13:R15"/>
    <mergeCell ref="N16:N18"/>
    <mergeCell ref="AT8:AT19"/>
    <mergeCell ref="AR8:AR19"/>
    <mergeCell ref="AS8:AS19"/>
    <mergeCell ref="R16:R19"/>
    <mergeCell ref="D18:G19"/>
    <mergeCell ref="H18:H19"/>
    <mergeCell ref="I18:I19"/>
    <mergeCell ref="E9:F9"/>
    <mergeCell ref="Q16:Q18"/>
    <mergeCell ref="AP8:AP16"/>
    <mergeCell ref="O16:O18"/>
    <mergeCell ref="AJ13:AJ15"/>
    <mergeCell ref="T1:AC1"/>
    <mergeCell ref="T2:AG2"/>
    <mergeCell ref="B3:M4"/>
    <mergeCell ref="N4:R4"/>
    <mergeCell ref="N2:P2"/>
    <mergeCell ref="N3:P3"/>
    <mergeCell ref="B5:G5"/>
    <mergeCell ref="H5:J5"/>
    <mergeCell ref="C9:D9"/>
    <mergeCell ref="K5:R5"/>
    <mergeCell ref="K6:N6"/>
    <mergeCell ref="O6:R6"/>
    <mergeCell ref="B7:F7"/>
    <mergeCell ref="C8:D8"/>
    <mergeCell ref="E8:F8"/>
    <mergeCell ref="BK17:BK19"/>
    <mergeCell ref="BE20:BF20"/>
    <mergeCell ref="AW17:AW19"/>
    <mergeCell ref="BE17:BG17"/>
    <mergeCell ref="BH17:BH19"/>
    <mergeCell ref="BI17:BI19"/>
    <mergeCell ref="AU18:AU19"/>
    <mergeCell ref="BJ17:BJ19"/>
    <mergeCell ref="AQ8:AQ19"/>
    <mergeCell ref="P16:P17"/>
    <mergeCell ref="AV18:AV19"/>
  </mergeCells>
  <phoneticPr fontId="4" type="noConversion"/>
  <conditionalFormatting sqref="B13:B15">
    <cfRule type="expression" dxfId="83" priority="61" stopIfTrue="1">
      <formula>AND($AJ$2=$AF$5,$X$16=$X$13)</formula>
    </cfRule>
  </conditionalFormatting>
  <conditionalFormatting sqref="B18">
    <cfRule type="expression" dxfId="82" priority="40" stopIfTrue="1">
      <formula>(B18&gt;DATE(2000+$Y$2,$AA$21+1,1)-DATE(2000+$Y$2,$AA$21,1))</formula>
    </cfRule>
  </conditionalFormatting>
  <conditionalFormatting sqref="B20:B194">
    <cfRule type="expression" dxfId="81" priority="7" stopIfTrue="1">
      <formula>($G20="- -")</formula>
    </cfRule>
  </conditionalFormatting>
  <conditionalFormatting sqref="B16:J16">
    <cfRule type="expression" dxfId="80" priority="47" stopIfTrue="1">
      <formula>AND($AJ$2=$AF$5,$X$16=$X$13)</formula>
    </cfRule>
  </conditionalFormatting>
  <conditionalFormatting sqref="C17">
    <cfRule type="cellIs" dxfId="79" priority="46" stopIfTrue="1" operator="equal">
      <formula>"X"</formula>
    </cfRule>
  </conditionalFormatting>
  <conditionalFormatting sqref="C20:C194">
    <cfRule type="expression" dxfId="78" priority="15" stopIfTrue="1">
      <formula>($X$16=$X$14)</formula>
    </cfRule>
    <cfRule type="expression" dxfId="77" priority="16" stopIfTrue="1">
      <formula>($AV20=1)</formula>
    </cfRule>
    <cfRule type="expression" dxfId="76" priority="17" stopIfTrue="1">
      <formula>AND(D20=1+D19,G20=X20)</formula>
    </cfRule>
  </conditionalFormatting>
  <conditionalFormatting sqref="C9:J9">
    <cfRule type="expression" dxfId="75" priority="72" stopIfTrue="1">
      <formula>AND(ISNUMBER(C$9),ISNUMBER(C10),(C$9&gt;C$10))</formula>
    </cfRule>
  </conditionalFormatting>
  <conditionalFormatting sqref="C10:J10">
    <cfRule type="expression" dxfId="74" priority="78" stopIfTrue="1">
      <formula>AND(ISNUMBER(C$9),ISNUMBER(C10),(C$9&gt;C$10))</formula>
    </cfRule>
  </conditionalFormatting>
  <conditionalFormatting sqref="D20">
    <cfRule type="expression" dxfId="73" priority="19" stopIfTrue="1">
      <formula>AND($G20&lt;&gt;"- -",$G20&lt;&gt;$Y20)</formula>
    </cfRule>
    <cfRule type="expression" dxfId="72" priority="20" stopIfTrue="1">
      <formula>($AI20=1)</formula>
    </cfRule>
  </conditionalFormatting>
  <conditionalFormatting sqref="D21:D194">
    <cfRule type="expression" dxfId="71" priority="64" stopIfTrue="1">
      <formula>($AI21=1)</formula>
    </cfRule>
    <cfRule type="expression" dxfId="70" priority="63" stopIfTrue="1">
      <formula>AND($G21&lt;&gt;"- -",$G21&lt;&gt;$Y21)</formula>
    </cfRule>
  </conditionalFormatting>
  <conditionalFormatting sqref="D18:G19">
    <cfRule type="expression" dxfId="69" priority="39" stopIfTrue="1">
      <formula>($AB$16&lt;2)</formula>
    </cfRule>
  </conditionalFormatting>
  <conditionalFormatting sqref="D20:G194">
    <cfRule type="expression" dxfId="68" priority="18" stopIfTrue="1">
      <formula>OR($G20=$G19,$D20=$D19)</formula>
    </cfRule>
  </conditionalFormatting>
  <conditionalFormatting sqref="E8:F8">
    <cfRule type="expression" dxfId="67" priority="74" stopIfTrue="1">
      <formula>AND(ISNUMBER(E$9),ISNUMBER(E10),(E$9&gt;E$10))</formula>
    </cfRule>
    <cfRule type="expression" dxfId="66" priority="73" stopIfTrue="1">
      <formula>(BJ$13&gt;0)</formula>
    </cfRule>
  </conditionalFormatting>
  <conditionalFormatting sqref="E20:G20">
    <cfRule type="expression" dxfId="65" priority="23" stopIfTrue="1">
      <formula>($AI20+$AX20&gt;0)</formula>
    </cfRule>
    <cfRule type="expression" dxfId="64" priority="22" stopIfTrue="1">
      <formula>AND($G20&lt;&gt;"- -",$G20&lt;&gt;$Y20)</formula>
    </cfRule>
  </conditionalFormatting>
  <conditionalFormatting sqref="E21:G194">
    <cfRule type="expression" dxfId="63" priority="67" stopIfTrue="1">
      <formula>($AI21+$AX21&gt;0)</formula>
    </cfRule>
    <cfRule type="expression" dxfId="62" priority="66" stopIfTrue="1">
      <formula>AND($G21&lt;&gt;"- -",$G21&lt;&gt;$Y21)</formula>
    </cfRule>
  </conditionalFormatting>
  <conditionalFormatting sqref="G8:J8">
    <cfRule type="expression" dxfId="61" priority="76" stopIfTrue="1">
      <formula>AND(ISNUMBER(G$9),ISNUMBER(G10),(G$9&gt;G$10))</formula>
    </cfRule>
    <cfRule type="expression" dxfId="60" priority="75" stopIfTrue="1">
      <formula>(BK$13&gt;0)</formula>
    </cfRule>
  </conditionalFormatting>
  <conditionalFormatting sqref="H6:I7">
    <cfRule type="expression" dxfId="59" priority="77" stopIfTrue="1">
      <formula>AND(ISNUMBER($H$7),$H$7&lt;$I$7)</formula>
    </cfRule>
  </conditionalFormatting>
  <conditionalFormatting sqref="H21:J194">
    <cfRule type="expression" dxfId="58" priority="5" stopIfTrue="1">
      <formula>($D20=$D21)</formula>
    </cfRule>
  </conditionalFormatting>
  <conditionalFormatting sqref="J7">
    <cfRule type="cellIs" dxfId="57" priority="51" stopIfTrue="1" operator="lessThan">
      <formula>0</formula>
    </cfRule>
  </conditionalFormatting>
  <conditionalFormatting sqref="K20:K34">
    <cfRule type="expression" dxfId="56" priority="71" stopIfTrue="1">
      <formula>AND(ISNUMBER(K20),ISNUMBER(L20),OR(K20&lt;L19,K20&gt;L20))</formula>
    </cfRule>
  </conditionalFormatting>
  <conditionalFormatting sqref="K35:K194">
    <cfRule type="expression" dxfId="55" priority="60" stopIfTrue="1">
      <formula>AND(ISNUMBER(K35),OR(K35&lt;L34,K35&gt;L35,$BM35&lt;&gt;1))</formula>
    </cfRule>
  </conditionalFormatting>
  <conditionalFormatting sqref="K18:L18 BE19:BF19">
    <cfRule type="expression" dxfId="54" priority="29" stopIfTrue="1">
      <formula>($K$19=$AL$7)</formula>
    </cfRule>
  </conditionalFormatting>
  <conditionalFormatting sqref="K20:M194">
    <cfRule type="expression" dxfId="53" priority="53" stopIfTrue="1">
      <formula>OR($AJ$2=$AF$5,$AW20=0,$AV20=1,$AG20=99)</formula>
    </cfRule>
  </conditionalFormatting>
  <conditionalFormatting sqref="L20:L34">
    <cfRule type="expression" dxfId="52" priority="69" stopIfTrue="1">
      <formula>AND(ISNUMBER(L20),OR(AND(L20&lt;K19,B20&gt;1),K20&gt;L20))</formula>
    </cfRule>
  </conditionalFormatting>
  <conditionalFormatting sqref="L35:L194">
    <cfRule type="expression" dxfId="51" priority="58" stopIfTrue="1">
      <formula>AND(ISNUMBER(L35),OR(AND(L35&lt;K34,B35&gt;1),K35&gt;L35,$BN35&lt;&gt;1))</formula>
    </cfRule>
  </conditionalFormatting>
  <conditionalFormatting sqref="M19 BG20">
    <cfRule type="cellIs" dxfId="50" priority="44" stopIfTrue="1" operator="equal">
      <formula>0</formula>
    </cfRule>
    <cfRule type="expression" dxfId="49" priority="45" stopIfTrue="1">
      <formula>($AJ$2=$AF$5)</formula>
    </cfRule>
  </conditionalFormatting>
  <conditionalFormatting sqref="M20:M194">
    <cfRule type="cellIs" dxfId="48" priority="54" stopIfTrue="1" operator="lessThan">
      <formula>0</formula>
    </cfRule>
    <cfRule type="expression" dxfId="47" priority="55" stopIfTrue="1">
      <formula>($D19=$D20)</formula>
    </cfRule>
  </conditionalFormatting>
  <conditionalFormatting sqref="N19:Q19 BH20:BK20">
    <cfRule type="expression" dxfId="46" priority="43" stopIfTrue="1">
      <formula>($AJ$2=$AF$5)</formula>
    </cfRule>
    <cfRule type="cellIs" dxfId="45" priority="42" stopIfTrue="1" operator="equal">
      <formula>0</formula>
    </cfRule>
  </conditionalFormatting>
  <conditionalFormatting sqref="N20:Q194">
    <cfRule type="expression" dxfId="44" priority="52" stopIfTrue="1">
      <formula>OR($AW20=0,$AV20=1,$AG20=99,$AJ$2=$AF$5)</formula>
    </cfRule>
  </conditionalFormatting>
  <conditionalFormatting sqref="R20:R194">
    <cfRule type="expression" dxfId="43" priority="12" stopIfTrue="1">
      <formula>OR($G20=$G19,$D20=$D19)</formula>
    </cfRule>
    <cfRule type="expression" dxfId="42" priority="13" stopIfTrue="1">
      <formula>"ND($G21&lt;&gt;""- -"",$G21&lt;&gt;TEXT(X21,""Dddd, Mmmm dd, Yyyy""))"</formula>
    </cfRule>
    <cfRule type="expression" dxfId="41" priority="14" stopIfTrue="1">
      <formula>($AI20=1)</formula>
    </cfRule>
  </conditionalFormatting>
  <conditionalFormatting sqref="U5">
    <cfRule type="expression" dxfId="40" priority="25" stopIfTrue="1">
      <formula>OR($AC$7,$AC$6)</formula>
    </cfRule>
  </conditionalFormatting>
  <conditionalFormatting sqref="U18 X20:Z194 AC20:AE194 AK20:AK194 AQ20:AR194">
    <cfRule type="cellIs" dxfId="39" priority="6" stopIfTrue="1" operator="notEqual">
      <formula>U17</formula>
    </cfRule>
  </conditionalFormatting>
  <conditionalFormatting sqref="U201:AB201">
    <cfRule type="expression" dxfId="38" priority="41" stopIfTrue="1">
      <formula>(LEN($X$11)&gt;4)</formula>
    </cfRule>
  </conditionalFormatting>
  <conditionalFormatting sqref="V5:V7 J6 U6:U7">
    <cfRule type="expression" dxfId="37" priority="24" stopIfTrue="1">
      <formula>OR($AC$7,$AC$6,#REF!)</formula>
    </cfRule>
  </conditionalFormatting>
  <conditionalFormatting sqref="V19">
    <cfRule type="cellIs" dxfId="36" priority="26" stopIfTrue="1" operator="equal">
      <formula>1</formula>
    </cfRule>
  </conditionalFormatting>
  <conditionalFormatting sqref="AB6">
    <cfRule type="expression" dxfId="35" priority="32" stopIfTrue="1">
      <formula>$AC$6</formula>
    </cfRule>
  </conditionalFormatting>
  <conditionalFormatting sqref="AB7">
    <cfRule type="expression" dxfId="34" priority="31" stopIfTrue="1">
      <formula>$AC$7</formula>
    </cfRule>
  </conditionalFormatting>
  <conditionalFormatting sqref="AB20:AB194">
    <cfRule type="cellIs" dxfId="33" priority="49" stopIfTrue="1" operator="greaterThan">
      <formula>0</formula>
    </cfRule>
    <cfRule type="cellIs" dxfId="32" priority="50" stopIfTrue="1" operator="lessThan">
      <formula>0</formula>
    </cfRule>
  </conditionalFormatting>
  <conditionalFormatting sqref="AF20:AG194">
    <cfRule type="cellIs" dxfId="31" priority="35" stopIfTrue="1" operator="greaterThan">
      <formula>1</formula>
    </cfRule>
  </conditionalFormatting>
  <conditionalFormatting sqref="AJ16:AJ17 AJ20:AJ194">
    <cfRule type="cellIs" dxfId="30" priority="34" stopIfTrue="1" operator="greaterThan">
      <formula>0</formula>
    </cfRule>
  </conditionalFormatting>
  <conditionalFormatting sqref="AK2:BO2">
    <cfRule type="cellIs" dxfId="29" priority="38" stopIfTrue="1" operator="equal">
      <formula>0</formula>
    </cfRule>
  </conditionalFormatting>
  <conditionalFormatting sqref="AK5:BO6">
    <cfRule type="cellIs" dxfId="28" priority="33" stopIfTrue="1" operator="equal">
      <formula>0</formula>
    </cfRule>
  </conditionalFormatting>
  <conditionalFormatting sqref="AP20:AP194">
    <cfRule type="cellIs" dxfId="27" priority="28" stopIfTrue="1" operator="lessThan">
      <formula>999</formula>
    </cfRule>
  </conditionalFormatting>
  <conditionalFormatting sqref="AU20:AU194">
    <cfRule type="expression" dxfId="26" priority="37" stopIfTrue="1">
      <formula>LEN(AU20)&gt;2</formula>
    </cfRule>
  </conditionalFormatting>
  <conditionalFormatting sqref="AV20:AV194">
    <cfRule type="cellIs" dxfId="25" priority="36" stopIfTrue="1" operator="equal">
      <formula>1</formula>
    </cfRule>
  </conditionalFormatting>
  <conditionalFormatting sqref="AW20:AW194">
    <cfRule type="cellIs" dxfId="24" priority="48" stopIfTrue="1" operator="equal">
      <formula>0</formula>
    </cfRule>
  </conditionalFormatting>
  <conditionalFormatting sqref="BE20:BF20">
    <cfRule type="expression" dxfId="23" priority="30" stopIfTrue="1">
      <formula>($K$19=$AL$7)</formula>
    </cfRule>
  </conditionalFormatting>
  <conditionalFormatting sqref="BI10:BI12 BF11:BF12">
    <cfRule type="expression" dxfId="22" priority="9" stopIfTrue="1">
      <formula>(LEN($C$9)=0)</formula>
    </cfRule>
  </conditionalFormatting>
  <conditionalFormatting sqref="BI10:BN12 BF11:BF12">
    <cfRule type="expression" dxfId="21" priority="8" stopIfTrue="1">
      <formula>LEN($AA9)&gt;4</formula>
    </cfRule>
  </conditionalFormatting>
  <conditionalFormatting sqref="BJ10:BN12">
    <cfRule type="expression" dxfId="20" priority="11" stopIfTrue="1">
      <formula>(LEN(E$9)=0)</formula>
    </cfRule>
  </conditionalFormatting>
  <conditionalFormatting sqref="BJ13:BN13 R16:R17">
    <cfRule type="cellIs" dxfId="19" priority="27" stopIfTrue="1" operator="equal">
      <formula>0</formula>
    </cfRule>
  </conditionalFormatting>
  <conditionalFormatting sqref="BM20:BN194">
    <cfRule type="cellIs" dxfId="18" priority="56" stopIfTrue="1" operator="notEqual">
      <formula>1</formula>
    </cfRule>
  </conditionalFormatting>
  <hyperlinks>
    <hyperlink ref="Q2" r:id="rId1" xr:uid="{00000000-0004-0000-0E00-000000000000}"/>
    <hyperlink ref="Q3" r:id="rId2" xr:uid="{00000000-0004-0000-0E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36"/>
    <pageSetUpPr autoPageBreaks="0" fitToPage="1"/>
  </sheetPr>
  <dimension ref="A3:IV60"/>
  <sheetViews>
    <sheetView showGridLines="0" showRowColHeaders="0" workbookViewId="0">
      <pane ySplit="13" topLeftCell="A14" activePane="bottomLeft" state="frozenSplit"/>
      <selection activeCell="B25" sqref="B25"/>
      <selection pane="bottomLeft" activeCell="H8" sqref="H8"/>
    </sheetView>
  </sheetViews>
  <sheetFormatPr defaultColWidth="0" defaultRowHeight="13.2" zeroHeight="1"/>
  <cols>
    <col min="1" max="1" width="4.6640625" bestFit="1" customWidth="1"/>
    <col min="2" max="2" width="7.88671875" customWidth="1"/>
    <col min="3" max="4" width="8" customWidth="1"/>
    <col min="5" max="5" width="19.5546875" customWidth="1"/>
    <col min="6" max="6" width="15.33203125" customWidth="1"/>
    <col min="7" max="7" width="58" customWidth="1"/>
    <col min="8" max="8" width="5.109375" customWidth="1"/>
    <col min="9" max="9" width="18.33203125" hidden="1" customWidth="1"/>
    <col min="10" max="10" width="18.5546875" hidden="1" customWidth="1"/>
    <col min="11" max="11" width="8.109375" hidden="1" customWidth="1"/>
    <col min="12" max="12" width="5" hidden="1" customWidth="1"/>
    <col min="13" max="13" width="13.88671875" hidden="1" customWidth="1"/>
    <col min="14" max="14" width="4.5546875" hidden="1" customWidth="1"/>
    <col min="15" max="15" width="9.33203125" hidden="1" customWidth="1"/>
    <col min="16" max="16" width="7.5546875" hidden="1" customWidth="1"/>
    <col min="17" max="17" width="8" hidden="1" customWidth="1"/>
    <col min="18" max="20" width="0" hidden="1" customWidth="1"/>
    <col min="21" max="22" width="17.33203125" hidden="1" customWidth="1"/>
  </cols>
  <sheetData>
    <row r="3" spans="1:256" s="2" customFormat="1" ht="36.75" customHeight="1">
      <c r="B3" s="445" t="str">
        <f>'NTS ONLY_set_year'!E108</f>
        <v>Paiements à l'employeur</v>
      </c>
      <c r="C3" s="446"/>
      <c r="D3" s="446"/>
      <c r="E3" s="446"/>
      <c r="F3" s="583"/>
      <c r="G3" s="585" t="str">
        <f>Instructions!$B$5</f>
        <v xml:space="preserve">Pour en savoir plus, consultez le document : </v>
      </c>
      <c r="U3" s="516">
        <f>I7</f>
        <v>46067</v>
      </c>
      <c r="V3" s="517">
        <f>U3-44</f>
        <v>46023</v>
      </c>
    </row>
    <row r="4" spans="1:256">
      <c r="F4" s="584"/>
      <c r="G4" s="586" t="str">
        <f>Instructions!$B$6</f>
        <v>Utilisation d'une automobile – Guide fiscal</v>
      </c>
      <c r="I4" s="407">
        <f>DATE(Year_four_digits+1,1,1)</f>
        <v>46023</v>
      </c>
      <c r="U4" s="518" t="str">
        <f>TEXT(U$3,"Mmmm")</f>
        <v>February</v>
      </c>
      <c r="V4" s="518" t="str">
        <f>TEXT(V$3,"Mmmm")</f>
        <v>January</v>
      </c>
      <c r="Z4" s="837" t="s">
        <v>363</v>
      </c>
      <c r="AA4" s="838"/>
      <c r="AB4" s="838"/>
      <c r="AC4" s="838"/>
      <c r="AD4" s="838"/>
      <c r="AE4" s="838"/>
      <c r="AF4" s="755"/>
      <c r="AG4" s="755"/>
      <c r="AH4" s="755"/>
      <c r="AI4" s="755"/>
      <c r="AJ4" s="755"/>
      <c r="AK4" s="755"/>
      <c r="AL4" s="755"/>
      <c r="AM4" s="755"/>
    </row>
    <row r="5" spans="1:256" ht="4.5" customHeight="1">
      <c r="U5" s="518"/>
      <c r="V5" s="518"/>
    </row>
    <row r="6" spans="1:256" s="143" customFormat="1" ht="23.25" customHeight="1" thickBot="1">
      <c r="B6" s="833" t="str">
        <f>'NTS ONLY_set_year'!E109</f>
        <v>Inscrire ici les paiements faits à votre employeur dans l'année ou dans les 45 jours de la fin de l'année.</v>
      </c>
      <c r="C6" s="833"/>
      <c r="D6" s="833"/>
      <c r="E6" s="833"/>
      <c r="F6" s="833"/>
      <c r="G6" s="833"/>
      <c r="I6" s="407">
        <f>DATE(Year_four_digits,1,1)</f>
        <v>45658</v>
      </c>
      <c r="J6" s="143" t="str">
        <f>I7&amp;J7&amp;K7&amp;L7</f>
        <v>46067Sat. February 14, 2026</v>
      </c>
      <c r="N6" s="409" t="str">
        <f>TEXT($I$6,"Ddd, ")&amp;TEXT($I$6,"Mmmm ")&amp;TEXT($I$6,"Dd, ")&amp;TEXT($I$6,"Yyyy")</f>
        <v>Wed, January 01, 2025</v>
      </c>
      <c r="U6" s="518" t="str">
        <f>TEXT(U$3," Yyyy")</f>
        <v xml:space="preserve"> 2026</v>
      </c>
      <c r="V6" s="518" t="str">
        <f>TEXT(V$3," Yyyy")</f>
        <v xml:space="preserve"> 2026</v>
      </c>
    </row>
    <row r="7" spans="1:256" s="143" customFormat="1" ht="18" customHeight="1" thickBot="1">
      <c r="B7" s="834" t="str">
        <f>'NTS ONLY_set_year'!E107&amp;X13&amp;'NTS ONLY_set_year'!E25&amp;TEXT(I7-99,"Yyyy")&amp;" or "&amp;TEXT(I7,"Yyyy")&amp;".)"</f>
        <v>(Paiements faits de 1 janvier 2026, au 14 février 2026, peut réduire votre avantage pour automobile pour SOIT 2025 or 2026.)</v>
      </c>
      <c r="C7" s="834"/>
      <c r="D7" s="834"/>
      <c r="E7" s="834"/>
      <c r="F7" s="834"/>
      <c r="G7" s="834"/>
      <c r="I7" s="407">
        <f>DATE(Year_four_digits+1,1,45)</f>
        <v>46067</v>
      </c>
      <c r="J7" s="436" t="str">
        <f>$I$9&amp;$J$9&amp;$K$9&amp;$L$9</f>
        <v>Sat. February 14, 2026</v>
      </c>
      <c r="U7" s="519" t="str">
        <f>TEXT(U$3,"d")</f>
        <v>14</v>
      </c>
      <c r="V7" s="519" t="str">
        <f>TEXT(V$3,"d")</f>
        <v>1</v>
      </c>
      <c r="Y7" s="578" t="s">
        <v>361</v>
      </c>
      <c r="Z7" s="578" t="str">
        <f>'NTS ONLY_set_year'!E107&amp;TEXT(I7-44,"Mmmm d, Yyyy")&amp;" to "&amp;TEXT(I7,"Mmmm d, Yyyy")&amp;'NTS ONLY_set_year'!E25&amp;TEXT(I7,"Yyyy")&amp;" or "&amp;TEXT(I7-99,"Yyyy")&amp;".)"</f>
        <v>(Paiements faits de January 1, 2026 to February 14, 2026 peut réduire votre avantage pour automobile pour SOIT 2026 or 2025.)</v>
      </c>
      <c r="AA7" s="578"/>
      <c r="AB7" s="578"/>
      <c r="AC7" s="578"/>
      <c r="AD7" s="578"/>
      <c r="AE7" s="578"/>
      <c r="AF7" s="578"/>
      <c r="AG7" s="578"/>
      <c r="AH7" s="578"/>
      <c r="AI7" s="578"/>
      <c r="AJ7" s="578"/>
      <c r="AK7" s="578"/>
    </row>
    <row r="8" spans="1:256" s="143" customFormat="1" ht="18" customHeight="1" thickBot="1">
      <c r="B8" s="439"/>
      <c r="C8" s="47"/>
      <c r="D8" s="47"/>
      <c r="E8" s="47"/>
      <c r="F8" s="47"/>
      <c r="G8" s="47"/>
      <c r="I8" s="414"/>
      <c r="U8" s="518" t="str">
        <f>" "&amp;INDEX($W$11:$AH$11,MATCH(U4,$W$10:$AH$10,0))</f>
        <v xml:space="preserve"> février</v>
      </c>
      <c r="V8" s="518" t="str">
        <f>" "&amp;INDEX($W$11:$AH$11,MATCH(V4,$W$10:$AH$10,0))</f>
        <v xml:space="preserve"> janvier</v>
      </c>
      <c r="Y8" s="577"/>
      <c r="Z8" s="577"/>
      <c r="AA8" s="577"/>
      <c r="AB8" s="577"/>
      <c r="AC8" s="577"/>
      <c r="AD8" s="577"/>
      <c r="AE8" s="577"/>
      <c r="AF8" s="577"/>
      <c r="AG8" s="577"/>
      <c r="AH8" s="577"/>
      <c r="AI8" s="577"/>
      <c r="AJ8" s="577"/>
      <c r="AK8" s="577"/>
    </row>
    <row r="9" spans="1:256" s="143" customFormat="1" ht="17.100000000000001" customHeight="1" thickTop="1" thickBot="1">
      <c r="B9" s="835"/>
      <c r="C9" s="836"/>
      <c r="D9" s="836"/>
      <c r="E9" s="448"/>
      <c r="F9" s="502">
        <f>SUMIF(M$14:M$58,"Current",F$14:$F58)</f>
        <v>0</v>
      </c>
      <c r="G9" s="505" t="str">
        <f>'NTS ONLY_set_year'!E76&amp;Year_four_digits</f>
        <v>En 2025</v>
      </c>
      <c r="I9" s="408" t="str">
        <f>TEXT(DATE(Year_four_digits+1,1,45),"Ddd. ")</f>
        <v xml:space="preserve">Sat. </v>
      </c>
      <c r="J9" s="408" t="str">
        <f>TEXT(DATE(Year_four_digits+1,1,45),"Mmmm ")</f>
        <v xml:space="preserve">February </v>
      </c>
      <c r="K9" s="408" t="str">
        <f>TEXT(DATE(Year_four_digits+1,1,45),"Dd, ")</f>
        <v xml:space="preserve">14, </v>
      </c>
      <c r="L9" s="408" t="str">
        <f>TEXT(DATE(Year_four_digits+1,1,45),"Yyyy")</f>
        <v>2026</v>
      </c>
      <c r="U9" s="520" t="str">
        <f>TEXT(U3,"Mmmm d, Yyyy")&amp;","</f>
        <v>February 14, 2026,</v>
      </c>
      <c r="V9" s="520" t="str">
        <f>TEXT(V3,"Mmmm d, Yyyy")&amp;","</f>
        <v>January 1, 2026,</v>
      </c>
      <c r="Y9" s="578" t="s">
        <v>362</v>
      </c>
      <c r="Z9" s="578" t="str">
        <f>'NTS ONLY_set_year'!E107&amp;TEXT(I7-44,"Mmmm d, Yyyy")&amp;" to "&amp;TEXT(I7,"Mmmm d, Yyyy")&amp;'NTS ONLY_set_year'!E25&amp;TEXT(I7,"Yyyy")&amp;" or "&amp;TEXT(I7-99,"Yyyy")&amp;".)"</f>
        <v>(Paiements faits de January 1, 2026 to February 14, 2026 peut réduire votre avantage pour automobile pour SOIT 2026 or 2025.)</v>
      </c>
      <c r="AA9" s="578"/>
      <c r="AB9" s="578"/>
      <c r="AC9" s="578"/>
      <c r="AD9" s="578"/>
      <c r="AE9" s="578"/>
      <c r="AF9" s="578"/>
      <c r="AG9" s="578"/>
      <c r="AH9" s="578"/>
      <c r="AI9" s="578"/>
      <c r="AJ9" s="578"/>
      <c r="AK9" s="578"/>
      <c r="IV9" s="143" t="s">
        <v>390</v>
      </c>
    </row>
    <row r="10" spans="1:256" s="143" customFormat="1" ht="17.100000000000001" customHeight="1">
      <c r="B10" s="835"/>
      <c r="C10" s="836"/>
      <c r="D10" s="836"/>
      <c r="E10" s="448"/>
      <c r="F10" s="503">
        <f>SUMIF(M$14:M$58,"Next 45 days",F$14:$F59)</f>
        <v>0</v>
      </c>
      <c r="G10" s="506" t="str">
        <f>'NTS ONLY_set_year'!E77&amp;Year_four_digits+1</f>
        <v>Dans les 45 premiers jours 2026</v>
      </c>
      <c r="J10" s="437"/>
      <c r="U10" s="143" t="str">
        <f>U7&amp;U8&amp;U6&amp;","</f>
        <v>14 février 2026,</v>
      </c>
      <c r="V10" s="143" t="str">
        <f>V7&amp;V8&amp;V6&amp;","</f>
        <v>1 janvier 2026,</v>
      </c>
      <c r="W10" s="514" t="s">
        <v>55</v>
      </c>
      <c r="X10" s="514" t="s">
        <v>56</v>
      </c>
      <c r="Y10" s="514" t="s">
        <v>57</v>
      </c>
      <c r="Z10" s="514" t="s">
        <v>58</v>
      </c>
      <c r="AA10" s="514" t="s">
        <v>59</v>
      </c>
      <c r="AB10" s="514" t="s">
        <v>60</v>
      </c>
      <c r="AC10" s="514" t="s">
        <v>61</v>
      </c>
      <c r="AD10" s="514" t="s">
        <v>62</v>
      </c>
      <c r="AE10" s="514" t="s">
        <v>63</v>
      </c>
      <c r="AF10" s="514" t="s">
        <v>64</v>
      </c>
      <c r="AG10" s="514" t="s">
        <v>65</v>
      </c>
      <c r="AH10" s="514" t="s">
        <v>66</v>
      </c>
    </row>
    <row r="11" spans="1:256" s="143" customFormat="1" ht="17.100000000000001" customHeight="1" thickBot="1">
      <c r="B11" s="440"/>
      <c r="C11" s="440"/>
      <c r="D11" s="440"/>
      <c r="E11" s="449"/>
      <c r="F11" s="504">
        <f>F9+F10</f>
        <v>0</v>
      </c>
      <c r="G11" s="507" t="str">
        <f>'NTS ONLY_set_year'!E126</f>
        <v>Total</v>
      </c>
      <c r="J11" s="438"/>
      <c r="W11" s="515" t="s">
        <v>364</v>
      </c>
      <c r="X11" s="515" t="s">
        <v>365</v>
      </c>
      <c r="Y11" s="515" t="s">
        <v>366</v>
      </c>
      <c r="Z11" s="515" t="s">
        <v>367</v>
      </c>
      <c r="AA11" s="515" t="s">
        <v>368</v>
      </c>
      <c r="AB11" s="515" t="s">
        <v>369</v>
      </c>
      <c r="AC11" s="515" t="s">
        <v>370</v>
      </c>
      <c r="AD11" s="515" t="s">
        <v>371</v>
      </c>
      <c r="AE11" s="515" t="s">
        <v>372</v>
      </c>
      <c r="AF11" s="515" t="s">
        <v>373</v>
      </c>
      <c r="AG11" s="515" t="s">
        <v>374</v>
      </c>
      <c r="AH11" s="515" t="s">
        <v>375</v>
      </c>
    </row>
    <row r="12" spans="1:256" s="143" customFormat="1" ht="4.5" customHeight="1" thickTop="1">
      <c r="B12" s="440"/>
      <c r="C12" s="440"/>
      <c r="D12" s="440"/>
      <c r="E12" s="441"/>
      <c r="F12" s="447"/>
      <c r="G12" s="420"/>
      <c r="J12" s="438"/>
      <c r="W12"/>
      <c r="X12"/>
      <c r="Y12"/>
      <c r="Z12"/>
      <c r="AA12"/>
      <c r="AB12"/>
      <c r="AC12"/>
      <c r="AD12"/>
      <c r="AE12"/>
      <c r="AF12"/>
      <c r="AG12"/>
      <c r="AH12"/>
    </row>
    <row r="13" spans="1:256" s="47" customFormat="1" ht="27" customHeight="1">
      <c r="B13" s="417" t="str">
        <f>'NTS ONLY_set_year'!C48</f>
        <v>Date (dd)</v>
      </c>
      <c r="C13" s="417" t="str">
        <f>'NTS ONLY_set_year'!E93</f>
        <v>Mois (mm)</v>
      </c>
      <c r="D13" s="418" t="str">
        <f>'NTS ONLY_set_year'!E143</f>
        <v>Année (aa)</v>
      </c>
      <c r="E13" s="419"/>
      <c r="F13" s="417" t="str">
        <f>'NTS ONLY_set_year'!E16</f>
        <v>Montant</v>
      </c>
      <c r="G13" s="418" t="str">
        <f>'NTS ONLY_set_year'!E68</f>
        <v>Explication/description</v>
      </c>
      <c r="H13" s="415"/>
      <c r="I13" s="415"/>
      <c r="M13" s="415"/>
      <c r="N13" s="415"/>
      <c r="O13" s="410" t="s">
        <v>177</v>
      </c>
      <c r="P13" s="410" t="s">
        <v>178</v>
      </c>
      <c r="Q13" s="410" t="s">
        <v>179</v>
      </c>
      <c r="R13" s="410"/>
      <c r="U13" s="521" t="str">
        <f>IF('NTS ONLY_set_year'!$B$3="f",U10,U9)</f>
        <v>14 février 2026,</v>
      </c>
      <c r="V13" s="521" t="str">
        <f>IF('NTS ONLY_set_year'!$B$3="f",V10,V9)</f>
        <v>1 janvier 2026,</v>
      </c>
      <c r="W13" s="47" t="str">
        <f>IF('NTS ONLY_set_year'!$B$3="f"," au "," to ")</f>
        <v xml:space="preserve"> au </v>
      </c>
      <c r="X13" s="522" t="str">
        <f>V13&amp;W13&amp;U13</f>
        <v>1 janvier 2026, au 14 février 2026,</v>
      </c>
      <c r="Y13" s="522"/>
      <c r="Z13" s="522"/>
      <c r="AA13" s="522"/>
      <c r="AB13"/>
    </row>
    <row r="14" spans="1:256">
      <c r="A14" s="435">
        <v>1</v>
      </c>
      <c r="B14" s="405"/>
      <c r="C14" s="413"/>
      <c r="D14" s="405"/>
      <c r="E14" s="416" t="str">
        <f>IF(OR(ISBLANK($B14),ISBLANK($C14),ISBLANK($D14)),"  - -",TEXT($I14,"Ddd, ")&amp;TEXT($I14,"Mmmm ")&amp;TEXT($I14,"Dd, ")&amp;IF(D14&lt;100,2000,0)+D14)</f>
        <v xml:space="preserve">  - -</v>
      </c>
      <c r="F14" s="406"/>
      <c r="G14" s="402"/>
      <c r="I14" s="412" t="str">
        <f>IF(ISERROR(DATE(D14,C14,B14)),"--",DATE(K14,C14,B14))</f>
        <v>--</v>
      </c>
      <c r="J14" t="str">
        <f t="shared" ref="J14:J58" si="0">IF($O14&lt;&gt;1,"- -",IF($P14&lt;&gt;1,"After 45 days of "&amp;Year_four_digits+1,IF($Q14&lt;&gt;1,"Before "&amp;Year_four_digits,"OK")))</f>
        <v>- -</v>
      </c>
      <c r="K14" s="409">
        <f>IF(D14&gt;2000,0,2000)+D14</f>
        <v>2000</v>
      </c>
      <c r="L14" s="143"/>
      <c r="M14" t="str">
        <f>IF(J14="OK",IF(I14&lt;$I$4,"Current","next 45 days"),"do not count")</f>
        <v>do not count</v>
      </c>
      <c r="O14" s="411">
        <f>IF(ISNUMBER($I14),1,0)</f>
        <v>0</v>
      </c>
      <c r="P14" s="411">
        <f>IF($I14&gt;$I$7,0,1)</f>
        <v>0</v>
      </c>
      <c r="Q14" s="411">
        <f>IF($I14&lt;$I$6,0,1)</f>
        <v>1</v>
      </c>
    </row>
    <row r="15" spans="1:256">
      <c r="A15" s="435">
        <v>2</v>
      </c>
      <c r="B15" s="405"/>
      <c r="C15" s="413"/>
      <c r="D15" s="405"/>
      <c r="E15" s="416" t="str">
        <f t="shared" ref="E15:E58" si="1">IF(OR(ISBLANK($B15),ISBLANK($C15),ISBLANK($D15)),"  - -",TEXT($I15,"Ddd, ")&amp;TEXT($I15,"Mmmm ")&amp;TEXT($I15,"Dd, ")&amp;IF(D15&lt;100,2000,0)+D15)</f>
        <v xml:space="preserve">  - -</v>
      </c>
      <c r="F15" s="406"/>
      <c r="G15" s="402"/>
      <c r="I15" s="412" t="str">
        <f t="shared" ref="I15:I58" si="2">IF(ISERROR(DATE(D15,C15,B15)),"--",DATE(K15,C15,B15))</f>
        <v>--</v>
      </c>
      <c r="J15" t="str">
        <f t="shared" si="0"/>
        <v>- -</v>
      </c>
      <c r="K15" s="409">
        <f t="shared" ref="K15:K58" si="3">IF(D15&gt;2000,0,2000)+D15</f>
        <v>2000</v>
      </c>
      <c r="M15" t="str">
        <f t="shared" ref="M15:M58" si="4">IF(J15="OK",IF(I15&lt;$I$4,"Current","next 45 days"),"do not count")</f>
        <v>do not count</v>
      </c>
      <c r="O15" s="411">
        <f t="shared" ref="O15:O58" si="5">IF(ISNUMBER($I15),1,0)</f>
        <v>0</v>
      </c>
      <c r="P15" s="411">
        <f>IF($I15&gt;$I$7,0,1)</f>
        <v>0</v>
      </c>
      <c r="Q15" s="411">
        <f t="shared" ref="Q15:Q58" si="6">IF($I15&lt;$I$6,0,1)</f>
        <v>1</v>
      </c>
    </row>
    <row r="16" spans="1:256">
      <c r="A16" s="435">
        <v>3</v>
      </c>
      <c r="B16" s="405"/>
      <c r="C16" s="413"/>
      <c r="D16" s="405"/>
      <c r="E16" s="416" t="str">
        <f t="shared" si="1"/>
        <v xml:space="preserve">  - -</v>
      </c>
      <c r="F16" s="406"/>
      <c r="G16" s="402"/>
      <c r="I16" s="412" t="str">
        <f t="shared" si="2"/>
        <v>--</v>
      </c>
      <c r="J16" t="str">
        <f t="shared" si="0"/>
        <v>- -</v>
      </c>
      <c r="K16" s="409">
        <f t="shared" si="3"/>
        <v>2000</v>
      </c>
      <c r="M16" t="str">
        <f t="shared" si="4"/>
        <v>do not count</v>
      </c>
      <c r="O16" s="411">
        <f t="shared" si="5"/>
        <v>0</v>
      </c>
      <c r="P16" s="411">
        <f t="shared" ref="P16:P58" si="7">IF($I16&gt;$I$7,0,1)</f>
        <v>0</v>
      </c>
      <c r="Q16" s="411">
        <f t="shared" si="6"/>
        <v>1</v>
      </c>
    </row>
    <row r="17" spans="1:17">
      <c r="A17" s="435">
        <v>4</v>
      </c>
      <c r="B17" s="405"/>
      <c r="C17" s="413"/>
      <c r="D17" s="405"/>
      <c r="E17" s="416" t="str">
        <f t="shared" si="1"/>
        <v xml:space="preserve">  - -</v>
      </c>
      <c r="F17" s="406"/>
      <c r="G17" s="402"/>
      <c r="I17" s="412" t="str">
        <f t="shared" si="2"/>
        <v>--</v>
      </c>
      <c r="J17" t="str">
        <f t="shared" si="0"/>
        <v>- -</v>
      </c>
      <c r="K17" s="409">
        <f t="shared" si="3"/>
        <v>2000</v>
      </c>
      <c r="M17" t="str">
        <f t="shared" si="4"/>
        <v>do not count</v>
      </c>
      <c r="O17" s="411">
        <f t="shared" si="5"/>
        <v>0</v>
      </c>
      <c r="P17" s="411">
        <f t="shared" si="7"/>
        <v>0</v>
      </c>
      <c r="Q17" s="411">
        <f t="shared" si="6"/>
        <v>1</v>
      </c>
    </row>
    <row r="18" spans="1:17">
      <c r="A18" s="435">
        <v>5</v>
      </c>
      <c r="B18" s="405"/>
      <c r="C18" s="413"/>
      <c r="D18" s="405"/>
      <c r="E18" s="416" t="str">
        <f t="shared" si="1"/>
        <v xml:space="preserve">  - -</v>
      </c>
      <c r="F18" s="406"/>
      <c r="G18" s="402"/>
      <c r="I18" s="412" t="str">
        <f t="shared" si="2"/>
        <v>--</v>
      </c>
      <c r="J18" t="str">
        <f t="shared" si="0"/>
        <v>- -</v>
      </c>
      <c r="K18" s="409">
        <f t="shared" si="3"/>
        <v>2000</v>
      </c>
      <c r="M18" t="str">
        <f t="shared" si="4"/>
        <v>do not count</v>
      </c>
      <c r="O18" s="411">
        <f t="shared" si="5"/>
        <v>0</v>
      </c>
      <c r="P18" s="411">
        <f t="shared" si="7"/>
        <v>0</v>
      </c>
      <c r="Q18" s="411">
        <f t="shared" si="6"/>
        <v>1</v>
      </c>
    </row>
    <row r="19" spans="1:17">
      <c r="A19" s="435">
        <v>6</v>
      </c>
      <c r="B19" s="405"/>
      <c r="C19" s="413"/>
      <c r="D19" s="405"/>
      <c r="E19" s="416" t="str">
        <f t="shared" si="1"/>
        <v xml:space="preserve">  - -</v>
      </c>
      <c r="F19" s="406"/>
      <c r="G19" s="402"/>
      <c r="I19" s="412" t="str">
        <f t="shared" si="2"/>
        <v>--</v>
      </c>
      <c r="J19" t="str">
        <f t="shared" si="0"/>
        <v>- -</v>
      </c>
      <c r="K19" s="409">
        <f t="shared" si="3"/>
        <v>2000</v>
      </c>
      <c r="M19" t="str">
        <f t="shared" si="4"/>
        <v>do not count</v>
      </c>
      <c r="O19" s="411">
        <f t="shared" si="5"/>
        <v>0</v>
      </c>
      <c r="P19" s="411">
        <f t="shared" si="7"/>
        <v>0</v>
      </c>
      <c r="Q19" s="411">
        <f t="shared" si="6"/>
        <v>1</v>
      </c>
    </row>
    <row r="20" spans="1:17">
      <c r="A20" s="435">
        <v>7</v>
      </c>
      <c r="B20" s="405"/>
      <c r="C20" s="413"/>
      <c r="D20" s="405"/>
      <c r="E20" s="416" t="str">
        <f t="shared" si="1"/>
        <v xml:space="preserve">  - -</v>
      </c>
      <c r="F20" s="406"/>
      <c r="G20" s="402"/>
      <c r="I20" s="412" t="str">
        <f t="shared" si="2"/>
        <v>--</v>
      </c>
      <c r="J20" t="str">
        <f t="shared" si="0"/>
        <v>- -</v>
      </c>
      <c r="K20" s="409">
        <f t="shared" si="3"/>
        <v>2000</v>
      </c>
      <c r="M20" t="str">
        <f t="shared" si="4"/>
        <v>do not count</v>
      </c>
      <c r="O20" s="411">
        <f t="shared" si="5"/>
        <v>0</v>
      </c>
      <c r="P20" s="411">
        <f t="shared" si="7"/>
        <v>0</v>
      </c>
      <c r="Q20" s="411">
        <f t="shared" si="6"/>
        <v>1</v>
      </c>
    </row>
    <row r="21" spans="1:17">
      <c r="A21" s="435">
        <v>8</v>
      </c>
      <c r="B21" s="405"/>
      <c r="C21" s="413"/>
      <c r="D21" s="405"/>
      <c r="E21" s="416" t="str">
        <f t="shared" si="1"/>
        <v xml:space="preserve">  - -</v>
      </c>
      <c r="F21" s="406"/>
      <c r="G21" s="402"/>
      <c r="I21" s="412" t="str">
        <f t="shared" si="2"/>
        <v>--</v>
      </c>
      <c r="J21" t="str">
        <f t="shared" si="0"/>
        <v>- -</v>
      </c>
      <c r="K21" s="409">
        <f t="shared" si="3"/>
        <v>2000</v>
      </c>
      <c r="M21" t="str">
        <f t="shared" si="4"/>
        <v>do not count</v>
      </c>
      <c r="O21" s="411">
        <f t="shared" si="5"/>
        <v>0</v>
      </c>
      <c r="P21" s="411">
        <f t="shared" si="7"/>
        <v>0</v>
      </c>
      <c r="Q21" s="411">
        <f t="shared" si="6"/>
        <v>1</v>
      </c>
    </row>
    <row r="22" spans="1:17">
      <c r="A22" s="435">
        <v>9</v>
      </c>
      <c r="B22" s="405"/>
      <c r="C22" s="413"/>
      <c r="D22" s="405"/>
      <c r="E22" s="416" t="str">
        <f t="shared" si="1"/>
        <v xml:space="preserve">  - -</v>
      </c>
      <c r="F22" s="406"/>
      <c r="G22" s="402"/>
      <c r="I22" s="412" t="str">
        <f t="shared" si="2"/>
        <v>--</v>
      </c>
      <c r="J22" t="str">
        <f t="shared" si="0"/>
        <v>- -</v>
      </c>
      <c r="K22" s="409">
        <f t="shared" si="3"/>
        <v>2000</v>
      </c>
      <c r="M22" t="str">
        <f t="shared" si="4"/>
        <v>do not count</v>
      </c>
      <c r="O22" s="411">
        <f t="shared" si="5"/>
        <v>0</v>
      </c>
      <c r="P22" s="411">
        <f t="shared" si="7"/>
        <v>0</v>
      </c>
      <c r="Q22" s="411">
        <f t="shared" si="6"/>
        <v>1</v>
      </c>
    </row>
    <row r="23" spans="1:17">
      <c r="A23" s="435">
        <v>10</v>
      </c>
      <c r="B23" s="405"/>
      <c r="C23" s="413"/>
      <c r="D23" s="405"/>
      <c r="E23" s="416" t="str">
        <f t="shared" si="1"/>
        <v xml:space="preserve">  - -</v>
      </c>
      <c r="F23" s="406"/>
      <c r="G23" s="402"/>
      <c r="I23" s="412" t="str">
        <f t="shared" si="2"/>
        <v>--</v>
      </c>
      <c r="J23" t="str">
        <f t="shared" si="0"/>
        <v>- -</v>
      </c>
      <c r="K23" s="409">
        <f t="shared" si="3"/>
        <v>2000</v>
      </c>
      <c r="M23" t="str">
        <f t="shared" si="4"/>
        <v>do not count</v>
      </c>
      <c r="O23" s="411">
        <f t="shared" si="5"/>
        <v>0</v>
      </c>
      <c r="P23" s="411">
        <f t="shared" si="7"/>
        <v>0</v>
      </c>
      <c r="Q23" s="411">
        <f t="shared" si="6"/>
        <v>1</v>
      </c>
    </row>
    <row r="24" spans="1:17">
      <c r="A24" s="435">
        <v>11</v>
      </c>
      <c r="B24" s="405"/>
      <c r="C24" s="413"/>
      <c r="D24" s="405"/>
      <c r="E24" s="416" t="str">
        <f t="shared" si="1"/>
        <v xml:space="preserve">  - -</v>
      </c>
      <c r="F24" s="406"/>
      <c r="G24" s="402"/>
      <c r="I24" s="412" t="str">
        <f t="shared" si="2"/>
        <v>--</v>
      </c>
      <c r="J24" t="str">
        <f t="shared" si="0"/>
        <v>- -</v>
      </c>
      <c r="K24" s="409">
        <f t="shared" si="3"/>
        <v>2000</v>
      </c>
      <c r="M24" t="str">
        <f t="shared" si="4"/>
        <v>do not count</v>
      </c>
      <c r="O24" s="411">
        <f t="shared" si="5"/>
        <v>0</v>
      </c>
      <c r="P24" s="411">
        <f t="shared" si="7"/>
        <v>0</v>
      </c>
      <c r="Q24" s="411">
        <f t="shared" si="6"/>
        <v>1</v>
      </c>
    </row>
    <row r="25" spans="1:17">
      <c r="A25" s="435">
        <v>12</v>
      </c>
      <c r="B25" s="405"/>
      <c r="C25" s="413"/>
      <c r="D25" s="405"/>
      <c r="E25" s="416" t="str">
        <f t="shared" si="1"/>
        <v xml:space="preserve">  - -</v>
      </c>
      <c r="F25" s="406"/>
      <c r="G25" s="402"/>
      <c r="I25" s="412" t="str">
        <f t="shared" si="2"/>
        <v>--</v>
      </c>
      <c r="J25" t="str">
        <f t="shared" si="0"/>
        <v>- -</v>
      </c>
      <c r="K25" s="409">
        <f t="shared" si="3"/>
        <v>2000</v>
      </c>
      <c r="M25" t="str">
        <f t="shared" si="4"/>
        <v>do not count</v>
      </c>
      <c r="O25" s="411">
        <f t="shared" si="5"/>
        <v>0</v>
      </c>
      <c r="P25" s="411">
        <f t="shared" si="7"/>
        <v>0</v>
      </c>
      <c r="Q25" s="411">
        <f t="shared" si="6"/>
        <v>1</v>
      </c>
    </row>
    <row r="26" spans="1:17">
      <c r="A26" s="435">
        <v>13</v>
      </c>
      <c r="B26" s="405"/>
      <c r="C26" s="413"/>
      <c r="D26" s="405"/>
      <c r="E26" s="416" t="str">
        <f t="shared" si="1"/>
        <v xml:space="preserve">  - -</v>
      </c>
      <c r="F26" s="406"/>
      <c r="G26" s="402"/>
      <c r="I26" s="412" t="str">
        <f t="shared" si="2"/>
        <v>--</v>
      </c>
      <c r="J26" t="str">
        <f t="shared" si="0"/>
        <v>- -</v>
      </c>
      <c r="K26" s="409">
        <f t="shared" si="3"/>
        <v>2000</v>
      </c>
      <c r="M26" t="str">
        <f t="shared" si="4"/>
        <v>do not count</v>
      </c>
      <c r="O26" s="411">
        <f t="shared" si="5"/>
        <v>0</v>
      </c>
      <c r="P26" s="411">
        <f t="shared" si="7"/>
        <v>0</v>
      </c>
      <c r="Q26" s="411">
        <f t="shared" si="6"/>
        <v>1</v>
      </c>
    </row>
    <row r="27" spans="1:17">
      <c r="A27" s="435">
        <v>14</v>
      </c>
      <c r="B27" s="405"/>
      <c r="C27" s="413"/>
      <c r="D27" s="405"/>
      <c r="E27" s="416" t="str">
        <f t="shared" si="1"/>
        <v xml:space="preserve">  - -</v>
      </c>
      <c r="F27" s="406"/>
      <c r="G27" s="402"/>
      <c r="I27" s="412" t="str">
        <f t="shared" si="2"/>
        <v>--</v>
      </c>
      <c r="J27" t="str">
        <f t="shared" si="0"/>
        <v>- -</v>
      </c>
      <c r="K27" s="409">
        <f t="shared" si="3"/>
        <v>2000</v>
      </c>
      <c r="M27" t="str">
        <f t="shared" si="4"/>
        <v>do not count</v>
      </c>
      <c r="O27" s="411">
        <f t="shared" si="5"/>
        <v>0</v>
      </c>
      <c r="P27" s="411">
        <f t="shared" si="7"/>
        <v>0</v>
      </c>
      <c r="Q27" s="411">
        <f t="shared" si="6"/>
        <v>1</v>
      </c>
    </row>
    <row r="28" spans="1:17">
      <c r="A28" s="435">
        <v>15</v>
      </c>
      <c r="B28" s="405"/>
      <c r="C28" s="413"/>
      <c r="D28" s="405"/>
      <c r="E28" s="416" t="str">
        <f t="shared" si="1"/>
        <v xml:space="preserve">  - -</v>
      </c>
      <c r="F28" s="406"/>
      <c r="G28" s="402"/>
      <c r="I28" s="412" t="str">
        <f t="shared" si="2"/>
        <v>--</v>
      </c>
      <c r="J28" t="str">
        <f t="shared" si="0"/>
        <v>- -</v>
      </c>
      <c r="K28" s="409">
        <f t="shared" si="3"/>
        <v>2000</v>
      </c>
      <c r="M28" t="str">
        <f t="shared" si="4"/>
        <v>do not count</v>
      </c>
      <c r="O28" s="411">
        <f t="shared" si="5"/>
        <v>0</v>
      </c>
      <c r="P28" s="411">
        <f t="shared" si="7"/>
        <v>0</v>
      </c>
      <c r="Q28" s="411">
        <f t="shared" si="6"/>
        <v>1</v>
      </c>
    </row>
    <row r="29" spans="1:17">
      <c r="A29" s="435">
        <v>16</v>
      </c>
      <c r="B29" s="405"/>
      <c r="C29" s="413"/>
      <c r="D29" s="405"/>
      <c r="E29" s="416" t="str">
        <f t="shared" si="1"/>
        <v xml:space="preserve">  - -</v>
      </c>
      <c r="F29" s="406"/>
      <c r="G29" s="402"/>
      <c r="I29" s="412" t="str">
        <f t="shared" si="2"/>
        <v>--</v>
      </c>
      <c r="J29" t="str">
        <f t="shared" si="0"/>
        <v>- -</v>
      </c>
      <c r="K29" s="409">
        <f t="shared" si="3"/>
        <v>2000</v>
      </c>
      <c r="M29" t="str">
        <f t="shared" si="4"/>
        <v>do not count</v>
      </c>
      <c r="O29" s="411">
        <f t="shared" si="5"/>
        <v>0</v>
      </c>
      <c r="P29" s="411">
        <f t="shared" si="7"/>
        <v>0</v>
      </c>
      <c r="Q29" s="411">
        <f t="shared" si="6"/>
        <v>1</v>
      </c>
    </row>
    <row r="30" spans="1:17">
      <c r="A30" s="435">
        <v>17</v>
      </c>
      <c r="B30" s="405"/>
      <c r="C30" s="413"/>
      <c r="D30" s="405"/>
      <c r="E30" s="416" t="str">
        <f t="shared" si="1"/>
        <v xml:space="preserve">  - -</v>
      </c>
      <c r="F30" s="406"/>
      <c r="G30" s="402"/>
      <c r="I30" s="412" t="str">
        <f t="shared" si="2"/>
        <v>--</v>
      </c>
      <c r="J30" t="str">
        <f t="shared" si="0"/>
        <v>- -</v>
      </c>
      <c r="K30" s="409">
        <f t="shared" si="3"/>
        <v>2000</v>
      </c>
      <c r="M30" t="str">
        <f t="shared" si="4"/>
        <v>do not count</v>
      </c>
      <c r="O30" s="411">
        <f t="shared" si="5"/>
        <v>0</v>
      </c>
      <c r="P30" s="411">
        <f t="shared" si="7"/>
        <v>0</v>
      </c>
      <c r="Q30" s="411">
        <f t="shared" si="6"/>
        <v>1</v>
      </c>
    </row>
    <row r="31" spans="1:17">
      <c r="A31" s="435">
        <v>18</v>
      </c>
      <c r="B31" s="405"/>
      <c r="C31" s="413"/>
      <c r="D31" s="405"/>
      <c r="E31" s="416" t="str">
        <f t="shared" si="1"/>
        <v xml:space="preserve">  - -</v>
      </c>
      <c r="F31" s="406"/>
      <c r="G31" s="402"/>
      <c r="I31" s="412" t="str">
        <f t="shared" si="2"/>
        <v>--</v>
      </c>
      <c r="J31" t="str">
        <f t="shared" si="0"/>
        <v>- -</v>
      </c>
      <c r="K31" s="409">
        <f t="shared" si="3"/>
        <v>2000</v>
      </c>
      <c r="M31" t="str">
        <f t="shared" si="4"/>
        <v>do not count</v>
      </c>
      <c r="O31" s="411">
        <f t="shared" si="5"/>
        <v>0</v>
      </c>
      <c r="P31" s="411">
        <f t="shared" si="7"/>
        <v>0</v>
      </c>
      <c r="Q31" s="411">
        <f t="shared" si="6"/>
        <v>1</v>
      </c>
    </row>
    <row r="32" spans="1:17">
      <c r="A32" s="435">
        <v>19</v>
      </c>
      <c r="B32" s="405"/>
      <c r="C32" s="413"/>
      <c r="D32" s="405"/>
      <c r="E32" s="416" t="str">
        <f t="shared" si="1"/>
        <v xml:space="preserve">  - -</v>
      </c>
      <c r="F32" s="406"/>
      <c r="G32" s="402"/>
      <c r="I32" s="412" t="str">
        <f t="shared" si="2"/>
        <v>--</v>
      </c>
      <c r="J32" t="str">
        <f t="shared" si="0"/>
        <v>- -</v>
      </c>
      <c r="K32" s="409">
        <f t="shared" si="3"/>
        <v>2000</v>
      </c>
      <c r="M32" t="str">
        <f t="shared" si="4"/>
        <v>do not count</v>
      </c>
      <c r="O32" s="411">
        <f t="shared" si="5"/>
        <v>0</v>
      </c>
      <c r="P32" s="411">
        <f t="shared" si="7"/>
        <v>0</v>
      </c>
      <c r="Q32" s="411">
        <f t="shared" si="6"/>
        <v>1</v>
      </c>
    </row>
    <row r="33" spans="1:17">
      <c r="A33" s="435">
        <v>20</v>
      </c>
      <c r="B33" s="405"/>
      <c r="C33" s="413"/>
      <c r="D33" s="405"/>
      <c r="E33" s="416" t="str">
        <f t="shared" si="1"/>
        <v xml:space="preserve">  - -</v>
      </c>
      <c r="F33" s="406"/>
      <c r="G33" s="402"/>
      <c r="I33" s="412" t="str">
        <f t="shared" si="2"/>
        <v>--</v>
      </c>
      <c r="J33" t="str">
        <f t="shared" si="0"/>
        <v>- -</v>
      </c>
      <c r="K33" s="409">
        <f t="shared" si="3"/>
        <v>2000</v>
      </c>
      <c r="M33" t="str">
        <f t="shared" si="4"/>
        <v>do not count</v>
      </c>
      <c r="O33" s="411">
        <f t="shared" si="5"/>
        <v>0</v>
      </c>
      <c r="P33" s="411">
        <f t="shared" si="7"/>
        <v>0</v>
      </c>
      <c r="Q33" s="411">
        <f t="shared" si="6"/>
        <v>1</v>
      </c>
    </row>
    <row r="34" spans="1:17">
      <c r="A34" s="435">
        <v>21</v>
      </c>
      <c r="B34" s="405"/>
      <c r="C34" s="413"/>
      <c r="D34" s="405"/>
      <c r="E34" s="416" t="str">
        <f t="shared" si="1"/>
        <v xml:space="preserve">  - -</v>
      </c>
      <c r="F34" s="406"/>
      <c r="G34" s="402"/>
      <c r="I34" s="412" t="str">
        <f t="shared" si="2"/>
        <v>--</v>
      </c>
      <c r="J34" t="str">
        <f t="shared" si="0"/>
        <v>- -</v>
      </c>
      <c r="K34" s="409">
        <f t="shared" si="3"/>
        <v>2000</v>
      </c>
      <c r="M34" t="str">
        <f t="shared" si="4"/>
        <v>do not count</v>
      </c>
      <c r="O34" s="411">
        <f t="shared" si="5"/>
        <v>0</v>
      </c>
      <c r="P34" s="411">
        <f t="shared" si="7"/>
        <v>0</v>
      </c>
      <c r="Q34" s="411">
        <f t="shared" si="6"/>
        <v>1</v>
      </c>
    </row>
    <row r="35" spans="1:17">
      <c r="A35" s="435">
        <v>22</v>
      </c>
      <c r="B35" s="405"/>
      <c r="C35" s="413"/>
      <c r="D35" s="405"/>
      <c r="E35" s="416" t="str">
        <f t="shared" si="1"/>
        <v xml:space="preserve">  - -</v>
      </c>
      <c r="F35" s="406"/>
      <c r="G35" s="402"/>
      <c r="I35" s="412" t="str">
        <f t="shared" si="2"/>
        <v>--</v>
      </c>
      <c r="J35" t="str">
        <f t="shared" si="0"/>
        <v>- -</v>
      </c>
      <c r="K35" s="409">
        <f t="shared" si="3"/>
        <v>2000</v>
      </c>
      <c r="M35" t="str">
        <f t="shared" si="4"/>
        <v>do not count</v>
      </c>
      <c r="O35" s="411">
        <f t="shared" si="5"/>
        <v>0</v>
      </c>
      <c r="P35" s="411">
        <f t="shared" si="7"/>
        <v>0</v>
      </c>
      <c r="Q35" s="411">
        <f t="shared" si="6"/>
        <v>1</v>
      </c>
    </row>
    <row r="36" spans="1:17">
      <c r="A36" s="435">
        <v>23</v>
      </c>
      <c r="B36" s="405"/>
      <c r="C36" s="413"/>
      <c r="D36" s="405"/>
      <c r="E36" s="416" t="str">
        <f t="shared" si="1"/>
        <v xml:space="preserve">  - -</v>
      </c>
      <c r="F36" s="406"/>
      <c r="G36" s="402"/>
      <c r="I36" s="412" t="str">
        <f t="shared" si="2"/>
        <v>--</v>
      </c>
      <c r="J36" t="str">
        <f t="shared" si="0"/>
        <v>- -</v>
      </c>
      <c r="K36" s="409">
        <f t="shared" si="3"/>
        <v>2000</v>
      </c>
      <c r="M36" t="str">
        <f t="shared" si="4"/>
        <v>do not count</v>
      </c>
      <c r="O36" s="411">
        <f t="shared" si="5"/>
        <v>0</v>
      </c>
      <c r="P36" s="411">
        <f t="shared" si="7"/>
        <v>0</v>
      </c>
      <c r="Q36" s="411">
        <f t="shared" si="6"/>
        <v>1</v>
      </c>
    </row>
    <row r="37" spans="1:17">
      <c r="A37" s="435">
        <v>24</v>
      </c>
      <c r="B37" s="405"/>
      <c r="C37" s="413"/>
      <c r="D37" s="405"/>
      <c r="E37" s="416" t="str">
        <f t="shared" si="1"/>
        <v xml:space="preserve">  - -</v>
      </c>
      <c r="F37" s="406"/>
      <c r="G37" s="402"/>
      <c r="I37" s="412" t="str">
        <f t="shared" si="2"/>
        <v>--</v>
      </c>
      <c r="J37" t="str">
        <f t="shared" si="0"/>
        <v>- -</v>
      </c>
      <c r="K37" s="409">
        <f t="shared" si="3"/>
        <v>2000</v>
      </c>
      <c r="M37" t="str">
        <f t="shared" si="4"/>
        <v>do not count</v>
      </c>
      <c r="O37" s="411">
        <f t="shared" si="5"/>
        <v>0</v>
      </c>
      <c r="P37" s="411">
        <f t="shared" si="7"/>
        <v>0</v>
      </c>
      <c r="Q37" s="411">
        <f t="shared" si="6"/>
        <v>1</v>
      </c>
    </row>
    <row r="38" spans="1:17">
      <c r="A38" s="435">
        <v>25</v>
      </c>
      <c r="B38" s="405"/>
      <c r="C38" s="413"/>
      <c r="D38" s="405"/>
      <c r="E38" s="416" t="str">
        <f t="shared" si="1"/>
        <v xml:space="preserve">  - -</v>
      </c>
      <c r="F38" s="406"/>
      <c r="G38" s="402"/>
      <c r="I38" s="412" t="str">
        <f t="shared" si="2"/>
        <v>--</v>
      </c>
      <c r="J38" t="str">
        <f t="shared" si="0"/>
        <v>- -</v>
      </c>
      <c r="K38" s="409">
        <f t="shared" si="3"/>
        <v>2000</v>
      </c>
      <c r="M38" t="str">
        <f t="shared" si="4"/>
        <v>do not count</v>
      </c>
      <c r="O38" s="411">
        <f t="shared" si="5"/>
        <v>0</v>
      </c>
      <c r="P38" s="411">
        <f t="shared" si="7"/>
        <v>0</v>
      </c>
      <c r="Q38" s="411">
        <f t="shared" si="6"/>
        <v>1</v>
      </c>
    </row>
    <row r="39" spans="1:17">
      <c r="A39" s="435">
        <v>26</v>
      </c>
      <c r="B39" s="405"/>
      <c r="C39" s="413"/>
      <c r="D39" s="405"/>
      <c r="E39" s="416" t="str">
        <f t="shared" si="1"/>
        <v xml:space="preserve">  - -</v>
      </c>
      <c r="F39" s="406"/>
      <c r="G39" s="402"/>
      <c r="I39" s="412" t="str">
        <f t="shared" si="2"/>
        <v>--</v>
      </c>
      <c r="J39" t="str">
        <f t="shared" si="0"/>
        <v>- -</v>
      </c>
      <c r="K39" s="409">
        <f t="shared" si="3"/>
        <v>2000</v>
      </c>
      <c r="M39" t="str">
        <f t="shared" si="4"/>
        <v>do not count</v>
      </c>
      <c r="O39" s="411">
        <f t="shared" si="5"/>
        <v>0</v>
      </c>
      <c r="P39" s="411">
        <f t="shared" si="7"/>
        <v>0</v>
      </c>
      <c r="Q39" s="411">
        <f t="shared" si="6"/>
        <v>1</v>
      </c>
    </row>
    <row r="40" spans="1:17">
      <c r="A40" s="435">
        <v>27</v>
      </c>
      <c r="B40" s="405"/>
      <c r="C40" s="413"/>
      <c r="D40" s="405"/>
      <c r="E40" s="416" t="str">
        <f t="shared" si="1"/>
        <v xml:space="preserve">  - -</v>
      </c>
      <c r="F40" s="406"/>
      <c r="G40" s="402"/>
      <c r="I40" s="412" t="str">
        <f t="shared" si="2"/>
        <v>--</v>
      </c>
      <c r="J40" t="str">
        <f t="shared" si="0"/>
        <v>- -</v>
      </c>
      <c r="K40" s="409">
        <f t="shared" si="3"/>
        <v>2000</v>
      </c>
      <c r="M40" t="str">
        <f t="shared" si="4"/>
        <v>do not count</v>
      </c>
      <c r="O40" s="411">
        <f t="shared" si="5"/>
        <v>0</v>
      </c>
      <c r="P40" s="411">
        <f t="shared" si="7"/>
        <v>0</v>
      </c>
      <c r="Q40" s="411">
        <f t="shared" si="6"/>
        <v>1</v>
      </c>
    </row>
    <row r="41" spans="1:17">
      <c r="A41" s="435">
        <v>28</v>
      </c>
      <c r="B41" s="405"/>
      <c r="C41" s="413"/>
      <c r="D41" s="405"/>
      <c r="E41" s="416" t="str">
        <f t="shared" si="1"/>
        <v xml:space="preserve">  - -</v>
      </c>
      <c r="F41" s="406"/>
      <c r="G41" s="402"/>
      <c r="I41" s="412" t="str">
        <f t="shared" si="2"/>
        <v>--</v>
      </c>
      <c r="J41" t="str">
        <f t="shared" si="0"/>
        <v>- -</v>
      </c>
      <c r="K41" s="409">
        <f t="shared" si="3"/>
        <v>2000</v>
      </c>
      <c r="M41" t="str">
        <f t="shared" si="4"/>
        <v>do not count</v>
      </c>
      <c r="O41" s="411">
        <f t="shared" si="5"/>
        <v>0</v>
      </c>
      <c r="P41" s="411">
        <f t="shared" si="7"/>
        <v>0</v>
      </c>
      <c r="Q41" s="411">
        <f t="shared" si="6"/>
        <v>1</v>
      </c>
    </row>
    <row r="42" spans="1:17">
      <c r="A42" s="435">
        <v>29</v>
      </c>
      <c r="B42" s="405"/>
      <c r="C42" s="413"/>
      <c r="D42" s="405"/>
      <c r="E42" s="416" t="str">
        <f t="shared" si="1"/>
        <v xml:space="preserve">  - -</v>
      </c>
      <c r="F42" s="406"/>
      <c r="G42" s="402"/>
      <c r="I42" s="412" t="str">
        <f t="shared" si="2"/>
        <v>--</v>
      </c>
      <c r="J42" t="str">
        <f t="shared" si="0"/>
        <v>- -</v>
      </c>
      <c r="K42" s="409">
        <f t="shared" si="3"/>
        <v>2000</v>
      </c>
      <c r="M42" t="str">
        <f t="shared" si="4"/>
        <v>do not count</v>
      </c>
      <c r="O42" s="411">
        <f t="shared" si="5"/>
        <v>0</v>
      </c>
      <c r="P42" s="411">
        <f t="shared" si="7"/>
        <v>0</v>
      </c>
      <c r="Q42" s="411">
        <f t="shared" si="6"/>
        <v>1</v>
      </c>
    </row>
    <row r="43" spans="1:17">
      <c r="A43" s="435">
        <v>30</v>
      </c>
      <c r="B43" s="405"/>
      <c r="C43" s="413"/>
      <c r="D43" s="405"/>
      <c r="E43" s="416" t="str">
        <f t="shared" si="1"/>
        <v xml:space="preserve">  - -</v>
      </c>
      <c r="F43" s="406"/>
      <c r="G43" s="402"/>
      <c r="I43" s="412" t="str">
        <f t="shared" si="2"/>
        <v>--</v>
      </c>
      <c r="J43" t="str">
        <f t="shared" si="0"/>
        <v>- -</v>
      </c>
      <c r="K43" s="409">
        <f t="shared" si="3"/>
        <v>2000</v>
      </c>
      <c r="M43" t="str">
        <f t="shared" si="4"/>
        <v>do not count</v>
      </c>
      <c r="O43" s="411">
        <f t="shared" si="5"/>
        <v>0</v>
      </c>
      <c r="P43" s="411">
        <f t="shared" si="7"/>
        <v>0</v>
      </c>
      <c r="Q43" s="411">
        <f t="shared" si="6"/>
        <v>1</v>
      </c>
    </row>
    <row r="44" spans="1:17">
      <c r="A44" s="435">
        <v>31</v>
      </c>
      <c r="B44" s="405"/>
      <c r="C44" s="413"/>
      <c r="D44" s="405"/>
      <c r="E44" s="416" t="str">
        <f t="shared" si="1"/>
        <v xml:space="preserve">  - -</v>
      </c>
      <c r="F44" s="406"/>
      <c r="G44" s="402"/>
      <c r="I44" s="412" t="str">
        <f t="shared" si="2"/>
        <v>--</v>
      </c>
      <c r="J44" t="str">
        <f t="shared" si="0"/>
        <v>- -</v>
      </c>
      <c r="K44" s="409">
        <f t="shared" si="3"/>
        <v>2000</v>
      </c>
      <c r="M44" t="str">
        <f t="shared" si="4"/>
        <v>do not count</v>
      </c>
      <c r="O44" s="411">
        <f t="shared" si="5"/>
        <v>0</v>
      </c>
      <c r="P44" s="411">
        <f t="shared" si="7"/>
        <v>0</v>
      </c>
      <c r="Q44" s="411">
        <f t="shared" si="6"/>
        <v>1</v>
      </c>
    </row>
    <row r="45" spans="1:17">
      <c r="A45" s="435">
        <v>32</v>
      </c>
      <c r="B45" s="405"/>
      <c r="C45" s="413"/>
      <c r="D45" s="405"/>
      <c r="E45" s="416" t="str">
        <f t="shared" si="1"/>
        <v xml:space="preserve">  - -</v>
      </c>
      <c r="F45" s="406"/>
      <c r="G45" s="402"/>
      <c r="I45" s="412" t="str">
        <f t="shared" si="2"/>
        <v>--</v>
      </c>
      <c r="J45" t="str">
        <f t="shared" si="0"/>
        <v>- -</v>
      </c>
      <c r="K45" s="409">
        <f t="shared" si="3"/>
        <v>2000</v>
      </c>
      <c r="M45" t="str">
        <f t="shared" si="4"/>
        <v>do not count</v>
      </c>
      <c r="O45" s="411">
        <f t="shared" si="5"/>
        <v>0</v>
      </c>
      <c r="P45" s="411">
        <f t="shared" si="7"/>
        <v>0</v>
      </c>
      <c r="Q45" s="411">
        <f t="shared" si="6"/>
        <v>1</v>
      </c>
    </row>
    <row r="46" spans="1:17">
      <c r="A46" s="435">
        <v>33</v>
      </c>
      <c r="B46" s="405"/>
      <c r="C46" s="413"/>
      <c r="D46" s="405"/>
      <c r="E46" s="416" t="str">
        <f t="shared" si="1"/>
        <v xml:space="preserve">  - -</v>
      </c>
      <c r="F46" s="406"/>
      <c r="G46" s="402"/>
      <c r="I46" s="412" t="str">
        <f t="shared" si="2"/>
        <v>--</v>
      </c>
      <c r="J46" t="str">
        <f t="shared" si="0"/>
        <v>- -</v>
      </c>
      <c r="K46" s="409">
        <f t="shared" si="3"/>
        <v>2000</v>
      </c>
      <c r="M46" t="str">
        <f t="shared" si="4"/>
        <v>do not count</v>
      </c>
      <c r="O46" s="411">
        <f t="shared" si="5"/>
        <v>0</v>
      </c>
      <c r="P46" s="411">
        <f t="shared" si="7"/>
        <v>0</v>
      </c>
      <c r="Q46" s="411">
        <f t="shared" si="6"/>
        <v>1</v>
      </c>
    </row>
    <row r="47" spans="1:17">
      <c r="A47" s="435">
        <v>34</v>
      </c>
      <c r="B47" s="405"/>
      <c r="C47" s="413"/>
      <c r="D47" s="405"/>
      <c r="E47" s="416" t="str">
        <f t="shared" si="1"/>
        <v xml:space="preserve">  - -</v>
      </c>
      <c r="F47" s="406"/>
      <c r="G47" s="402"/>
      <c r="I47" s="412" t="str">
        <f t="shared" si="2"/>
        <v>--</v>
      </c>
      <c r="J47" t="str">
        <f t="shared" si="0"/>
        <v>- -</v>
      </c>
      <c r="K47" s="409">
        <f t="shared" si="3"/>
        <v>2000</v>
      </c>
      <c r="M47" t="str">
        <f t="shared" si="4"/>
        <v>do not count</v>
      </c>
      <c r="O47" s="411">
        <f t="shared" si="5"/>
        <v>0</v>
      </c>
      <c r="P47" s="411">
        <f t="shared" si="7"/>
        <v>0</v>
      </c>
      <c r="Q47" s="411">
        <f t="shared" si="6"/>
        <v>1</v>
      </c>
    </row>
    <row r="48" spans="1:17">
      <c r="A48" s="435">
        <v>35</v>
      </c>
      <c r="B48" s="405"/>
      <c r="C48" s="413"/>
      <c r="D48" s="405"/>
      <c r="E48" s="416" t="str">
        <f t="shared" si="1"/>
        <v xml:space="preserve">  - -</v>
      </c>
      <c r="F48" s="406"/>
      <c r="G48" s="402"/>
      <c r="I48" s="412" t="str">
        <f t="shared" si="2"/>
        <v>--</v>
      </c>
      <c r="J48" t="str">
        <f t="shared" si="0"/>
        <v>- -</v>
      </c>
      <c r="K48" s="409">
        <f t="shared" si="3"/>
        <v>2000</v>
      </c>
      <c r="M48" t="str">
        <f t="shared" si="4"/>
        <v>do not count</v>
      </c>
      <c r="O48" s="411">
        <f t="shared" si="5"/>
        <v>0</v>
      </c>
      <c r="P48" s="411">
        <f t="shared" si="7"/>
        <v>0</v>
      </c>
      <c r="Q48" s="411">
        <f t="shared" si="6"/>
        <v>1</v>
      </c>
    </row>
    <row r="49" spans="1:17">
      <c r="A49" s="435">
        <v>36</v>
      </c>
      <c r="B49" s="405"/>
      <c r="C49" s="413"/>
      <c r="D49" s="405"/>
      <c r="E49" s="416" t="str">
        <f t="shared" si="1"/>
        <v xml:space="preserve">  - -</v>
      </c>
      <c r="F49" s="406"/>
      <c r="G49" s="402"/>
      <c r="I49" s="412" t="str">
        <f t="shared" si="2"/>
        <v>--</v>
      </c>
      <c r="J49" t="str">
        <f t="shared" si="0"/>
        <v>- -</v>
      </c>
      <c r="K49" s="409">
        <f t="shared" si="3"/>
        <v>2000</v>
      </c>
      <c r="M49" t="str">
        <f t="shared" si="4"/>
        <v>do not count</v>
      </c>
      <c r="O49" s="411">
        <f t="shared" si="5"/>
        <v>0</v>
      </c>
      <c r="P49" s="411">
        <f t="shared" si="7"/>
        <v>0</v>
      </c>
      <c r="Q49" s="411">
        <f t="shared" si="6"/>
        <v>1</v>
      </c>
    </row>
    <row r="50" spans="1:17">
      <c r="A50" s="435">
        <v>37</v>
      </c>
      <c r="B50" s="405"/>
      <c r="C50" s="413"/>
      <c r="D50" s="405"/>
      <c r="E50" s="416" t="str">
        <f t="shared" si="1"/>
        <v xml:space="preserve">  - -</v>
      </c>
      <c r="F50" s="406"/>
      <c r="G50" s="402"/>
      <c r="I50" s="412" t="str">
        <f t="shared" si="2"/>
        <v>--</v>
      </c>
      <c r="J50" t="str">
        <f t="shared" si="0"/>
        <v>- -</v>
      </c>
      <c r="K50" s="409">
        <f t="shared" si="3"/>
        <v>2000</v>
      </c>
      <c r="M50" t="str">
        <f t="shared" si="4"/>
        <v>do not count</v>
      </c>
      <c r="O50" s="411">
        <f t="shared" si="5"/>
        <v>0</v>
      </c>
      <c r="P50" s="411">
        <f t="shared" si="7"/>
        <v>0</v>
      </c>
      <c r="Q50" s="411">
        <f t="shared" si="6"/>
        <v>1</v>
      </c>
    </row>
    <row r="51" spans="1:17">
      <c r="A51" s="435">
        <v>38</v>
      </c>
      <c r="B51" s="405"/>
      <c r="C51" s="413"/>
      <c r="D51" s="405"/>
      <c r="E51" s="416" t="str">
        <f t="shared" si="1"/>
        <v xml:space="preserve">  - -</v>
      </c>
      <c r="F51" s="406"/>
      <c r="G51" s="402"/>
      <c r="I51" s="412" t="str">
        <f t="shared" si="2"/>
        <v>--</v>
      </c>
      <c r="J51" t="str">
        <f t="shared" si="0"/>
        <v>- -</v>
      </c>
      <c r="K51" s="409">
        <f t="shared" si="3"/>
        <v>2000</v>
      </c>
      <c r="M51" t="str">
        <f t="shared" si="4"/>
        <v>do not count</v>
      </c>
      <c r="O51" s="411">
        <f t="shared" si="5"/>
        <v>0</v>
      </c>
      <c r="P51" s="411">
        <f t="shared" si="7"/>
        <v>0</v>
      </c>
      <c r="Q51" s="411">
        <f t="shared" si="6"/>
        <v>1</v>
      </c>
    </row>
    <row r="52" spans="1:17">
      <c r="A52" s="435">
        <v>39</v>
      </c>
      <c r="B52" s="405"/>
      <c r="C52" s="413"/>
      <c r="D52" s="405"/>
      <c r="E52" s="416" t="str">
        <f t="shared" si="1"/>
        <v xml:space="preserve">  - -</v>
      </c>
      <c r="F52" s="406"/>
      <c r="G52" s="402"/>
      <c r="I52" s="412" t="str">
        <f t="shared" si="2"/>
        <v>--</v>
      </c>
      <c r="J52" t="str">
        <f t="shared" si="0"/>
        <v>- -</v>
      </c>
      <c r="K52" s="409">
        <f t="shared" si="3"/>
        <v>2000</v>
      </c>
      <c r="M52" t="str">
        <f t="shared" si="4"/>
        <v>do not count</v>
      </c>
      <c r="O52" s="411">
        <f t="shared" si="5"/>
        <v>0</v>
      </c>
      <c r="P52" s="411">
        <f t="shared" si="7"/>
        <v>0</v>
      </c>
      <c r="Q52" s="411">
        <f t="shared" si="6"/>
        <v>1</v>
      </c>
    </row>
    <row r="53" spans="1:17">
      <c r="A53" s="435">
        <v>40</v>
      </c>
      <c r="B53" s="405"/>
      <c r="C53" s="413"/>
      <c r="D53" s="405"/>
      <c r="E53" s="416" t="str">
        <f t="shared" si="1"/>
        <v xml:space="preserve">  - -</v>
      </c>
      <c r="F53" s="406"/>
      <c r="G53" s="402"/>
      <c r="I53" s="412" t="str">
        <f t="shared" si="2"/>
        <v>--</v>
      </c>
      <c r="J53" t="str">
        <f t="shared" si="0"/>
        <v>- -</v>
      </c>
      <c r="K53" s="409">
        <f t="shared" si="3"/>
        <v>2000</v>
      </c>
      <c r="M53" t="str">
        <f t="shared" si="4"/>
        <v>do not count</v>
      </c>
      <c r="O53" s="411">
        <f t="shared" si="5"/>
        <v>0</v>
      </c>
      <c r="P53" s="411">
        <f t="shared" si="7"/>
        <v>0</v>
      </c>
      <c r="Q53" s="411">
        <f t="shared" si="6"/>
        <v>1</v>
      </c>
    </row>
    <row r="54" spans="1:17">
      <c r="A54" s="435">
        <v>41</v>
      </c>
      <c r="B54" s="405"/>
      <c r="C54" s="413"/>
      <c r="D54" s="405"/>
      <c r="E54" s="416" t="str">
        <f t="shared" si="1"/>
        <v xml:space="preserve">  - -</v>
      </c>
      <c r="F54" s="406"/>
      <c r="G54" s="402"/>
      <c r="I54" s="412" t="str">
        <f t="shared" si="2"/>
        <v>--</v>
      </c>
      <c r="J54" t="str">
        <f t="shared" si="0"/>
        <v>- -</v>
      </c>
      <c r="K54" s="409">
        <f t="shared" si="3"/>
        <v>2000</v>
      </c>
      <c r="M54" t="str">
        <f t="shared" si="4"/>
        <v>do not count</v>
      </c>
      <c r="O54" s="411">
        <f t="shared" si="5"/>
        <v>0</v>
      </c>
      <c r="P54" s="411">
        <f t="shared" si="7"/>
        <v>0</v>
      </c>
      <c r="Q54" s="411">
        <f t="shared" si="6"/>
        <v>1</v>
      </c>
    </row>
    <row r="55" spans="1:17">
      <c r="A55" s="435">
        <v>42</v>
      </c>
      <c r="B55" s="405"/>
      <c r="C55" s="413"/>
      <c r="D55" s="405"/>
      <c r="E55" s="416" t="str">
        <f t="shared" si="1"/>
        <v xml:space="preserve">  - -</v>
      </c>
      <c r="F55" s="406"/>
      <c r="G55" s="402"/>
      <c r="I55" s="412" t="str">
        <f t="shared" si="2"/>
        <v>--</v>
      </c>
      <c r="J55" t="str">
        <f t="shared" si="0"/>
        <v>- -</v>
      </c>
      <c r="K55" s="409">
        <f t="shared" si="3"/>
        <v>2000</v>
      </c>
      <c r="M55" t="str">
        <f t="shared" si="4"/>
        <v>do not count</v>
      </c>
      <c r="O55" s="411">
        <f t="shared" si="5"/>
        <v>0</v>
      </c>
      <c r="P55" s="411">
        <f t="shared" si="7"/>
        <v>0</v>
      </c>
      <c r="Q55" s="411">
        <f t="shared" si="6"/>
        <v>1</v>
      </c>
    </row>
    <row r="56" spans="1:17">
      <c r="A56" s="435">
        <v>43</v>
      </c>
      <c r="B56" s="405"/>
      <c r="C56" s="413"/>
      <c r="D56" s="405"/>
      <c r="E56" s="416" t="str">
        <f t="shared" si="1"/>
        <v xml:space="preserve">  - -</v>
      </c>
      <c r="F56" s="406"/>
      <c r="G56" s="402"/>
      <c r="I56" s="412" t="str">
        <f t="shared" si="2"/>
        <v>--</v>
      </c>
      <c r="J56" t="str">
        <f t="shared" si="0"/>
        <v>- -</v>
      </c>
      <c r="K56" s="409">
        <f t="shared" si="3"/>
        <v>2000</v>
      </c>
      <c r="M56" t="str">
        <f t="shared" si="4"/>
        <v>do not count</v>
      </c>
      <c r="O56" s="411">
        <f t="shared" si="5"/>
        <v>0</v>
      </c>
      <c r="P56" s="411">
        <f t="shared" si="7"/>
        <v>0</v>
      </c>
      <c r="Q56" s="411">
        <f t="shared" si="6"/>
        <v>1</v>
      </c>
    </row>
    <row r="57" spans="1:17">
      <c r="A57" s="435">
        <v>44</v>
      </c>
      <c r="B57" s="405"/>
      <c r="C57" s="413"/>
      <c r="D57" s="405"/>
      <c r="E57" s="416" t="str">
        <f t="shared" si="1"/>
        <v xml:space="preserve">  - -</v>
      </c>
      <c r="F57" s="406"/>
      <c r="G57" s="402"/>
      <c r="I57" s="412" t="str">
        <f t="shared" si="2"/>
        <v>--</v>
      </c>
      <c r="J57" t="str">
        <f t="shared" si="0"/>
        <v>- -</v>
      </c>
      <c r="K57" s="409">
        <f t="shared" si="3"/>
        <v>2000</v>
      </c>
      <c r="M57" t="str">
        <f t="shared" si="4"/>
        <v>do not count</v>
      </c>
      <c r="O57" s="411">
        <f t="shared" si="5"/>
        <v>0</v>
      </c>
      <c r="P57" s="411">
        <f t="shared" si="7"/>
        <v>0</v>
      </c>
      <c r="Q57" s="411">
        <f t="shared" si="6"/>
        <v>1</v>
      </c>
    </row>
    <row r="58" spans="1:17">
      <c r="A58" s="435">
        <v>45</v>
      </c>
      <c r="B58" s="405"/>
      <c r="C58" s="413"/>
      <c r="D58" s="405"/>
      <c r="E58" s="416" t="str">
        <f t="shared" si="1"/>
        <v xml:space="preserve">  - -</v>
      </c>
      <c r="F58" s="406"/>
      <c r="G58" s="402"/>
      <c r="I58" s="412" t="str">
        <f t="shared" si="2"/>
        <v>--</v>
      </c>
      <c r="J58" t="str">
        <f t="shared" si="0"/>
        <v>- -</v>
      </c>
      <c r="K58" s="409">
        <f t="shared" si="3"/>
        <v>2000</v>
      </c>
      <c r="M58" t="str">
        <f t="shared" si="4"/>
        <v>do not count</v>
      </c>
      <c r="O58" s="411">
        <f t="shared" si="5"/>
        <v>0</v>
      </c>
      <c r="P58" s="411">
        <f t="shared" si="7"/>
        <v>0</v>
      </c>
      <c r="Q58" s="411">
        <f t="shared" si="6"/>
        <v>1</v>
      </c>
    </row>
    <row r="59" spans="1:17"/>
    <row r="60" spans="1:17"/>
  </sheetData>
  <sheetProtection sheet="1" objects="1" scenarios="1"/>
  <protectedRanges>
    <protectedRange sqref="F14:G58" name="Amout and explanation"/>
    <protectedRange sqref="B14:D58" name="dates"/>
    <protectedRange sqref="W10:AH11" name="English and French text and comments"/>
  </protectedRanges>
  <mergeCells count="4">
    <mergeCell ref="B6:G6"/>
    <mergeCell ref="B7:G7"/>
    <mergeCell ref="B9:D10"/>
    <mergeCell ref="Z4:AM4"/>
  </mergeCells>
  <phoneticPr fontId="4" type="noConversion"/>
  <conditionalFormatting sqref="E14:E58">
    <cfRule type="expression" dxfId="17" priority="1" stopIfTrue="1">
      <formula>(LEN($J14)&gt;6)</formula>
    </cfRule>
  </conditionalFormatting>
  <conditionalFormatting sqref="F14:F58">
    <cfRule type="expression" dxfId="16" priority="2" stopIfTrue="1">
      <formula>(LEN($J14)&gt;6)</formula>
    </cfRule>
  </conditionalFormatting>
  <conditionalFormatting sqref="M14:M58">
    <cfRule type="cellIs" dxfId="15" priority="4" stopIfTrue="1" operator="equal">
      <formula>"do not count"</formula>
    </cfRule>
    <cfRule type="cellIs" dxfId="14" priority="5" stopIfTrue="1" operator="equal">
      <formula>"current"</formula>
    </cfRule>
    <cfRule type="cellIs" dxfId="13" priority="6" stopIfTrue="1" operator="equal">
      <formula>"next 45 days"</formula>
    </cfRule>
  </conditionalFormatting>
  <conditionalFormatting sqref="O14:Q58">
    <cfRule type="cellIs" dxfId="12" priority="3" stopIfTrue="1" operator="equal">
      <formula>1</formula>
    </cfRule>
  </conditionalFormatting>
  <conditionalFormatting sqref="W10 AE10">
    <cfRule type="cellIs" dxfId="11" priority="7" stopIfTrue="1" operator="equal">
      <formula>W9</formula>
    </cfRule>
  </conditionalFormatting>
  <conditionalFormatting sqref="W10">
    <cfRule type="cellIs" dxfId="10" priority="10" stopIfTrue="1" operator="equal">
      <formula>W1048515</formula>
    </cfRule>
  </conditionalFormatting>
  <conditionalFormatting sqref="X10">
    <cfRule type="cellIs" dxfId="9" priority="11" stopIfTrue="1" operator="equal">
      <formula>X1048500</formula>
    </cfRule>
  </conditionalFormatting>
  <conditionalFormatting sqref="Y10">
    <cfRule type="cellIs" dxfId="8" priority="17" stopIfTrue="1" operator="equal">
      <formula>Y1048523</formula>
    </cfRule>
  </conditionalFormatting>
  <conditionalFormatting sqref="Z10">
    <cfRule type="cellIs" dxfId="7" priority="14" stopIfTrue="1" operator="equal">
      <formula>Z1048450</formula>
    </cfRule>
  </conditionalFormatting>
  <conditionalFormatting sqref="AA10">
    <cfRule type="cellIs" dxfId="6" priority="18" stopIfTrue="1" operator="equal">
      <formula>#REF!</formula>
    </cfRule>
  </conditionalFormatting>
  <conditionalFormatting sqref="AB10 AF10">
    <cfRule type="cellIs" dxfId="5" priority="13" stopIfTrue="1" operator="equal">
      <formula>AB11</formula>
    </cfRule>
  </conditionalFormatting>
  <conditionalFormatting sqref="AC10">
    <cfRule type="cellIs" dxfId="4" priority="9" stopIfTrue="1" operator="equal">
      <formula>AC4</formula>
    </cfRule>
  </conditionalFormatting>
  <conditionalFormatting sqref="AD10">
    <cfRule type="cellIs" dxfId="3" priority="8" stopIfTrue="1" operator="equal">
      <formula>AD6</formula>
    </cfRule>
  </conditionalFormatting>
  <conditionalFormatting sqref="AE10">
    <cfRule type="cellIs" dxfId="2" priority="15" stopIfTrue="1" operator="equal">
      <formula>AE1048541</formula>
    </cfRule>
  </conditionalFormatting>
  <conditionalFormatting sqref="AG10">
    <cfRule type="cellIs" dxfId="1" priority="12" stopIfTrue="1" operator="equal">
      <formula>AG1048521</formula>
    </cfRule>
  </conditionalFormatting>
  <conditionalFormatting sqref="AH10">
    <cfRule type="cellIs" dxfId="0" priority="16" stopIfTrue="1" operator="equal">
      <formula>AH1048477</formula>
    </cfRule>
  </conditionalFormatting>
  <pageMargins left="0.75" right="0.75" top="0.53" bottom="0.84" header="0.23" footer="0.5"/>
  <pageSetup fitToHeight="99" orientation="landscape" horizontalDpi="1200" verticalDpi="1200" r:id="rId1"/>
  <headerFooter alignWithMargins="0">
    <oddFooter>&amp;L[Path]&amp;F&amp;R[Tab]</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5"/>
    <pageSetUpPr autoPageBreaks="0"/>
  </sheetPr>
  <dimension ref="A1:IV50"/>
  <sheetViews>
    <sheetView showGridLines="0" showRowColHeaders="0" tabSelected="1" zoomScale="148" zoomScaleNormal="148" workbookViewId="0">
      <selection activeCell="C14" sqref="C14"/>
    </sheetView>
  </sheetViews>
  <sheetFormatPr defaultColWidth="0" defaultRowHeight="13.2"/>
  <cols>
    <col min="1" max="1" width="4.88671875" style="557" customWidth="1"/>
    <col min="2" max="2" width="98.109375" style="542" customWidth="1"/>
    <col min="3" max="3" width="3.44140625" style="557" customWidth="1"/>
    <col min="4" max="4" width="3.44140625" style="557" hidden="1" customWidth="1"/>
    <col min="5" max="5" width="86.44140625" style="542" hidden="1" customWidth="1"/>
    <col min="6" max="6" width="122.6640625" style="542" hidden="1" customWidth="1"/>
    <col min="7" max="7" width="0" style="557" hidden="1" customWidth="1"/>
    <col min="8" max="8" width="51.109375" style="557" hidden="1" customWidth="1"/>
    <col min="9" max="255" width="0" style="557" hidden="1" customWidth="1"/>
    <col min="256" max="16384" width="2.5546875" style="557" hidden="1"/>
  </cols>
  <sheetData>
    <row r="1" spans="1:256" ht="3" customHeight="1">
      <c r="F1" s="558"/>
    </row>
    <row r="2" spans="1:256" ht="3" customHeight="1">
      <c r="F2" s="558"/>
    </row>
    <row r="3" spans="1:256" ht="45.6">
      <c r="B3" s="611" t="str">
        <f>IF(ISBLANK(E3),"",IF(Language="f",F3,E3))</f>
        <v>Journal de bord avantages et dépenses
d'automobile – instructions d'utilisation</v>
      </c>
      <c r="C3" s="541"/>
      <c r="D3" s="541"/>
      <c r="E3" s="555" t="s">
        <v>456</v>
      </c>
      <c r="F3" s="556" t="s">
        <v>391</v>
      </c>
      <c r="G3" s="541"/>
      <c r="I3" s="541"/>
      <c r="J3" s="541"/>
      <c r="K3" s="541"/>
      <c r="L3" s="541"/>
      <c r="M3" s="541"/>
      <c r="N3" s="541"/>
      <c r="O3" s="541"/>
      <c r="P3" s="541"/>
    </row>
    <row r="4" spans="1:256" ht="6" customHeight="1">
      <c r="B4" s="612" t="str">
        <f t="shared" ref="B4:B41" si="0">IF(ISBLANK(E4),"",IF(Language="f",F4,E4))</f>
        <v/>
      </c>
      <c r="E4" s="554"/>
      <c r="F4" s="508"/>
      <c r="IV4" s="557" t="s">
        <v>390</v>
      </c>
    </row>
    <row r="5" spans="1:256" ht="15.9" customHeight="1">
      <c r="A5" s="631"/>
      <c r="B5" s="635" t="str">
        <f t="shared" si="0"/>
        <v xml:space="preserve">Pour en savoir plus, consultez le document : </v>
      </c>
      <c r="E5" s="559" t="s">
        <v>412</v>
      </c>
      <c r="F5" s="560" t="s">
        <v>417</v>
      </c>
    </row>
    <row r="6" spans="1:256" ht="15.75" customHeight="1">
      <c r="A6" s="631"/>
      <c r="B6" s="636" t="str">
        <f t="shared" si="0"/>
        <v>Utilisation d'une automobile – Guide fiscal</v>
      </c>
      <c r="E6" s="561" t="s">
        <v>457</v>
      </c>
      <c r="F6" s="564" t="s">
        <v>413</v>
      </c>
    </row>
    <row r="7" spans="1:256" ht="7.5" customHeight="1">
      <c r="A7" s="631"/>
      <c r="B7" s="508" t="str">
        <f t="shared" si="0"/>
        <v/>
      </c>
      <c r="E7" s="554"/>
      <c r="F7" s="508"/>
    </row>
    <row r="8" spans="1:256" s="565" customFormat="1" ht="13.8">
      <c r="A8" s="633"/>
      <c r="B8" s="566" t="str">
        <f t="shared" si="0"/>
        <v>Couleurs utilisées dans la feuille de calcul</v>
      </c>
      <c r="E8" s="567" t="s">
        <v>327</v>
      </c>
      <c r="F8" s="566" t="s">
        <v>392</v>
      </c>
    </row>
    <row r="9" spans="1:256" s="565" customFormat="1">
      <c r="A9" s="633"/>
      <c r="B9" s="568" t="str">
        <f t="shared" si="0"/>
        <v>Les couleurs qui apparaissent dans les cellules ont les significations suivantes.</v>
      </c>
      <c r="E9" s="569" t="s">
        <v>414</v>
      </c>
      <c r="F9" s="568" t="s">
        <v>420</v>
      </c>
    </row>
    <row r="10" spans="1:256" s="565" customFormat="1">
      <c r="A10" s="633"/>
      <c r="B10" s="570" t="str">
        <f t="shared" si="0"/>
        <v>–   Jaune ou ambre – texte ou chiffres que vous avez saisis.</v>
      </c>
      <c r="E10" s="571" t="s">
        <v>401</v>
      </c>
      <c r="F10" s="570" t="s">
        <v>402</v>
      </c>
    </row>
    <row r="11" spans="1:256" s="565" customFormat="1">
      <c r="A11" s="633"/>
      <c r="B11" s="570" t="str">
        <f t="shared" si="0"/>
        <v xml:space="preserve">–   Noir ou gris – en-tête ou instructions. </v>
      </c>
      <c r="E11" s="571" t="s">
        <v>403</v>
      </c>
      <c r="F11" s="570" t="s">
        <v>404</v>
      </c>
    </row>
    <row r="12" spans="1:256" s="565" customFormat="1">
      <c r="A12" s="633"/>
      <c r="B12" s="570" t="str">
        <f t="shared" si="0"/>
        <v xml:space="preserve">–   Blanc – résultat d'une formule utilisée dans la feuille de calcul. </v>
      </c>
      <c r="E12" s="571" t="s">
        <v>405</v>
      </c>
      <c r="F12" s="570" t="s">
        <v>406</v>
      </c>
    </row>
    <row r="13" spans="1:256" s="565" customFormat="1">
      <c r="A13" s="633"/>
      <c r="B13" s="570" t="str">
        <f t="shared" si="0"/>
        <v>–   Rouge ou orangé – problème possible.</v>
      </c>
      <c r="E13" s="571" t="s">
        <v>407</v>
      </c>
      <c r="F13" s="570" t="s">
        <v>408</v>
      </c>
    </row>
    <row r="14" spans="1:256" s="565" customFormat="1" ht="9" customHeight="1">
      <c r="A14" s="633"/>
      <c r="B14" s="572" t="str">
        <f t="shared" si="0"/>
        <v/>
      </c>
      <c r="E14" s="573"/>
      <c r="F14" s="572"/>
    </row>
    <row r="15" spans="1:256" s="565" customFormat="1" ht="13.8">
      <c r="A15" s="633"/>
      <c r="B15" s="566" t="str">
        <f t="shared" si="0"/>
        <v xml:space="preserve">Deux sections </v>
      </c>
      <c r="E15" s="567" t="s">
        <v>441</v>
      </c>
      <c r="F15" s="566" t="s">
        <v>442</v>
      </c>
    </row>
    <row r="16" spans="1:256" s="565" customFormat="1" ht="3" customHeight="1">
      <c r="A16" s="633"/>
      <c r="B16" s="568" t="str">
        <f t="shared" si="0"/>
        <v/>
      </c>
      <c r="E16" s="569"/>
      <c r="F16" s="568"/>
    </row>
    <row r="17" spans="1:6" s="565" customFormat="1">
      <c r="A17" s="633"/>
      <c r="B17" s="572" t="str">
        <f t="shared" si="0"/>
        <v>1.  Sommaire annuel</v>
      </c>
      <c r="E17" s="573" t="s">
        <v>385</v>
      </c>
      <c r="F17" s="572" t="s">
        <v>398</v>
      </c>
    </row>
    <row r="18" spans="1:6" s="565" customFormat="1">
      <c r="A18" s="633"/>
      <c r="B18" s="572" t="str">
        <f t="shared" si="0"/>
        <v/>
      </c>
      <c r="E18" s="573"/>
    </row>
    <row r="19" spans="1:6" s="565" customFormat="1">
      <c r="A19" s="633"/>
      <c r="B19" s="572" t="str">
        <f t="shared" si="0"/>
        <v/>
      </c>
      <c r="E19" s="573"/>
      <c r="F19" s="568" t="s">
        <v>328</v>
      </c>
    </row>
    <row r="20" spans="1:6" s="565" customFormat="1" ht="22.8">
      <c r="A20" s="633"/>
      <c r="B20" s="568" t="str">
        <f t="shared" si="0"/>
        <v>Utilisez le Sommaire annuel pour saisir l'année, des observations précises
et (vers la gauche) tous les mois au cours desquels aucun véhicule n'était disponible.</v>
      </c>
      <c r="E20" s="569" t="s">
        <v>415</v>
      </c>
      <c r="F20" s="568" t="s">
        <v>393</v>
      </c>
    </row>
    <row r="21" spans="1:6" s="565" customFormat="1">
      <c r="A21" s="633"/>
      <c r="B21" s="568">
        <f t="shared" si="0"/>
        <v>0</v>
      </c>
      <c r="E21" s="569" t="s">
        <v>328</v>
      </c>
      <c r="F21" s="568"/>
    </row>
    <row r="22" spans="1:6" s="565" customFormat="1" ht="3.9" customHeight="1">
      <c r="A22" s="633"/>
      <c r="B22" s="568" t="str">
        <f t="shared" si="0"/>
        <v/>
      </c>
      <c r="E22" s="569"/>
      <c r="F22" s="570"/>
    </row>
    <row r="23" spans="1:6" s="565" customFormat="1">
      <c r="A23" s="633"/>
      <c r="B23" s="568" t="str">
        <f t="shared" si="0"/>
        <v>Contenu du Sommaire annuel :</v>
      </c>
      <c r="E23" s="569" t="s">
        <v>329</v>
      </c>
      <c r="F23" s="568" t="s">
        <v>394</v>
      </c>
    </row>
    <row r="24" spans="1:6" s="565" customFormat="1">
      <c r="A24" s="633"/>
      <c r="B24" s="570" t="str">
        <f t="shared" si="0"/>
        <v xml:space="preserve">–   Partie supérieure – chiffres dont vous aurez besoin aux fins de l'impôt. </v>
      </c>
      <c r="E24" s="571" t="s">
        <v>409</v>
      </c>
      <c r="F24" s="570" t="s">
        <v>410</v>
      </c>
    </row>
    <row r="25" spans="1:6" s="565" customFormat="1" ht="22.8">
      <c r="A25" s="633"/>
      <c r="B25" s="570" t="str">
        <f t="shared" si="0"/>
        <v>–   Partie inférieure – diagnostics de détection des erreurs (comme les coquilles); 
      il peut arriver qu'aucune correction ne soit nécessaire.</v>
      </c>
      <c r="E25" s="571" t="s">
        <v>411</v>
      </c>
      <c r="F25" s="570" t="s">
        <v>421</v>
      </c>
    </row>
    <row r="26" spans="1:6" s="565" customFormat="1" ht="9" customHeight="1">
      <c r="A26" s="633"/>
      <c r="B26" s="570" t="str">
        <f t="shared" si="0"/>
        <v/>
      </c>
      <c r="E26" s="571"/>
      <c r="F26" s="568"/>
    </row>
    <row r="27" spans="1:6" s="565" customFormat="1">
      <c r="A27" s="633"/>
      <c r="B27" s="572" t="str">
        <f t="shared" si="0"/>
        <v>2.  Journaux mensuels</v>
      </c>
      <c r="E27" s="573" t="s">
        <v>384</v>
      </c>
      <c r="F27" s="572" t="s">
        <v>399</v>
      </c>
    </row>
    <row r="28" spans="1:6" s="565" customFormat="1">
      <c r="A28" s="633"/>
      <c r="B28" s="572" t="str">
        <f t="shared" si="0"/>
        <v/>
      </c>
      <c r="E28" s="573"/>
      <c r="F28" s="570"/>
    </row>
    <row r="29" spans="1:6" s="565" customFormat="1">
      <c r="A29" s="633"/>
      <c r="B29" s="572" t="str">
        <f t="shared" si="0"/>
        <v/>
      </c>
      <c r="E29" s="573"/>
      <c r="F29" s="568"/>
    </row>
    <row r="30" spans="1:6" s="565" customFormat="1">
      <c r="A30" s="633"/>
      <c r="B30" s="568" t="str">
        <f t="shared" si="0"/>
        <v>Utilisez les journaux mensuels pour consigner les dates, les distances et les dépenses :</v>
      </c>
      <c r="E30" s="569" t="s">
        <v>438</v>
      </c>
      <c r="F30" s="568" t="s">
        <v>436</v>
      </c>
    </row>
    <row r="31" spans="1:6" s="565" customFormat="1">
      <c r="A31" s="633"/>
      <c r="B31" s="570" t="str">
        <f t="shared" si="0"/>
        <v>–   Partie supérieure – à remplir au début ou à la fin du mois, selon le cas.</v>
      </c>
      <c r="E31" s="571" t="s">
        <v>433</v>
      </c>
      <c r="F31" s="576" t="s">
        <v>422</v>
      </c>
    </row>
    <row r="32" spans="1:6" s="565" customFormat="1" ht="22.8">
      <c r="A32" s="633"/>
      <c r="B32" s="570" t="str">
        <f t="shared" si="0"/>
        <v>–   Partie inférieure – à remplir chaque jour. (Si vous n'avez pas utilisé le véhicule pour affaires,
      n'entrez que la date.) À la droite de la colonne « C. Destination » n'entrez que des chiffres, et non pas du texte.</v>
      </c>
      <c r="E32" s="571" t="s">
        <v>450</v>
      </c>
      <c r="F32" s="576" t="s">
        <v>423</v>
      </c>
    </row>
    <row r="33" spans="1:6" s="565" customFormat="1" ht="9" customHeight="1">
      <c r="A33" s="633"/>
      <c r="B33" s="568" t="str">
        <f t="shared" si="0"/>
        <v/>
      </c>
      <c r="E33" s="569"/>
      <c r="F33" s="570"/>
    </row>
    <row r="34" spans="1:6" s="565" customFormat="1" hidden="1">
      <c r="A34" s="633"/>
      <c r="B34" s="572" t="str">
        <f t="shared" si="0"/>
        <v>3.  Paiements ($) à l'employeur</v>
      </c>
      <c r="E34" s="573" t="s">
        <v>383</v>
      </c>
      <c r="F34" s="572" t="s">
        <v>400</v>
      </c>
    </row>
    <row r="35" spans="1:6" s="565" customFormat="1" hidden="1">
      <c r="A35" s="633"/>
      <c r="B35" s="572" t="str">
        <f t="shared" si="0"/>
        <v/>
      </c>
      <c r="E35" s="573"/>
      <c r="F35" s="568"/>
    </row>
    <row r="36" spans="1:6" s="565" customFormat="1" hidden="1">
      <c r="A36" s="633"/>
      <c r="B36" s="572" t="str">
        <f t="shared" si="0"/>
        <v/>
      </c>
      <c r="E36" s="573"/>
      <c r="F36" s="574"/>
    </row>
    <row r="37" spans="1:6" s="565" customFormat="1" ht="22.8" hidden="1">
      <c r="A37" s="633"/>
      <c r="B37" s="568" t="str">
        <f t="shared" si="0"/>
        <v xml:space="preserve">Entrez tout paiement que vous avez fait à votre employeur relativement au véhicule, dans l'exercice en cours ou dans un délai de 45 jours suivant la fin de l'exercice. </v>
      </c>
      <c r="E37" s="569" t="s">
        <v>416</v>
      </c>
      <c r="F37" s="568" t="s">
        <v>395</v>
      </c>
    </row>
    <row r="38" spans="1:6" s="565" customFormat="1" ht="9" customHeight="1">
      <c r="A38" s="633"/>
      <c r="B38" s="568" t="str">
        <f t="shared" si="0"/>
        <v/>
      </c>
      <c r="E38" s="569"/>
      <c r="F38" s="574"/>
    </row>
    <row r="39" spans="1:6" s="565" customFormat="1" ht="13.8">
      <c r="A39" s="633"/>
      <c r="B39" s="566" t="str">
        <f t="shared" si="0"/>
        <v>Vos commentaires</v>
      </c>
      <c r="E39" s="567" t="s">
        <v>326</v>
      </c>
      <c r="F39" s="566" t="s">
        <v>396</v>
      </c>
    </row>
    <row r="40" spans="1:6" s="565" customFormat="1">
      <c r="A40" s="633"/>
      <c r="B40" s="568" t="str">
        <f t="shared" si="0"/>
        <v>N'hésitez pas à nous faire part de vos commentaires à l'adresse suivante :</v>
      </c>
      <c r="E40" s="575" t="s">
        <v>330</v>
      </c>
      <c r="F40" s="565" t="s">
        <v>397</v>
      </c>
    </row>
    <row r="41" spans="1:6" s="565" customFormat="1">
      <c r="A41" s="633"/>
      <c r="B41" s="551" t="str">
        <f t="shared" si="0"/>
        <v>tax.services@ca.info.pwc.com</v>
      </c>
      <c r="E41" s="637" t="s">
        <v>453</v>
      </c>
      <c r="F41" s="551" t="s">
        <v>453</v>
      </c>
    </row>
    <row r="42" spans="1:6">
      <c r="A42" s="631"/>
      <c r="B42" s="634"/>
      <c r="E42" s="562"/>
      <c r="F42" s="558"/>
    </row>
    <row r="43" spans="1:6">
      <c r="A43" s="631"/>
      <c r="B43" s="634"/>
      <c r="E43" s="562"/>
      <c r="F43" s="558"/>
    </row>
    <row r="44" spans="1:6">
      <c r="B44" s="613"/>
      <c r="E44" s="602"/>
      <c r="F44" s="602"/>
    </row>
    <row r="45" spans="1:6" ht="75.75" customHeight="1">
      <c r="B45" s="613"/>
      <c r="E45" s="603" t="s">
        <v>437</v>
      </c>
      <c r="F45" s="603" t="s">
        <v>443</v>
      </c>
    </row>
    <row r="46" spans="1:6">
      <c r="E46" s="602"/>
      <c r="F46" s="602"/>
    </row>
    <row r="47" spans="1:6">
      <c r="E47" s="602"/>
      <c r="F47" s="602"/>
    </row>
    <row r="48" spans="1:6">
      <c r="E48" s="602"/>
      <c r="F48" s="602"/>
    </row>
    <row r="50" spans="5:5">
      <c r="E50" s="563"/>
    </row>
  </sheetData>
  <phoneticPr fontId="4" type="noConversion"/>
  <hyperlinks>
    <hyperlink ref="B41" r:id="rId1" display="mailto:tax.services@ca.info.pwc.com" xr:uid="{00000000-0004-0000-0100-000000000000}"/>
    <hyperlink ref="E41" r:id="rId2" xr:uid="{00000000-0004-0000-0100-000001000000}"/>
    <hyperlink ref="F41" r:id="rId3" xr:uid="{00000000-0004-0000-0100-000002000000}"/>
  </hyperlinks>
  <pageMargins left="0.75" right="0.33" top="1" bottom="1" header="0.5" footer="0.5"/>
  <pageSetup orientation="portrait" r:id="rId4"/>
  <headerFooter alignWithMargins="0"/>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6"/>
    <pageSetUpPr autoPageBreaks="0" fitToPage="1"/>
  </sheetPr>
  <dimension ref="A1:IU519"/>
  <sheetViews>
    <sheetView showGridLines="0" showRowColHeaders="0" zoomScaleNormal="100" workbookViewId="0">
      <pane ySplit="2" topLeftCell="A25" activePane="bottomLeft" state="frozenSplit"/>
      <selection activeCell="C5" sqref="C5"/>
      <selection pane="bottomLeft" activeCell="I38" sqref="I38:R40"/>
    </sheetView>
  </sheetViews>
  <sheetFormatPr defaultColWidth="0" defaultRowHeight="0" customHeight="1" zeroHeight="1"/>
  <cols>
    <col min="1" max="1" width="0.88671875" customWidth="1"/>
    <col min="2" max="2" width="3.44140625" customWidth="1"/>
    <col min="3" max="3" width="4.88671875" customWidth="1"/>
    <col min="4" max="4" width="13.33203125" hidden="1" customWidth="1"/>
    <col min="5" max="5" width="10.5546875" customWidth="1"/>
    <col min="6" max="6" width="7.88671875" hidden="1" customWidth="1"/>
    <col min="7" max="7" width="10.88671875" customWidth="1"/>
    <col min="8" max="8" width="9.6640625" customWidth="1"/>
    <col min="9" max="9" width="13.33203125" customWidth="1"/>
    <col min="10" max="10" width="14.33203125" customWidth="1"/>
    <col min="11" max="11" width="11.33203125" customWidth="1"/>
    <col min="12" max="12" width="11.6640625" customWidth="1"/>
    <col min="13" max="13" width="10.44140625" customWidth="1"/>
    <col min="14" max="14" width="9.6640625" customWidth="1"/>
    <col min="15" max="15" width="12.5546875" customWidth="1"/>
    <col min="16" max="16" width="11" customWidth="1"/>
    <col min="17" max="17" width="21.109375" customWidth="1"/>
    <col min="18" max="18" width="23" customWidth="1"/>
    <col min="19" max="19" width="2.44140625" customWidth="1"/>
    <col min="20" max="20" width="1" hidden="1" customWidth="1"/>
    <col min="21" max="21" width="3.44140625" style="161" hidden="1" customWidth="1"/>
    <col min="22" max="22" width="14.5546875" style="161" hidden="1" customWidth="1"/>
    <col min="23" max="23" width="16.109375" style="161" hidden="1" customWidth="1"/>
    <col min="24" max="24" width="4.109375" style="161" hidden="1" customWidth="1"/>
    <col min="25" max="25" width="26.6640625" style="161" hidden="1" customWidth="1"/>
    <col min="26" max="26" width="25.88671875" style="161" hidden="1" customWidth="1"/>
    <col min="27" max="27" width="27.88671875" style="161" hidden="1" customWidth="1"/>
    <col min="28" max="28" width="24.109375" style="161" hidden="1" customWidth="1"/>
    <col min="29" max="29" width="0" style="162" hidden="1" customWidth="1"/>
    <col min="30" max="30" width="0" style="161" hidden="1" customWidth="1"/>
    <col min="31" max="31" width="11.44140625" style="162" hidden="1" customWidth="1"/>
    <col min="32" max="32" width="18.33203125" style="161" hidden="1" customWidth="1"/>
    <col min="33" max="33" width="10.6640625" style="161" hidden="1" customWidth="1"/>
    <col min="34" max="34" width="16" style="161" hidden="1" customWidth="1"/>
    <col min="35" max="35" width="13.109375" style="161" hidden="1" customWidth="1"/>
    <col min="36" max="36" width="30.5546875" style="161" hidden="1" customWidth="1"/>
    <col min="37" max="37" width="24.33203125" style="161" hidden="1" customWidth="1"/>
    <col min="38" max="38" width="11.6640625" style="162" hidden="1" customWidth="1"/>
    <col min="39" max="39" width="18.109375" style="162" hidden="1" customWidth="1"/>
    <col min="40" max="40" width="11" style="162" hidden="1" customWidth="1"/>
    <col min="41" max="41" width="13.6640625" style="162" hidden="1" customWidth="1"/>
    <col min="42" max="42" width="3" style="162" hidden="1" customWidth="1"/>
    <col min="43" max="43" width="6.6640625" style="162" hidden="1" customWidth="1"/>
    <col min="44" max="44" width="11.88671875" style="162" hidden="1" customWidth="1"/>
    <col min="45" max="45" width="11.33203125" style="162" hidden="1" customWidth="1"/>
    <col min="46" max="46" width="11" style="162" hidden="1" customWidth="1"/>
    <col min="47" max="47" width="3" style="162" hidden="1" customWidth="1"/>
    <col min="48" max="48" width="6.88671875" style="162" hidden="1" customWidth="1"/>
    <col min="49" max="49" width="7.44140625" style="162" hidden="1" customWidth="1"/>
    <col min="50" max="59" width="9.44140625" style="162" hidden="1" customWidth="1"/>
    <col min="60" max="60" width="10.88671875" style="162" hidden="1" customWidth="1"/>
    <col min="61" max="61" width="7.88671875" style="162" hidden="1" customWidth="1"/>
    <col min="62" max="62" width="7" style="162" hidden="1" customWidth="1"/>
    <col min="63" max="64" width="3" style="162" hidden="1" customWidth="1"/>
    <col min="65" max="65" width="9.44140625" style="162" hidden="1" customWidth="1"/>
    <col min="66" max="68" width="3" style="162" hidden="1" customWidth="1"/>
    <col min="69" max="69" width="0" style="161" hidden="1" customWidth="1"/>
    <col min="70" max="70" width="1.33203125" hidden="1" customWidth="1"/>
    <col min="71" max="73" width="2.5546875" hidden="1" customWidth="1"/>
    <col min="74" max="255" width="0" hidden="1" customWidth="1"/>
    <col min="256" max="16384" width="2.5546875" hidden="1"/>
  </cols>
  <sheetData>
    <row r="1" spans="1:253" ht="4.5" customHeight="1">
      <c r="A1" s="26"/>
      <c r="B1" s="26"/>
      <c r="C1" s="26"/>
      <c r="D1" s="26"/>
      <c r="E1" s="26"/>
      <c r="F1" s="26"/>
      <c r="G1" s="26"/>
      <c r="H1" s="26"/>
      <c r="I1" s="26"/>
      <c r="J1" s="26"/>
      <c r="K1" s="26"/>
      <c r="L1" s="26"/>
      <c r="M1" s="26"/>
      <c r="N1" s="26"/>
      <c r="O1" s="26"/>
      <c r="P1" s="26"/>
      <c r="Q1" s="26"/>
      <c r="R1" s="27"/>
      <c r="U1" s="701"/>
      <c r="V1" s="702"/>
      <c r="W1" s="702"/>
      <c r="X1" s="702"/>
      <c r="Y1" s="702"/>
      <c r="Z1" s="702"/>
      <c r="AA1" s="702"/>
      <c r="AB1" s="702"/>
      <c r="AC1" s="702"/>
      <c r="AD1" s="702"/>
      <c r="BR1" s="1"/>
    </row>
    <row r="2" spans="1:253" s="2" customFormat="1" ht="28.5" customHeight="1">
      <c r="B2" s="716" t="str">
        <f>IF(AND(ISNUMBER(AF7),AF7&gt;2000,AF7&lt;2999),Year_four_digits&amp;" ","")&amp;'NTS ONLY_set_year'!$E$35&amp;IF($V$7=$V$4,IF('NTS ONLY_set_year'!B1="y",""," ("&amp;'NTS ONLY_set_year'!$E$113&amp;")"),"")</f>
        <v>2025 Journal de bord avantages et dépenses d'automobile - Sommaire annuel</v>
      </c>
      <c r="C2" s="717"/>
      <c r="D2" s="717"/>
      <c r="E2" s="717"/>
      <c r="F2" s="717"/>
      <c r="G2" s="717"/>
      <c r="H2" s="717"/>
      <c r="I2" s="717"/>
      <c r="J2" s="717"/>
      <c r="K2" s="717"/>
      <c r="L2" s="717"/>
      <c r="M2" s="717"/>
      <c r="N2" s="717"/>
      <c r="O2" s="717"/>
      <c r="P2" s="717"/>
      <c r="Q2" s="714"/>
      <c r="R2" s="715"/>
      <c r="S2" s="133"/>
      <c r="U2" s="703" t="s">
        <v>0</v>
      </c>
      <c r="V2" s="704"/>
      <c r="W2" s="704"/>
      <c r="X2" s="704"/>
      <c r="Y2" s="704"/>
      <c r="Z2" s="704"/>
      <c r="AA2" s="704"/>
      <c r="AB2" s="704"/>
      <c r="AC2" s="704"/>
      <c r="AD2" s="704"/>
      <c r="AE2" s="704"/>
      <c r="AF2" s="704"/>
      <c r="AG2" s="704"/>
      <c r="AH2" s="704"/>
      <c r="AI2" s="164"/>
      <c r="AJ2" s="164"/>
      <c r="AK2" s="164"/>
      <c r="AL2" s="165"/>
      <c r="AM2" s="165"/>
      <c r="AN2" s="165"/>
      <c r="AO2" s="165"/>
      <c r="AP2" s="165"/>
      <c r="AQ2" s="165"/>
      <c r="AR2" s="165"/>
      <c r="AS2" s="165"/>
      <c r="AT2" s="165"/>
      <c r="AU2" s="165"/>
      <c r="AV2" s="166" t="str">
        <f ca="1">INDEX($Y$24:$Y$35,AV35)&amp;"!"</f>
        <v>01!</v>
      </c>
      <c r="AW2" s="166" t="str">
        <f t="shared" ref="AW2:BG2" ca="1" si="0">INDEX($Y$24:$Y$35,AW35)&amp;"!"</f>
        <v>02!</v>
      </c>
      <c r="AX2" s="166" t="str">
        <f t="shared" ca="1" si="0"/>
        <v>03!</v>
      </c>
      <c r="AY2" s="166" t="str">
        <f t="shared" ca="1" si="0"/>
        <v>04!</v>
      </c>
      <c r="AZ2" s="166" t="str">
        <f t="shared" ca="1" si="0"/>
        <v>05!</v>
      </c>
      <c r="BA2" s="166" t="str">
        <f t="shared" ca="1" si="0"/>
        <v>06!</v>
      </c>
      <c r="BB2" s="166" t="str">
        <f t="shared" ca="1" si="0"/>
        <v>07!</v>
      </c>
      <c r="BC2" s="166" t="str">
        <f t="shared" ca="1" si="0"/>
        <v>08!</v>
      </c>
      <c r="BD2" s="166" t="str">
        <f t="shared" ca="1" si="0"/>
        <v>09!</v>
      </c>
      <c r="BE2" s="166" t="str">
        <f t="shared" ca="1" si="0"/>
        <v>10!</v>
      </c>
      <c r="BF2" s="166" t="str">
        <f t="shared" ca="1" si="0"/>
        <v>11!</v>
      </c>
      <c r="BG2" s="166" t="str">
        <f t="shared" ca="1" si="0"/>
        <v>12!</v>
      </c>
      <c r="BH2" s="165"/>
      <c r="BI2" s="165"/>
      <c r="BJ2" s="165"/>
      <c r="BK2" s="165"/>
      <c r="BL2" s="165"/>
      <c r="BM2" s="165"/>
      <c r="BN2" s="165"/>
      <c r="BO2" s="165"/>
      <c r="BP2" s="165"/>
      <c r="BQ2" s="163"/>
      <c r="BR2" s="71"/>
    </row>
    <row r="3" spans="1:253" ht="15.75" customHeight="1" thickBot="1">
      <c r="B3" s="718" t="str">
        <f>'NTS ONLY_set_year'!$E$137</f>
        <v>Dans toutes les feuilles de calcul, saisir les données dans les cellules jaunes ou ambres seulement. Commencez par entrer l'année ci-dessous (2025 est affiché lorsqu'aucune année n'a été entrée.)</v>
      </c>
      <c r="C3" s="719"/>
      <c r="D3" s="719"/>
      <c r="E3" s="719"/>
      <c r="F3" s="719"/>
      <c r="G3" s="719"/>
      <c r="H3" s="719"/>
      <c r="I3" s="719"/>
      <c r="J3" s="719"/>
      <c r="K3" s="720"/>
      <c r="M3" s="426"/>
      <c r="N3" s="427"/>
      <c r="O3" s="632"/>
      <c r="P3" s="721"/>
      <c r="Q3" s="709"/>
      <c r="R3" s="709"/>
      <c r="S3" s="132"/>
      <c r="AL3" s="162">
        <v>1</v>
      </c>
      <c r="AM3" s="162">
        <v>2</v>
      </c>
      <c r="AN3" s="162">
        <v>3</v>
      </c>
      <c r="AO3" s="162">
        <v>4</v>
      </c>
      <c r="AP3" s="162">
        <v>5</v>
      </c>
      <c r="AQ3" s="162">
        <v>6</v>
      </c>
      <c r="AR3" s="162">
        <v>7</v>
      </c>
      <c r="AS3" s="162">
        <v>8</v>
      </c>
      <c r="AT3" s="162">
        <v>9</v>
      </c>
      <c r="AU3" s="162">
        <v>10</v>
      </c>
      <c r="AV3" s="162">
        <v>11</v>
      </c>
      <c r="AW3" s="162">
        <v>12</v>
      </c>
      <c r="AX3" s="162">
        <v>13</v>
      </c>
      <c r="AY3" s="162">
        <v>14</v>
      </c>
      <c r="AZ3" s="162">
        <v>15</v>
      </c>
      <c r="BA3" s="162">
        <v>16</v>
      </c>
      <c r="BB3" s="162">
        <v>17</v>
      </c>
      <c r="BC3" s="162">
        <v>18</v>
      </c>
      <c r="BD3" s="162">
        <v>19</v>
      </c>
      <c r="BE3" s="162">
        <v>20</v>
      </c>
      <c r="BF3" s="162">
        <v>21</v>
      </c>
      <c r="BG3" s="162">
        <v>22</v>
      </c>
      <c r="BH3" s="162">
        <v>23</v>
      </c>
      <c r="BI3" s="162">
        <v>24</v>
      </c>
      <c r="BJ3" s="162">
        <v>25</v>
      </c>
      <c r="BK3" s="162">
        <v>26</v>
      </c>
      <c r="BL3" s="162">
        <v>27</v>
      </c>
      <c r="BM3" s="162">
        <v>28</v>
      </c>
      <c r="BN3" s="162">
        <v>29</v>
      </c>
      <c r="BO3" s="162">
        <v>30</v>
      </c>
      <c r="BP3" s="162">
        <v>31</v>
      </c>
      <c r="BR3" s="1"/>
      <c r="BU3" s="2"/>
      <c r="IS3" s="2"/>
    </row>
    <row r="4" spans="1:253" ht="12.75" hidden="1" customHeight="1" thickBot="1">
      <c r="B4" s="719"/>
      <c r="C4" s="719"/>
      <c r="D4" s="719"/>
      <c r="E4" s="719"/>
      <c r="F4" s="719"/>
      <c r="G4" s="719"/>
      <c r="H4" s="719"/>
      <c r="I4" s="719"/>
      <c r="J4" s="719"/>
      <c r="K4" s="720"/>
      <c r="L4" s="47"/>
      <c r="M4" s="132"/>
      <c r="N4" s="132"/>
      <c r="O4" s="708"/>
      <c r="P4" s="709"/>
      <c r="Q4" s="709"/>
      <c r="R4" s="709"/>
      <c r="S4" s="134"/>
      <c r="V4" s="167" t="str">
        <f>'NTS ONLY_set_year'!E113</f>
        <v>Québec</v>
      </c>
      <c r="Z4" s="163"/>
      <c r="AB4" s="168" t="s">
        <v>3</v>
      </c>
      <c r="AK4" s="169" t="s">
        <v>4</v>
      </c>
      <c r="AL4" s="162">
        <v>1</v>
      </c>
      <c r="AM4" s="162">
        <v>2</v>
      </c>
      <c r="AN4" s="162">
        <v>3</v>
      </c>
      <c r="AO4" s="162">
        <v>4</v>
      </c>
      <c r="AP4" s="162">
        <v>5</v>
      </c>
      <c r="AQ4" s="162">
        <v>6</v>
      </c>
      <c r="AR4" s="162">
        <v>7</v>
      </c>
      <c r="AS4" s="162">
        <v>8</v>
      </c>
      <c r="AT4" s="162">
        <v>9</v>
      </c>
      <c r="AU4" s="162">
        <v>10</v>
      </c>
      <c r="AV4" s="162">
        <v>11</v>
      </c>
      <c r="AW4" s="162">
        <v>12</v>
      </c>
      <c r="AX4" s="162">
        <v>13</v>
      </c>
      <c r="AY4" s="162">
        <v>14</v>
      </c>
      <c r="AZ4" s="162">
        <v>15</v>
      </c>
      <c r="BA4" s="162">
        <v>16</v>
      </c>
      <c r="BB4" s="162">
        <v>17</v>
      </c>
      <c r="BC4" s="162">
        <v>18</v>
      </c>
      <c r="BD4" s="162">
        <v>19</v>
      </c>
      <c r="BE4" s="162">
        <v>20</v>
      </c>
      <c r="BF4" s="162">
        <v>21</v>
      </c>
      <c r="BG4" s="162">
        <v>22</v>
      </c>
      <c r="BH4" s="162">
        <v>23</v>
      </c>
      <c r="BI4" s="162">
        <v>24</v>
      </c>
      <c r="BJ4" s="162">
        <v>25</v>
      </c>
      <c r="BK4" s="162">
        <v>26</v>
      </c>
      <c r="BL4" s="162">
        <v>27</v>
      </c>
      <c r="BM4" s="162">
        <v>28</v>
      </c>
      <c r="BN4" s="162">
        <v>29</v>
      </c>
      <c r="BO4" s="162">
        <v>30</v>
      </c>
      <c r="BP4" s="162">
        <v>31</v>
      </c>
      <c r="BR4" s="1"/>
      <c r="IS4" s="2"/>
    </row>
    <row r="5" spans="1:253" ht="24.75" customHeight="1" thickTop="1">
      <c r="B5" s="719"/>
      <c r="C5" s="719"/>
      <c r="D5" s="719"/>
      <c r="E5" s="719"/>
      <c r="F5" s="719"/>
      <c r="G5" s="719"/>
      <c r="H5" s="719"/>
      <c r="I5" s="719"/>
      <c r="J5" s="719"/>
      <c r="K5" s="720"/>
      <c r="L5" s="712" t="str">
        <f>'NTS ONLY_set_year'!$E$128</f>
        <v>Total des sommaires mensuels</v>
      </c>
      <c r="M5" s="713"/>
      <c r="N5" s="713"/>
      <c r="O5" s="713"/>
      <c r="P5" s="713"/>
      <c r="Q5" s="713"/>
      <c r="R5" s="713"/>
      <c r="S5" s="480"/>
      <c r="T5" s="135"/>
      <c r="V5" s="170" t="s">
        <v>147</v>
      </c>
      <c r="Y5" s="171"/>
      <c r="Z5" s="172" t="s">
        <v>38</v>
      </c>
      <c r="AA5" s="173" t="s">
        <v>39</v>
      </c>
      <c r="AB5" s="171"/>
      <c r="AC5" s="174"/>
      <c r="AD5" s="175" t="s">
        <v>7</v>
      </c>
      <c r="AE5" s="174"/>
      <c r="AF5" s="176"/>
      <c r="AG5" s="177">
        <v>31</v>
      </c>
      <c r="AH5" s="161" t="s">
        <v>47</v>
      </c>
      <c r="AK5" s="169">
        <v>0</v>
      </c>
      <c r="AL5" s="162">
        <v>0</v>
      </c>
      <c r="AM5" s="162">
        <v>0</v>
      </c>
      <c r="AN5" s="162">
        <v>0</v>
      </c>
      <c r="AO5" s="162">
        <v>0</v>
      </c>
      <c r="AP5" s="162">
        <v>0</v>
      </c>
      <c r="AQ5" s="162">
        <v>0</v>
      </c>
      <c r="AR5" s="162">
        <v>0</v>
      </c>
      <c r="AS5" s="162">
        <v>0</v>
      </c>
      <c r="AT5" s="162">
        <v>0</v>
      </c>
      <c r="AU5" s="162">
        <v>0</v>
      </c>
      <c r="AV5" s="162">
        <v>0</v>
      </c>
      <c r="AW5" s="162">
        <v>0</v>
      </c>
      <c r="AX5" s="162">
        <v>0</v>
      </c>
      <c r="AY5" s="162">
        <v>0</v>
      </c>
      <c r="AZ5" s="162">
        <v>0</v>
      </c>
      <c r="BA5" s="162">
        <v>0</v>
      </c>
      <c r="BB5" s="162">
        <v>0</v>
      </c>
      <c r="BC5" s="162">
        <v>0</v>
      </c>
      <c r="BD5" s="162">
        <v>0</v>
      </c>
      <c r="BE5" s="162">
        <v>0</v>
      </c>
      <c r="BF5" s="162">
        <v>0</v>
      </c>
      <c r="BG5" s="162">
        <v>0</v>
      </c>
      <c r="BH5" s="162">
        <v>0</v>
      </c>
      <c r="BI5" s="162">
        <v>0</v>
      </c>
      <c r="BJ5" s="162">
        <v>0</v>
      </c>
      <c r="BK5" s="162">
        <v>0</v>
      </c>
      <c r="BL5" s="162">
        <v>0</v>
      </c>
      <c r="BM5" s="162">
        <v>0</v>
      </c>
      <c r="BN5" s="162">
        <v>0</v>
      </c>
      <c r="BO5" s="162">
        <v>0</v>
      </c>
      <c r="BP5" s="162">
        <v>0</v>
      </c>
      <c r="BR5" s="1"/>
      <c r="IS5" s="2"/>
    </row>
    <row r="6" spans="1:253" ht="20.100000000000001" customHeight="1" thickBot="1">
      <c r="B6" s="645">
        <f>IF(OR(NOT(ISNUMBER(Year_four_digits)),Year_four_digits&lt;1990),"- -",Year_four_digits)</f>
        <v>2025</v>
      </c>
      <c r="C6" s="646"/>
      <c r="D6" s="30"/>
      <c r="E6" s="647" t="str">
        <f>'NTS ONLY_set_year'!$E$66</f>
        <v>Entrer l'année</v>
      </c>
      <c r="F6" s="648"/>
      <c r="G6" s="648"/>
      <c r="H6" s="649"/>
      <c r="I6" s="54">
        <f ca="1">SUM('01:12'!I7)</f>
        <v>0</v>
      </c>
      <c r="J6" s="15" t="str">
        <f>'NTS ONLY_set_year'!$E$24</f>
        <v>km d'affaires</v>
      </c>
      <c r="K6" s="31"/>
      <c r="L6" s="705" t="str">
        <f>'NTS ONLY_set_year'!$E$92</f>
        <v>Dépenses diverses</v>
      </c>
      <c r="M6" s="706"/>
      <c r="N6" s="706"/>
      <c r="O6" s="707"/>
      <c r="P6" s="710" t="str">
        <f>'NTS ONLY_set_year'!$E$17</f>
        <v>Montants reçus</v>
      </c>
      <c r="Q6" s="711"/>
      <c r="R6" s="711"/>
      <c r="S6" s="480"/>
      <c r="T6" s="135"/>
      <c r="Y6" s="178" t="s">
        <v>36</v>
      </c>
      <c r="Z6" s="179" t="b">
        <v>0</v>
      </c>
      <c r="AA6" s="180" t="b">
        <v>1</v>
      </c>
      <c r="AB6" s="181" t="s">
        <v>48</v>
      </c>
      <c r="AC6" s="182">
        <v>0</v>
      </c>
      <c r="AD6" s="183" t="b">
        <v>0</v>
      </c>
      <c r="AE6" s="184">
        <v>1</v>
      </c>
      <c r="AF6" s="185" t="s">
        <v>49</v>
      </c>
      <c r="AG6" s="186">
        <v>31</v>
      </c>
      <c r="AH6" s="161" t="s">
        <v>10</v>
      </c>
      <c r="AK6" s="187">
        <v>0</v>
      </c>
      <c r="AL6" s="162">
        <v>0</v>
      </c>
      <c r="AM6" s="162">
        <v>0</v>
      </c>
      <c r="AN6" s="162">
        <v>0</v>
      </c>
      <c r="AO6" s="162">
        <v>0</v>
      </c>
      <c r="AP6" s="162">
        <v>0</v>
      </c>
      <c r="AQ6" s="162">
        <v>0</v>
      </c>
      <c r="AR6" s="162">
        <v>0</v>
      </c>
      <c r="AS6" s="162">
        <v>0</v>
      </c>
      <c r="AT6" s="162">
        <v>0</v>
      </c>
      <c r="AU6" s="162">
        <v>0</v>
      </c>
      <c r="AV6" s="162">
        <v>0</v>
      </c>
      <c r="AW6" s="162">
        <v>0</v>
      </c>
      <c r="AX6" s="162">
        <v>0</v>
      </c>
      <c r="AY6" s="162">
        <v>0</v>
      </c>
      <c r="AZ6" s="162">
        <v>0</v>
      </c>
      <c r="BA6" s="162">
        <v>0</v>
      </c>
      <c r="BB6" s="162">
        <v>0</v>
      </c>
      <c r="BC6" s="162">
        <v>0</v>
      </c>
      <c r="BD6" s="162">
        <v>0</v>
      </c>
      <c r="BE6" s="162">
        <v>0</v>
      </c>
      <c r="BF6" s="162">
        <v>0</v>
      </c>
      <c r="BG6" s="162">
        <v>0</v>
      </c>
      <c r="BH6" s="162">
        <v>0</v>
      </c>
      <c r="BI6" s="162">
        <v>0</v>
      </c>
      <c r="BJ6" s="162">
        <v>0</v>
      </c>
      <c r="BK6" s="162">
        <v>0</v>
      </c>
      <c r="BL6" s="162">
        <v>0</v>
      </c>
      <c r="BM6" s="162">
        <v>0</v>
      </c>
      <c r="BN6" s="162">
        <v>0</v>
      </c>
      <c r="BO6" s="162">
        <v>0</v>
      </c>
      <c r="BP6" s="162">
        <v>0</v>
      </c>
      <c r="BR6" s="1"/>
      <c r="IS6" s="2"/>
    </row>
    <row r="7" spans="1:253" ht="15" thickTop="1" thickBot="1">
      <c r="B7" s="678"/>
      <c r="C7" s="679"/>
      <c r="D7" s="3"/>
      <c r="E7" s="66" t="s">
        <v>121</v>
      </c>
      <c r="F7" s="16"/>
      <c r="G7" s="684" t="str">
        <f>'NTS ONLY_set_year'!$E$9</f>
        <v>(aa ou aaaa)</v>
      </c>
      <c r="H7" s="685"/>
      <c r="I7" s="54">
        <f>SUM('01:12'!J7)</f>
        <v>0</v>
      </c>
      <c r="J7" s="6" t="str">
        <f>'NTS ONLY_set_year'!$E$110</f>
        <v>km personnel</v>
      </c>
      <c r="K7" s="31"/>
      <c r="L7" s="28"/>
      <c r="M7" s="13"/>
      <c r="N7" s="43" t="str">
        <f>'NTS ONLY_set_year'!$E$91</f>
        <v>Frais de location</v>
      </c>
      <c r="O7" s="42">
        <f>SUM('01:12'!N7)</f>
        <v>0</v>
      </c>
      <c r="P7" s="40">
        <f>SUM('01:12'!O7)</f>
        <v>0</v>
      </c>
      <c r="Q7" s="45" t="str">
        <f>'NTS ONLY_set_year'!$E$15</f>
        <v>Allocations reçues de l'employeur</v>
      </c>
      <c r="R7" s="478"/>
      <c r="S7" s="480"/>
      <c r="T7" s="135"/>
      <c r="V7" s="188" t="str">
        <f>IF(LEFT(TRIM('NTS ONLY_set_year'!B2),1)="Q",$V$4,$V$5)</f>
        <v>Québec</v>
      </c>
      <c r="Y7" s="189" t="s">
        <v>37</v>
      </c>
      <c r="Z7" s="190" t="b">
        <f>ISNUMBER(B7)</f>
        <v>0</v>
      </c>
      <c r="AA7" s="191" t="str">
        <f>IF(AA6,"▼▼▼ Enter month and year",AF6)</f>
        <v>▼▼▼ Enter month and year</v>
      </c>
      <c r="AB7" s="192" t="str">
        <f>E7</f>
        <v>◄◄◄</v>
      </c>
      <c r="AC7" s="193">
        <f>B7</f>
        <v>0</v>
      </c>
      <c r="AD7" s="194" t="b">
        <f>AND(ISNUMBER(B$7),OR(B$7&lt;0,INT(B$7)&lt;&gt;B$7))</f>
        <v>0</v>
      </c>
      <c r="AE7" s="195">
        <f>IF(AD7,2999,IF(B7&gt;2000,B7-2000,B7))</f>
        <v>0</v>
      </c>
      <c r="AF7" s="196">
        <f>IF(ISBLANK(B7),BASE_YEAR,2000+AE7)</f>
        <v>2025</v>
      </c>
      <c r="AH7" s="161" t="s">
        <v>13</v>
      </c>
      <c r="AK7" s="197" t="s">
        <v>14</v>
      </c>
      <c r="AM7" s="162" t="s">
        <v>44</v>
      </c>
      <c r="AN7" s="162" t="s">
        <v>33</v>
      </c>
      <c r="AS7" s="198"/>
      <c r="AT7" s="198"/>
      <c r="AU7" s="199" t="s">
        <v>97</v>
      </c>
      <c r="AV7" s="200">
        <f t="shared" ref="AV7:BG7" ca="1" si="1">INDIRECT(AV$2&amp;$BH7)</f>
        <v>1</v>
      </c>
      <c r="AW7" s="200">
        <f t="shared" ca="1" si="1"/>
        <v>1</v>
      </c>
      <c r="AX7" s="200">
        <f t="shared" ca="1" si="1"/>
        <v>1</v>
      </c>
      <c r="AY7" s="200">
        <f t="shared" ca="1" si="1"/>
        <v>1</v>
      </c>
      <c r="AZ7" s="200">
        <f t="shared" ca="1" si="1"/>
        <v>1</v>
      </c>
      <c r="BA7" s="200">
        <f t="shared" ca="1" si="1"/>
        <v>1</v>
      </c>
      <c r="BB7" s="200">
        <f t="shared" ca="1" si="1"/>
        <v>1</v>
      </c>
      <c r="BC7" s="200">
        <f t="shared" ca="1" si="1"/>
        <v>1</v>
      </c>
      <c r="BD7" s="200">
        <f t="shared" ca="1" si="1"/>
        <v>1</v>
      </c>
      <c r="BE7" s="200">
        <f t="shared" ca="1" si="1"/>
        <v>1</v>
      </c>
      <c r="BF7" s="200">
        <f t="shared" ca="1" si="1"/>
        <v>1</v>
      </c>
      <c r="BG7" s="200">
        <f t="shared" ca="1" si="1"/>
        <v>1</v>
      </c>
      <c r="BH7" s="162" t="str">
        <f>ADDRESS(ROW('01'!AJ16),COLUMN('01'!AJ16))</f>
        <v>$AJ$16</v>
      </c>
      <c r="BI7" s="201"/>
      <c r="BM7" s="201"/>
      <c r="BR7" s="1"/>
    </row>
    <row r="8" spans="1:253" ht="13.5" customHeight="1">
      <c r="B8" s="110"/>
      <c r="C8" s="111"/>
      <c r="D8" s="111"/>
      <c r="E8" s="111"/>
      <c r="F8" s="111"/>
      <c r="G8" s="111"/>
      <c r="H8" s="112"/>
      <c r="I8" s="159">
        <f>SUM('01:12'!H7)</f>
        <v>0</v>
      </c>
      <c r="J8" s="160" t="str">
        <f>'NTS ONLY_set_year'!$E$86</f>
        <v>km parcourus dans l'année</v>
      </c>
      <c r="K8" s="401"/>
      <c r="L8" s="53"/>
      <c r="M8" s="13"/>
      <c r="N8" s="44" t="str">
        <f>'NTS ONLY_set_year'!$E$81</f>
        <v>Frais d'intérêt</v>
      </c>
      <c r="O8" s="39">
        <f>SUM('01:12'!N8)</f>
        <v>0</v>
      </c>
      <c r="P8" s="41">
        <f>SUM('01:12'!O8)</f>
        <v>0</v>
      </c>
      <c r="Q8" s="46" t="str">
        <f>'NTS ONLY_set_year'!$E$114</f>
        <v>Remboursements de l'employeur</v>
      </c>
      <c r="R8" s="478"/>
      <c r="S8" s="480"/>
      <c r="T8" s="135"/>
      <c r="Z8" s="163"/>
      <c r="AB8" s="202" t="s">
        <v>50</v>
      </c>
      <c r="AC8" s="203">
        <v>0</v>
      </c>
      <c r="AD8" s="204">
        <v>0</v>
      </c>
      <c r="AI8" s="161" t="s">
        <v>51</v>
      </c>
      <c r="AL8" s="689" t="s">
        <v>41</v>
      </c>
      <c r="AN8" s="689" t="s">
        <v>42</v>
      </c>
      <c r="AQ8" s="652" t="s">
        <v>43</v>
      </c>
      <c r="AR8" s="689" t="s">
        <v>45</v>
      </c>
      <c r="AS8" s="198"/>
      <c r="AT8" s="198"/>
      <c r="AU8" s="199" t="s">
        <v>99</v>
      </c>
      <c r="AV8" s="200">
        <f t="shared" ref="AV8:BG10" ca="1" si="2">INDIRECT(AV$2&amp;$BH8)</f>
        <v>0</v>
      </c>
      <c r="AW8" s="200">
        <f t="shared" ca="1" si="2"/>
        <v>0</v>
      </c>
      <c r="AX8" s="200">
        <f t="shared" ca="1" si="2"/>
        <v>0</v>
      </c>
      <c r="AY8" s="200">
        <f t="shared" ca="1" si="2"/>
        <v>0</v>
      </c>
      <c r="AZ8" s="200">
        <f t="shared" ca="1" si="2"/>
        <v>0</v>
      </c>
      <c r="BA8" s="200">
        <f t="shared" ca="1" si="2"/>
        <v>0</v>
      </c>
      <c r="BB8" s="200">
        <f t="shared" ca="1" si="2"/>
        <v>0</v>
      </c>
      <c r="BC8" s="200">
        <f t="shared" ca="1" si="2"/>
        <v>0</v>
      </c>
      <c r="BD8" s="200">
        <f t="shared" ca="1" si="2"/>
        <v>0</v>
      </c>
      <c r="BE8" s="200">
        <f t="shared" ca="1" si="2"/>
        <v>0</v>
      </c>
      <c r="BF8" s="200">
        <f t="shared" ca="1" si="2"/>
        <v>0</v>
      </c>
      <c r="BG8" s="200">
        <f t="shared" ca="1" si="2"/>
        <v>0</v>
      </c>
      <c r="BH8" s="162" t="str">
        <f>ADDRESS(ROW('01'!AQ7),COLUMN('01'!AQ7))</f>
        <v>$AQ$7</v>
      </c>
      <c r="BI8" s="201"/>
      <c r="BM8" s="201"/>
      <c r="BR8" s="1"/>
    </row>
    <row r="9" spans="1:253" ht="12.75" customHeight="1">
      <c r="B9" s="428"/>
      <c r="C9" s="429"/>
      <c r="D9" s="429"/>
      <c r="E9" s="429"/>
      <c r="F9" s="429"/>
      <c r="G9" s="429"/>
      <c r="H9" s="430"/>
      <c r="I9" s="431" t="str">
        <f>IF(I8&lt;=0,"",I7/I8)</f>
        <v/>
      </c>
      <c r="J9" s="15" t="str">
        <f>IF($I$9&lt;0.5,"("&amp;'NTS ONLY_set_year'!$E$110&amp;" &lt;50%:",'NTS ONLY_set_year'!$E$110)</f>
        <v>km personnel</v>
      </c>
      <c r="K9" s="432"/>
      <c r="L9" s="53"/>
      <c r="M9" s="14"/>
      <c r="N9" s="44" t="str">
        <f>'NTS ONLY_set_year'!$E$79</f>
        <v>Assurance</v>
      </c>
      <c r="O9" s="38">
        <f>SUM('01:12'!N9)</f>
        <v>0</v>
      </c>
      <c r="P9" s="40">
        <f>SUM('01:12'!O9)</f>
        <v>0</v>
      </c>
      <c r="Q9" s="46" t="str">
        <f>'NTS ONLY_set_year'!$E$71</f>
        <v>Remboursement de la taxe d'accise sur l'essence</v>
      </c>
      <c r="R9" s="478"/>
      <c r="S9" s="480"/>
      <c r="T9" s="135"/>
      <c r="V9" s="206"/>
      <c r="W9" s="183"/>
      <c r="Y9" s="207" t="s">
        <v>20</v>
      </c>
      <c r="Z9" s="208">
        <f ca="1">SUM('01'!U5)</f>
        <v>0</v>
      </c>
      <c r="AB9" s="202" t="s">
        <v>50</v>
      </c>
      <c r="AC9" s="203">
        <v>0</v>
      </c>
      <c r="AD9" s="204">
        <v>0</v>
      </c>
      <c r="AL9" s="697"/>
      <c r="AN9" s="697"/>
      <c r="AQ9" s="652"/>
      <c r="AR9" s="697"/>
      <c r="AS9" s="198"/>
      <c r="AT9" s="198"/>
      <c r="AU9" s="199" t="s">
        <v>104</v>
      </c>
      <c r="AV9" s="200">
        <f t="shared" ca="1" si="2"/>
        <v>0</v>
      </c>
      <c r="AW9" s="200">
        <f t="shared" ca="1" si="2"/>
        <v>0</v>
      </c>
      <c r="AX9" s="200">
        <f t="shared" ca="1" si="2"/>
        <v>0</v>
      </c>
      <c r="AY9" s="200">
        <f t="shared" ca="1" si="2"/>
        <v>0</v>
      </c>
      <c r="AZ9" s="200">
        <f t="shared" ca="1" si="2"/>
        <v>0</v>
      </c>
      <c r="BA9" s="200">
        <f t="shared" ca="1" si="2"/>
        <v>0</v>
      </c>
      <c r="BB9" s="200">
        <f t="shared" ca="1" si="2"/>
        <v>0</v>
      </c>
      <c r="BC9" s="200">
        <f t="shared" ca="1" si="2"/>
        <v>0</v>
      </c>
      <c r="BD9" s="200">
        <f t="shared" ca="1" si="2"/>
        <v>0</v>
      </c>
      <c r="BE9" s="200">
        <f t="shared" ca="1" si="2"/>
        <v>0</v>
      </c>
      <c r="BF9" s="200">
        <f t="shared" ca="1" si="2"/>
        <v>0</v>
      </c>
      <c r="BG9" s="200">
        <f t="shared" ca="1" si="2"/>
        <v>0</v>
      </c>
      <c r="BH9" s="162" t="str">
        <f>ADDRESS(ROW('01'!AJ2),COLUMN('01'!AJ2))</f>
        <v>$AJ$2</v>
      </c>
      <c r="BM9" s="201"/>
      <c r="BR9" s="1"/>
    </row>
    <row r="10" spans="1:253" ht="13.2">
      <c r="B10" s="428"/>
      <c r="C10" s="429"/>
      <c r="D10" s="429"/>
      <c r="E10" s="429"/>
      <c r="F10" s="429"/>
      <c r="G10" s="429"/>
      <c r="H10" s="430"/>
      <c r="I10" s="686" t="str">
        <f>IF($I$9&lt;0.5,'NTS ONLY_set_year'!$E$125&amp;")","")</f>
        <v/>
      </c>
      <c r="J10" s="687"/>
      <c r="K10" s="688"/>
      <c r="L10" s="28"/>
      <c r="M10" s="13"/>
      <c r="N10" s="64" t="str">
        <f>'NTS ONLY_set_year'!$E$12</f>
        <v>Réparations accident (personnel)</v>
      </c>
      <c r="O10" s="39">
        <f>SUM('01:12'!N10)</f>
        <v>0</v>
      </c>
      <c r="P10" s="41">
        <f>SUM('01:12'!O10)</f>
        <v>0</v>
      </c>
      <c r="Q10" s="46" t="str">
        <f>'NTS ONLY_set_year'!$E$72</f>
        <v>Remboursement de la TPS/TVH reçue</v>
      </c>
      <c r="R10" s="478"/>
      <c r="S10" s="480"/>
      <c r="T10" s="135"/>
      <c r="V10" s="161" t="str">
        <f>'NTS ONLY_set_year'!E103</f>
        <v>ok</v>
      </c>
      <c r="Z10" s="210"/>
      <c r="AA10" s="210"/>
      <c r="AB10" s="211" t="s">
        <v>50</v>
      </c>
      <c r="AC10" s="212"/>
      <c r="AD10" s="211"/>
      <c r="AE10" s="212"/>
      <c r="AF10" s="213"/>
      <c r="AG10" s="210"/>
      <c r="AH10" s="214"/>
      <c r="AI10" s="210"/>
      <c r="AJ10" s="210"/>
      <c r="AL10" s="697"/>
      <c r="AM10" s="215"/>
      <c r="AN10" s="697"/>
      <c r="AO10" s="215"/>
      <c r="AP10" s="215"/>
      <c r="AQ10" s="652"/>
      <c r="AR10" s="697"/>
      <c r="AS10" s="198"/>
      <c r="AT10" s="198"/>
      <c r="AU10" s="199" t="s">
        <v>105</v>
      </c>
      <c r="AV10" s="200">
        <f t="shared" ca="1" si="2"/>
        <v>31</v>
      </c>
      <c r="AW10" s="200">
        <f t="shared" ca="1" si="2"/>
        <v>28</v>
      </c>
      <c r="AX10" s="200">
        <f t="shared" ca="1" si="2"/>
        <v>31</v>
      </c>
      <c r="AY10" s="200">
        <f t="shared" ca="1" si="2"/>
        <v>30</v>
      </c>
      <c r="AZ10" s="200">
        <f t="shared" ca="1" si="2"/>
        <v>31</v>
      </c>
      <c r="BA10" s="200">
        <f t="shared" ca="1" si="2"/>
        <v>30</v>
      </c>
      <c r="BB10" s="200">
        <f t="shared" ca="1" si="2"/>
        <v>31</v>
      </c>
      <c r="BC10" s="200">
        <f t="shared" ca="1" si="2"/>
        <v>31</v>
      </c>
      <c r="BD10" s="200">
        <f t="shared" ca="1" si="2"/>
        <v>30</v>
      </c>
      <c r="BE10" s="200">
        <f t="shared" ca="1" si="2"/>
        <v>31</v>
      </c>
      <c r="BF10" s="200">
        <f t="shared" ca="1" si="2"/>
        <v>30</v>
      </c>
      <c r="BG10" s="200">
        <f t="shared" ca="1" si="2"/>
        <v>31</v>
      </c>
      <c r="BH10" s="162" t="str">
        <f>ADDRESS(ROW('01'!AF5),COLUMN('01'!AF5))</f>
        <v>$AF$5</v>
      </c>
      <c r="BI10" s="215"/>
      <c r="BJ10" s="215"/>
      <c r="BK10" s="215"/>
      <c r="BL10" s="215"/>
      <c r="BM10" s="201"/>
      <c r="BN10" s="215"/>
      <c r="BO10" s="215"/>
      <c r="BP10" s="215"/>
      <c r="BR10" s="5"/>
      <c r="BS10" s="4"/>
      <c r="BT10" s="4"/>
      <c r="BU10" s="4"/>
    </row>
    <row r="11" spans="1:253" ht="13.2">
      <c r="B11" s="680" t="str">
        <f>'NTS ONLY_set_year'!$E$120</f>
        <v>Notes spéciales :</v>
      </c>
      <c r="C11" s="680"/>
      <c r="D11" s="680"/>
      <c r="E11" s="680"/>
      <c r="F11" s="680"/>
      <c r="G11" s="680"/>
      <c r="H11" s="681"/>
      <c r="I11" s="113"/>
      <c r="J11" s="113" t="str">
        <f>'NTS ONLY_set_year'!$E$52</f>
        <v>Jours de disponibilité du véhicule</v>
      </c>
      <c r="K11" s="114">
        <f ca="1">$V$19</f>
        <v>365</v>
      </c>
      <c r="L11" s="29"/>
      <c r="M11" s="13"/>
      <c r="N11" s="64" t="str">
        <f>'NTS ONLY_set_year'!$E$11</f>
        <v>Réparations accident (affaires)</v>
      </c>
      <c r="O11" s="38">
        <f>SUM('01:12'!N11)</f>
        <v>0</v>
      </c>
      <c r="P11" s="616">
        <f>SUM('01:12'!O11)</f>
        <v>0</v>
      </c>
      <c r="Q11" s="46" t="str">
        <f>'NTS ONLY_set_year'!$E$164</f>
        <v>Remboursement de la TVQ reçue</v>
      </c>
      <c r="R11" s="478"/>
      <c r="S11" s="480"/>
      <c r="T11" s="135"/>
      <c r="V11" s="161" t="str">
        <f>'NTS ONLY_set_year'!E96</f>
        <v>Pas de problème</v>
      </c>
      <c r="Z11" s="216"/>
      <c r="AA11" s="216"/>
      <c r="AB11" s="162">
        <v>0</v>
      </c>
      <c r="AC11" s="217"/>
      <c r="AD11" s="210"/>
      <c r="AE11" s="215"/>
      <c r="AF11" s="218"/>
      <c r="AH11" s="210"/>
      <c r="AI11" s="210"/>
      <c r="AJ11" s="210"/>
      <c r="AL11" s="697"/>
      <c r="AM11" s="215"/>
      <c r="AN11" s="697"/>
      <c r="AO11" s="215"/>
      <c r="AP11" s="215"/>
      <c r="AQ11" s="652"/>
      <c r="AR11" s="697"/>
      <c r="AS11" s="209"/>
      <c r="AT11" s="209"/>
      <c r="AU11" s="209"/>
      <c r="AV11" s="215"/>
      <c r="AW11" s="215"/>
      <c r="AX11" s="215"/>
      <c r="AY11" s="215"/>
      <c r="AZ11" s="215"/>
      <c r="BA11" s="215"/>
      <c r="BB11" s="215"/>
      <c r="BC11" s="215"/>
      <c r="BD11" s="215"/>
      <c r="BE11" s="215"/>
      <c r="BF11" s="215"/>
      <c r="BG11" s="215"/>
      <c r="BH11" s="215"/>
      <c r="BI11" s="215"/>
      <c r="BJ11" s="215"/>
      <c r="BK11" s="215"/>
      <c r="BL11" s="215"/>
      <c r="BM11" s="215"/>
      <c r="BN11" s="215"/>
      <c r="BO11" s="215"/>
      <c r="BP11" s="215"/>
      <c r="BR11" s="5"/>
      <c r="BS11" s="4"/>
      <c r="BT11" s="4"/>
      <c r="BU11" s="4"/>
    </row>
    <row r="12" spans="1:253" ht="13.5" customHeight="1">
      <c r="B12" s="671"/>
      <c r="C12" s="672"/>
      <c r="D12" s="672"/>
      <c r="E12" s="672"/>
      <c r="F12" s="672"/>
      <c r="G12" s="672"/>
      <c r="H12" s="672"/>
      <c r="I12" s="672"/>
      <c r="J12" s="672"/>
      <c r="K12" s="672"/>
      <c r="L12" s="673"/>
      <c r="M12" s="674"/>
      <c r="N12" s="46"/>
      <c r="O12" s="46"/>
      <c r="P12" s="617">
        <f>SUM('01:12'!O12)</f>
        <v>0</v>
      </c>
      <c r="Q12" s="433" t="str">
        <f>'NTS ONLY_set_year'!$E$80</f>
        <v>Produit d'assurance</v>
      </c>
      <c r="R12" s="479"/>
      <c r="S12" s="136"/>
      <c r="T12" s="135"/>
      <c r="Z12" s="216"/>
      <c r="AA12" s="216"/>
      <c r="AB12" s="216"/>
      <c r="AC12" s="217"/>
      <c r="AD12" s="210"/>
      <c r="AE12" s="215"/>
      <c r="AF12" s="218"/>
      <c r="AH12" s="210"/>
      <c r="AI12" s="210"/>
      <c r="AJ12" s="210"/>
      <c r="AK12" s="210"/>
      <c r="AL12" s="697"/>
      <c r="AM12" s="215"/>
      <c r="AN12" s="697"/>
      <c r="AO12" s="215"/>
      <c r="AP12" s="215"/>
      <c r="AQ12" s="652"/>
      <c r="AR12" s="697"/>
      <c r="AS12" s="209"/>
      <c r="AT12" s="209"/>
      <c r="AU12" s="209"/>
      <c r="AV12" s="215"/>
      <c r="AW12" s="215"/>
      <c r="AX12" s="215"/>
      <c r="AY12" s="215"/>
      <c r="AZ12" s="215"/>
      <c r="BA12" s="215"/>
      <c r="BB12" s="215"/>
      <c r="BC12" s="215"/>
      <c r="BD12" s="215"/>
      <c r="BE12" s="215"/>
      <c r="BF12" s="215"/>
      <c r="BG12" s="215"/>
      <c r="BH12" s="215"/>
      <c r="BI12" s="215"/>
      <c r="BJ12" s="215"/>
      <c r="BK12" s="215"/>
      <c r="BL12" s="215"/>
      <c r="BM12" s="215"/>
      <c r="BN12" s="215"/>
      <c r="BO12" s="215"/>
      <c r="BP12" s="215"/>
      <c r="BR12" s="5"/>
      <c r="BS12" s="4"/>
      <c r="BT12" s="4"/>
      <c r="BU12" s="4"/>
    </row>
    <row r="13" spans="1:253" ht="3.75" hidden="1" customHeight="1">
      <c r="B13" s="675"/>
      <c r="C13" s="676"/>
      <c r="D13" s="676"/>
      <c r="E13" s="676"/>
      <c r="F13" s="676"/>
      <c r="G13" s="676"/>
      <c r="H13" s="676"/>
      <c r="I13" s="676"/>
      <c r="J13" s="676"/>
      <c r="K13" s="676"/>
      <c r="L13" s="661"/>
      <c r="M13" s="677"/>
      <c r="N13" s="63"/>
      <c r="O13" s="450"/>
      <c r="P13" s="450"/>
      <c r="Q13" s="450"/>
      <c r="R13" s="450"/>
      <c r="S13" s="136"/>
      <c r="T13" s="135"/>
      <c r="Z13" s="216"/>
      <c r="AA13" s="209" t="s">
        <v>21</v>
      </c>
      <c r="AB13" s="216"/>
      <c r="AC13" s="217"/>
      <c r="AD13" s="210"/>
      <c r="AE13" s="215"/>
      <c r="AF13" s="218"/>
      <c r="AH13" s="210"/>
      <c r="AI13" s="210"/>
      <c r="AJ13" s="210"/>
      <c r="AK13" s="210"/>
      <c r="AL13" s="697"/>
      <c r="AM13" s="215"/>
      <c r="AN13" s="697"/>
      <c r="AO13" s="215"/>
      <c r="AP13" s="215"/>
      <c r="AQ13" s="652"/>
      <c r="AR13" s="697"/>
      <c r="AS13" s="209"/>
      <c r="AT13" s="209"/>
      <c r="AU13" s="209"/>
      <c r="AV13" s="215"/>
      <c r="AW13" s="215"/>
      <c r="AX13" s="215"/>
      <c r="AY13" s="215"/>
      <c r="AZ13" s="215"/>
      <c r="BA13" s="215"/>
      <c r="BB13" s="215"/>
      <c r="BC13" s="215"/>
      <c r="BD13" s="215"/>
      <c r="BE13" s="215"/>
      <c r="BF13" s="215"/>
      <c r="BG13" s="215"/>
      <c r="BH13" s="215"/>
      <c r="BI13" s="215"/>
      <c r="BJ13" s="215"/>
      <c r="BK13" s="215"/>
      <c r="BL13" s="215"/>
      <c r="BM13" s="215"/>
      <c r="BN13" s="215"/>
      <c r="BO13" s="215"/>
      <c r="BP13" s="215"/>
      <c r="BR13" s="5"/>
      <c r="BS13" s="4"/>
      <c r="BT13" s="4"/>
      <c r="BU13" s="4"/>
    </row>
    <row r="14" spans="1:253" ht="14.25" customHeight="1">
      <c r="B14" s="675"/>
      <c r="C14" s="676"/>
      <c r="D14" s="676"/>
      <c r="E14" s="676"/>
      <c r="F14" s="676"/>
      <c r="G14" s="676"/>
      <c r="H14" s="676"/>
      <c r="I14" s="676"/>
      <c r="J14" s="676"/>
      <c r="K14" s="676"/>
      <c r="L14" s="661"/>
      <c r="M14" s="677"/>
      <c r="N14" s="668" t="str">
        <f>'NTS ONLY_set_year'!$E$23</f>
        <v>Kilomètres d'affaires parcourus</v>
      </c>
      <c r="O14" s="698" t="str">
        <f>'NTS ONLY_set_year'!$E$67</f>
        <v>Autres dépenses</v>
      </c>
      <c r="P14" s="699"/>
      <c r="Q14" s="699"/>
      <c r="R14" s="700"/>
      <c r="T14" s="135"/>
      <c r="V14" s="161" t="str">
        <f>'NTS ONLY_set_year'!E37</f>
        <v>Vérifier</v>
      </c>
      <c r="Z14" s="219"/>
      <c r="AB14" s="219"/>
      <c r="AC14" s="209"/>
      <c r="AL14" s="697"/>
      <c r="AN14" s="697"/>
      <c r="AQ14" s="652"/>
      <c r="AR14" s="697"/>
      <c r="AS14" s="689" t="s">
        <v>46</v>
      </c>
      <c r="AT14" s="209"/>
      <c r="AU14" s="209"/>
      <c r="BR14" s="1"/>
    </row>
    <row r="15" spans="1:253" ht="21" customHeight="1">
      <c r="B15" s="675"/>
      <c r="C15" s="676"/>
      <c r="D15" s="676"/>
      <c r="E15" s="676"/>
      <c r="F15" s="676"/>
      <c r="G15" s="676"/>
      <c r="H15" s="676"/>
      <c r="I15" s="676"/>
      <c r="J15" s="676"/>
      <c r="K15" s="676"/>
      <c r="L15" s="661"/>
      <c r="M15" s="677"/>
      <c r="N15" s="669"/>
      <c r="O15" s="682" t="str">
        <f>'NTS ONLY_set_year'!$E$106</f>
        <v>Station-
nement</v>
      </c>
      <c r="P15" s="691" t="str">
        <f>'NTS ONLY_set_year'!$E$70</f>
        <v>Essence
et huile</v>
      </c>
      <c r="Q15" s="691" t="str">
        <f>'NTS ONLY_set_year'!$E$97</f>
        <v>Réparations et entretien courants</v>
      </c>
      <c r="R15" s="693" t="str">
        <f>'NTS ONLY_set_year'!$E$105</f>
        <v>Autres frais d'exploitation (comme l'immatriculation et le permis)</v>
      </c>
      <c r="S15" s="695"/>
      <c r="T15" s="135"/>
      <c r="V15" s="220" t="s">
        <v>114</v>
      </c>
      <c r="Z15" s="219"/>
      <c r="AA15" s="221">
        <v>31</v>
      </c>
      <c r="AB15" s="219"/>
      <c r="AC15" s="221">
        <v>0</v>
      </c>
      <c r="AL15" s="697"/>
      <c r="AN15" s="697"/>
      <c r="AQ15" s="652"/>
      <c r="AR15" s="697"/>
      <c r="AS15" s="690"/>
      <c r="AT15" s="209"/>
      <c r="AU15" s="209"/>
      <c r="BR15" s="1"/>
    </row>
    <row r="16" spans="1:253" ht="14.25" customHeight="1" thickBot="1">
      <c r="B16" s="675"/>
      <c r="C16" s="676"/>
      <c r="D16" s="676"/>
      <c r="E16" s="676"/>
      <c r="F16" s="676"/>
      <c r="G16" s="676"/>
      <c r="H16" s="676"/>
      <c r="I16" s="676"/>
      <c r="J16" s="676"/>
      <c r="K16" s="676"/>
      <c r="L16" s="661"/>
      <c r="M16" s="677"/>
      <c r="N16" s="670"/>
      <c r="O16" s="683"/>
      <c r="P16" s="692"/>
      <c r="Q16" s="692"/>
      <c r="R16" s="694"/>
      <c r="S16" s="696"/>
      <c r="T16" s="135"/>
      <c r="V16" s="222" t="s">
        <v>112</v>
      </c>
      <c r="AA16" s="223">
        <v>164</v>
      </c>
      <c r="AL16" s="697"/>
      <c r="AN16" s="697"/>
      <c r="AQ16" s="224">
        <v>999</v>
      </c>
      <c r="AR16" s="697"/>
      <c r="AS16" s="690"/>
      <c r="AT16" s="209"/>
      <c r="AU16" s="209"/>
      <c r="BR16" s="1"/>
    </row>
    <row r="17" spans="2:70" ht="13.5" customHeight="1" thickTop="1" thickBot="1">
      <c r="B17" s="675"/>
      <c r="C17" s="676"/>
      <c r="D17" s="676"/>
      <c r="E17" s="676"/>
      <c r="F17" s="676"/>
      <c r="G17" s="676"/>
      <c r="H17" s="676"/>
      <c r="I17" s="676"/>
      <c r="J17" s="676"/>
      <c r="K17" s="676"/>
      <c r="L17" s="661"/>
      <c r="M17" s="677"/>
      <c r="N17" s="523">
        <f ca="1">SUM('01:12'!M19)</f>
        <v>0</v>
      </c>
      <c r="O17" s="524">
        <f ca="1">SUM('01:12'!N19)</f>
        <v>0</v>
      </c>
      <c r="P17" s="100">
        <f ca="1">SUM('01:12'!O19)</f>
        <v>0</v>
      </c>
      <c r="Q17" s="100">
        <f ca="1">SUM('01:12'!P19)</f>
        <v>0</v>
      </c>
      <c r="R17" s="525">
        <f ca="1">SUM('01:12'!Q19)</f>
        <v>0</v>
      </c>
      <c r="S17" s="696"/>
      <c r="T17" s="135"/>
      <c r="V17" s="225" t="s">
        <v>106</v>
      </c>
      <c r="W17" s="226"/>
      <c r="Y17" s="216"/>
      <c r="Z17" s="216"/>
      <c r="AA17" s="223"/>
      <c r="AC17" s="162" t="s">
        <v>14</v>
      </c>
      <c r="AD17" s="216"/>
      <c r="AG17" s="161">
        <v>0</v>
      </c>
      <c r="AJ17" s="227" t="s">
        <v>161</v>
      </c>
      <c r="AK17" s="227"/>
      <c r="AL17" s="697"/>
      <c r="AN17" s="697"/>
      <c r="AQ17" s="224">
        <v>999</v>
      </c>
      <c r="AR17" s="697"/>
      <c r="AS17" s="690"/>
      <c r="AT17" s="209"/>
      <c r="AU17" s="209"/>
      <c r="AV17" s="228" t="s">
        <v>67</v>
      </c>
      <c r="AW17" s="198"/>
      <c r="AX17" s="198"/>
      <c r="AY17" s="198"/>
      <c r="AZ17" s="198"/>
      <c r="BA17" s="198"/>
      <c r="BB17" s="198"/>
      <c r="BC17" s="198"/>
      <c r="BD17" s="198"/>
      <c r="BE17" s="198"/>
      <c r="BF17" s="198"/>
      <c r="BG17" s="198"/>
      <c r="BR17" s="1"/>
    </row>
    <row r="18" spans="2:70" ht="7.5" customHeight="1" thickTop="1" thickBot="1">
      <c r="B18" s="526"/>
      <c r="C18" s="527"/>
      <c r="D18" s="527"/>
      <c r="E18" s="527"/>
      <c r="F18" s="527"/>
      <c r="G18" s="527"/>
      <c r="H18" s="527"/>
      <c r="I18" s="527"/>
      <c r="J18" s="527"/>
      <c r="K18" s="528"/>
      <c r="L18" s="529"/>
      <c r="M18" s="530"/>
      <c r="N18" s="531"/>
      <c r="O18" s="531"/>
      <c r="P18" s="531"/>
      <c r="Q18" s="531"/>
      <c r="R18" s="532"/>
      <c r="S18" s="137"/>
      <c r="T18" s="135"/>
      <c r="V18" s="229"/>
      <c r="W18" s="226"/>
      <c r="Y18" s="216"/>
      <c r="Z18" s="216"/>
      <c r="AA18" s="223"/>
      <c r="AD18" s="216"/>
      <c r="AJ18" s="227"/>
      <c r="AK18" s="227"/>
      <c r="AL18" s="209"/>
      <c r="AN18" s="209"/>
      <c r="AQ18" s="224"/>
      <c r="AR18" s="209"/>
      <c r="AS18" s="209"/>
      <c r="AT18" s="209"/>
      <c r="AU18" s="209"/>
      <c r="AV18" s="228"/>
      <c r="AW18" s="198"/>
      <c r="AX18" s="198"/>
      <c r="AY18" s="198"/>
      <c r="AZ18" s="198"/>
      <c r="BA18" s="198"/>
      <c r="BB18" s="198"/>
      <c r="BC18" s="198"/>
      <c r="BD18" s="198"/>
      <c r="BE18" s="198"/>
      <c r="BF18" s="198"/>
      <c r="BG18" s="198"/>
      <c r="BR18" s="1"/>
    </row>
    <row r="19" spans="2:70" ht="24" customHeight="1" thickTop="1">
      <c r="B19" s="666" t="str">
        <f>'NTS ONLY_set_year'!$E$63</f>
        <v xml:space="preserve">Entrer "X" pour tout mois où aucune automobile n'était disponible
     ▼▼ </v>
      </c>
      <c r="C19" s="666"/>
      <c r="D19" s="475"/>
      <c r="E19" s="722" t="str">
        <f>'NTS ONLY_set_year'!$E$94</f>
        <v>Registres mensuels :
Jours manquants ou non ordonnés?</v>
      </c>
      <c r="F19" s="723"/>
      <c r="G19" s="655" t="str">
        <f>'NTS ONLY_set_year'!$E$45</f>
        <v>Problèmes courants du compteur de km - diagnostics (de détection des erreurs)</v>
      </c>
      <c r="H19" s="656"/>
      <c r="I19" s="656"/>
      <c r="J19" s="656"/>
      <c r="K19" s="656"/>
      <c r="L19" s="656"/>
      <c r="M19" s="656"/>
      <c r="N19" s="656"/>
      <c r="O19" s="656"/>
      <c r="P19" s="656"/>
      <c r="Q19" s="656"/>
      <c r="R19" s="476"/>
      <c r="S19" s="137"/>
      <c r="T19" s="135"/>
      <c r="V19" s="230">
        <f ca="1">V20-V21</f>
        <v>365</v>
      </c>
      <c r="W19" s="226"/>
      <c r="Y19" s="216"/>
      <c r="Z19" s="216"/>
      <c r="AA19" s="223"/>
      <c r="AD19" s="216"/>
      <c r="AJ19" s="227" t="str">
        <f>LOWER($AJ$20)</f>
        <v>vérifier</v>
      </c>
      <c r="AK19" s="231" t="str">
        <f>" "&amp;'NTS ONLY_set_year'!$E$44</f>
        <v xml:space="preserve"> Comparer la fin avec la lecture la plus élevée du mois</v>
      </c>
      <c r="AL19" s="209"/>
      <c r="AN19" s="209"/>
      <c r="AQ19" s="224"/>
      <c r="AR19" s="209"/>
      <c r="AS19" s="209"/>
      <c r="AT19" s="209"/>
      <c r="AU19" s="209"/>
      <c r="AV19" s="228"/>
      <c r="AW19" s="198"/>
      <c r="AX19" s="198"/>
      <c r="AY19" s="198"/>
      <c r="AZ19" s="198"/>
      <c r="BA19" s="198"/>
      <c r="BB19" s="198"/>
      <c r="BC19" s="198"/>
      <c r="BD19" s="198"/>
      <c r="BE19" s="198"/>
      <c r="BF19" s="198"/>
      <c r="BG19" s="198"/>
      <c r="BR19" s="1"/>
    </row>
    <row r="20" spans="2:70" ht="21" customHeight="1">
      <c r="B20" s="667"/>
      <c r="C20" s="667"/>
      <c r="E20" s="724"/>
      <c r="F20" s="725"/>
      <c r="G20" s="422"/>
      <c r="H20" s="477"/>
      <c r="I20" s="663"/>
      <c r="J20" s="664"/>
      <c r="K20" s="664"/>
      <c r="L20" s="665"/>
      <c r="M20" s="742" t="str">
        <f>'NTS ONLY_set_year'!$E$100</f>
        <v>Compteur pour le début et/ou la fin du mois</v>
      </c>
      <c r="N20" s="742"/>
      <c r="O20" s="742"/>
      <c r="P20" s="743"/>
      <c r="Q20" s="653" t="str">
        <f>'NTS ONLY_set_year'!$E$78</f>
        <v>Entrées individuelles du compteur</v>
      </c>
      <c r="R20" s="140"/>
      <c r="S20" s="69"/>
      <c r="T20" s="135"/>
      <c r="V20" s="229">
        <f ca="1">SUM(AV10:BG10)</f>
        <v>365</v>
      </c>
      <c r="W20" s="226"/>
      <c r="Y20" s="232" t="str">
        <f ca="1">IF(ISNUMBER(MATCH('NTS ONLY_set_year'!$E$37,M24:M35,0)),'NTS ONLY_set_year'!$E$111,'NTS ONLY_set_year'!$E$96)</f>
        <v>Pas de problème</v>
      </c>
      <c r="Z20" s="232" t="str">
        <f ca="1">IF(ISNUMBER(MATCH('NTS ONLY_set_year'!$E$37,N24:N35,0)),'NTS ONLY_set_year'!$E$111,'NTS ONLY_set_year'!$E$96)</f>
        <v>Pas de problème</v>
      </c>
      <c r="AA20" s="232" t="str">
        <f ca="1">IF(ISNUMBER(MATCH('NTS ONLY_set_year'!$E$37,O24:O35,0)),'NTS ONLY_set_year'!$E$111,'NTS ONLY_set_year'!$E$96)</f>
        <v>Pas de problème</v>
      </c>
      <c r="AB20" s="232" t="str">
        <f ca="1">IF(ISNUMBER(MATCH('NTS ONLY_set_year'!$E$37,P24:P35,0)),'NTS ONLY_set_year'!$E$111,'NTS ONLY_set_year'!$E$96)</f>
        <v>Pas de problème</v>
      </c>
      <c r="AD20" s="216"/>
      <c r="AJ20" s="227" t="str">
        <f>'NTS ONLY_set_year'!$E$37</f>
        <v>Vérifier</v>
      </c>
      <c r="AK20" s="227" t="str">
        <f>" "&amp;'NTS ONLY_set_year'!$E$13</f>
        <v xml:space="preserve"> Par rapport à la plus petite lecture du mois</v>
      </c>
      <c r="AL20" s="209"/>
      <c r="AN20" s="209"/>
      <c r="AQ20" s="224"/>
      <c r="AR20" s="209"/>
      <c r="AS20" s="209"/>
      <c r="AT20" s="209"/>
      <c r="AU20" s="209"/>
      <c r="AV20" s="228"/>
      <c r="AW20" s="198"/>
      <c r="AX20" s="198"/>
      <c r="AY20" s="198"/>
      <c r="AZ20" s="198"/>
      <c r="BA20" s="198"/>
      <c r="BB20" s="198"/>
      <c r="BC20" s="198"/>
      <c r="BD20" s="198"/>
      <c r="BE20" s="198"/>
      <c r="BF20" s="198"/>
      <c r="BG20" s="198"/>
      <c r="BR20" s="1"/>
    </row>
    <row r="21" spans="2:70" ht="24.75" customHeight="1">
      <c r="B21" s="667"/>
      <c r="C21" s="667"/>
      <c r="E21" s="724"/>
      <c r="F21" s="725"/>
      <c r="G21" s="660" t="str">
        <f>'NTS ONLY_set_year'!$E$36</f>
        <v>Automobiles utilisées*</v>
      </c>
      <c r="H21" s="477"/>
      <c r="I21" s="732" t="str">
        <f>'NTS ONLY_set_year'!E117</f>
        <v>Lecture de DÉBUT la moins élevée de toutes les voitures</v>
      </c>
      <c r="J21" s="735" t="str">
        <f>'NTS ONLY_set_year'!E89</f>
        <v>Lecture de FIN la plus élevée de toutes les voitures</v>
      </c>
      <c r="K21" s="497"/>
      <c r="L21" s="498"/>
      <c r="M21" s="728" t="str">
        <f>'NTS ONLY_set_year'!$E$123</f>
        <v>DÉBUT
ne concorde pas avec la FIN du mois précédent</v>
      </c>
      <c r="N21" s="728" t="str">
        <f>'NTS ONLY_set_year'!$E$122</f>
        <v>DÉBUT
excède la plus petite lecture du mois</v>
      </c>
      <c r="O21" s="728" t="str">
        <f>'NTS ONLY_set_year'!$E$60</f>
        <v>FIN
est inférieur
à la plus grande lecture du
mois</v>
      </c>
      <c r="P21" s="658" t="str">
        <f>'NTS ONLY_set_year'!$E$85</f>
        <v>km (FIN moins DÉBUT) peut être nul ou négatif</v>
      </c>
      <c r="Q21" s="654"/>
      <c r="R21" s="141"/>
      <c r="S21" s="138"/>
      <c r="T21" s="135"/>
      <c r="V21" s="233">
        <f ca="1">SUM(V24:V35)</f>
        <v>0</v>
      </c>
      <c r="W21" s="657" t="s">
        <v>149</v>
      </c>
      <c r="Y21" s="216"/>
      <c r="Z21" s="216"/>
      <c r="AA21" s="223"/>
      <c r="AD21" s="216"/>
      <c r="AJ21" s="227" t="str">
        <f>'NTS ONLY_set_year'!$E$41</f>
        <v>Vérifier début</v>
      </c>
      <c r="AK21" s="227" t="str">
        <f>" "&amp;'NTS ONLY_set_year'!$E$14</f>
        <v xml:space="preserve"> par rapport à la fin du mois précédent</v>
      </c>
      <c r="AN21" s="209"/>
      <c r="AQ21" s="224"/>
      <c r="AR21" s="209"/>
      <c r="AS21" s="209"/>
      <c r="AT21" s="209"/>
      <c r="AU21" s="209"/>
      <c r="AV21" s="228"/>
      <c r="AW21" s="198"/>
      <c r="AX21" s="198"/>
      <c r="AY21" s="198"/>
      <c r="AZ21" s="198"/>
      <c r="BA21" s="198"/>
      <c r="BB21" s="198"/>
      <c r="BC21" s="198"/>
      <c r="BD21" s="198"/>
      <c r="BE21" s="198"/>
      <c r="BF21" s="198"/>
      <c r="BG21" s="198"/>
      <c r="BR21" s="1"/>
    </row>
    <row r="22" spans="2:70" ht="13.2">
      <c r="B22" s="667"/>
      <c r="C22" s="667"/>
      <c r="E22" s="724"/>
      <c r="F22" s="725"/>
      <c r="G22" s="661"/>
      <c r="H22" s="477"/>
      <c r="I22" s="733"/>
      <c r="J22" s="736"/>
      <c r="K22" s="732" t="str">
        <f>'NTS ONLY_set_year'!E118</f>
        <v>Déplace- 
ment le plus petit en km</v>
      </c>
      <c r="L22" s="740" t="str">
        <f>'NTS ONLY_set_year'!E90</f>
        <v>Déplace-
ment le plus grand en km</v>
      </c>
      <c r="M22" s="641"/>
      <c r="N22" s="641"/>
      <c r="O22" s="641"/>
      <c r="P22" s="659"/>
      <c r="Q22" s="738" t="str">
        <f>'NTS ONLY_set_year'!$E$8</f>
        <v>(par ex., si le km au départ est inférieur au km à l'arrivée du déplacement précédent)</v>
      </c>
      <c r="R22" s="141"/>
      <c r="S22" s="138"/>
      <c r="T22" s="135"/>
      <c r="V22" s="234"/>
      <c r="W22" s="657"/>
      <c r="Y22" s="216"/>
      <c r="Z22" s="216"/>
      <c r="AA22" s="223"/>
      <c r="AC22" s="650" t="s">
        <v>214</v>
      </c>
      <c r="AD22" s="216"/>
      <c r="AE22" s="162" t="str">
        <f>ADDRESS(ROW('01'!$BO$14),COLUMN('01'!$BO$14))</f>
        <v>$BO$14</v>
      </c>
      <c r="AJ22" s="231" t="str">
        <f>" "&amp;'NTS ONLY_set_year'!$E$18</f>
        <v xml:space="preserve"> et</v>
      </c>
      <c r="AK22" s="231" t="str">
        <f>" "&amp;'NTS ONLY_set_year'!$E$40</f>
        <v xml:space="preserve"> Vérifier chaque entrée du km début et fin</v>
      </c>
      <c r="AL22" s="209"/>
      <c r="AN22" s="209"/>
      <c r="AQ22" s="224"/>
      <c r="AR22" s="209"/>
      <c r="AS22" s="209"/>
      <c r="AT22" s="209"/>
      <c r="AU22" s="209"/>
      <c r="AV22" s="228"/>
      <c r="AW22" s="198"/>
      <c r="AX22" s="198"/>
      <c r="AY22" s="198"/>
      <c r="AZ22" s="198"/>
      <c r="BA22" s="198"/>
      <c r="BB22" s="198"/>
      <c r="BC22" s="198"/>
      <c r="BD22" s="198"/>
      <c r="BE22" s="198"/>
      <c r="BF22" s="198"/>
      <c r="BG22" s="198"/>
      <c r="BR22" s="1"/>
    </row>
    <row r="23" spans="2:70" ht="21" customHeight="1">
      <c r="B23" s="667"/>
      <c r="C23" s="667"/>
      <c r="E23" s="726"/>
      <c r="F23" s="727"/>
      <c r="G23" s="662"/>
      <c r="H23" s="109"/>
      <c r="I23" s="734"/>
      <c r="J23" s="737"/>
      <c r="K23" s="734"/>
      <c r="L23" s="741"/>
      <c r="M23" s="641"/>
      <c r="N23" s="641"/>
      <c r="O23" s="641"/>
      <c r="P23" s="659"/>
      <c r="Q23" s="739"/>
      <c r="R23" s="141"/>
      <c r="S23" s="138"/>
      <c r="T23" s="135"/>
      <c r="V23" s="234" t="s">
        <v>107</v>
      </c>
      <c r="W23" s="657"/>
      <c r="X23" s="235"/>
      <c r="Y23" s="236" t="s">
        <v>77</v>
      </c>
      <c r="Z23" s="237"/>
      <c r="AA23" s="238"/>
      <c r="AB23" s="235"/>
      <c r="AC23" s="651"/>
      <c r="AD23" s="240" t="s">
        <v>88</v>
      </c>
      <c r="AE23" s="321" t="s">
        <v>208</v>
      </c>
      <c r="AL23" s="209"/>
      <c r="AN23" s="209"/>
      <c r="AQ23" s="224"/>
      <c r="AR23" s="209"/>
      <c r="AS23" s="209"/>
      <c r="AT23" s="209"/>
      <c r="AU23" s="209"/>
      <c r="AV23" s="228"/>
      <c r="AW23" s="198"/>
      <c r="AX23" s="198"/>
      <c r="AY23" s="198"/>
      <c r="AZ23" s="198"/>
      <c r="BA23" s="198"/>
      <c r="BB23" s="198"/>
      <c r="BC23" s="198"/>
      <c r="BD23" s="198"/>
      <c r="BE23" s="198"/>
      <c r="BF23" s="198"/>
      <c r="BG23" s="198"/>
      <c r="BR23" s="1"/>
    </row>
    <row r="24" spans="2:70" ht="11.1" customHeight="1">
      <c r="B24" s="1"/>
      <c r="C24" s="18"/>
      <c r="E24" s="543" t="str">
        <f ca="1">IF($W24=0,'NTS ONLY_set_year'!$E$95,IF(INDEX($AV$7:$BG$7,$X24)&gt;0,'NTS ONLY_set_year'!$E$37,'NTS ONLY_set_year'!$E$103))</f>
        <v>Pas de données</v>
      </c>
      <c r="F24" s="544"/>
      <c r="G24" s="146" t="str">
        <f ca="1">IF($W24=0,"- -",AD24)</f>
        <v>- -</v>
      </c>
      <c r="H24" s="144" t="str">
        <f>'NTS ONLY_set_year'!$E$152</f>
        <v>janvier</v>
      </c>
      <c r="I24" s="453">
        <f t="shared" ref="I24:I35" ca="1" si="3">INDEX($AX$38:$BI$38,$X24)</f>
        <v>0</v>
      </c>
      <c r="J24" s="454">
        <f t="shared" ref="J24:J35" ca="1" si="4">INDEX($AX$39:$BI$39,$X24)</f>
        <v>0</v>
      </c>
      <c r="K24" s="471" t="str">
        <f t="shared" ref="K24:K35" ca="1" si="5">IF($W24=0,"- -",INDEX($AX$40:$BI$40,$X24))</f>
        <v>- -</v>
      </c>
      <c r="L24" s="472" t="str">
        <f ca="1">IF($W24=0,"- -",INDEX($AV$41:$BG$41,$X24))</f>
        <v>- -</v>
      </c>
      <c r="M24" s="145" t="s">
        <v>200</v>
      </c>
      <c r="N24" s="146" t="str">
        <f ca="1">IF(AND(ISTEXT(I24),ISTEXT(J24)),"- -",IF(AND(ISNUMBER(I24),I24&gt;K24),$V$14,$V$10))</f>
        <v>ok</v>
      </c>
      <c r="O24" s="146" t="str">
        <f ca="1">IF(OR(AND(I24=0,J24=0),AND(ISTEXT(I24),ISTEXT(J24))),"- -",IF(J24&lt;L24,$V$14,$V$10))</f>
        <v>- -</v>
      </c>
      <c r="P24" s="147" t="str">
        <f ca="1">IF(AND(ISTEXT(I24),ISTEXT(J24)),"- -",IF(AE24&gt;0,$V$14,$V$10))</f>
        <v>ok</v>
      </c>
      <c r="Q24" s="147" t="str">
        <f ca="1">IF($W24=0,"- -",IF(INDEX($AV$32:$BG$32,$X24)=1,$V$14,$V$10))</f>
        <v>- -</v>
      </c>
      <c r="R24" s="148" t="str">
        <f>'NTS ONLY_set_year'!$E$152</f>
        <v>janvier</v>
      </c>
      <c r="S24" s="55"/>
      <c r="T24" s="135"/>
      <c r="V24" s="241">
        <f t="shared" ref="V24:V35" ca="1" si="6">INDEX($AV$9:$BG$9,$X24)</f>
        <v>0</v>
      </c>
      <c r="W24" s="242">
        <f ca="1">IF(INDEX($AV$8:$BG$8,$X24)=0,0,1)</f>
        <v>0</v>
      </c>
      <c r="X24" s="243">
        <v>1</v>
      </c>
      <c r="Y24" s="244" t="str">
        <f ca="1">MID(Z24,FIND("]",Z24,1)+1,99)</f>
        <v>01</v>
      </c>
      <c r="Z24" s="245" t="str">
        <f ca="1">CELL("filename",'01'!C7)</f>
        <v>https://pwccan.sharepoint.com/sites/CA-GSD-0AHZmP0F40YcxUk9PVA/Shared Documents/Car Guide/2025/FRENCH/[electronic-car-log-2025-fr.xlsx]01</v>
      </c>
      <c r="AA24" s="246"/>
      <c r="AB24" s="247"/>
      <c r="AC24" s="483" t="str">
        <f>IF(AND($V$7="Quebec",C24="x"),"X","OK")</f>
        <v>OK</v>
      </c>
      <c r="AD24" s="248">
        <f ca="1">INDEX($AV$31:$BG$31,$X24)</f>
        <v>0</v>
      </c>
      <c r="AE24" s="322">
        <f ca="1">INDIRECT(Y24&amp;"!"&amp;$AE$22)</f>
        <v>0</v>
      </c>
      <c r="AG24" s="249" t="s">
        <v>55</v>
      </c>
      <c r="AH24" s="250" t="str">
        <f t="shared" ref="AH24:AH35" ca="1" si="7">IF(OR(M24=$AJ$19,N24=$AJ$19,P24=$AJ$19),$AJ$21,"")</f>
        <v/>
      </c>
      <c r="AI24" s="251" t="str">
        <f t="shared" ref="AI24:AI35" ca="1" si="8">IF(N24=$AJ$20,$AK$21,"")</f>
        <v/>
      </c>
      <c r="AJ24" s="252" t="str">
        <f ca="1">IF(P24=$AJ$19,IF(LEN(AI24)&lt;4,"",$AJ$22)&amp;$AK$20,"")</f>
        <v/>
      </c>
      <c r="AK24" s="253" t="str">
        <f t="shared" ref="AK24:AK35" ca="1" si="9">IF(LEN(AJ24)&lt;4,"",". ")&amp;IF(Q24=$AJ$20,$AK$22,"")</f>
        <v/>
      </c>
      <c r="AL24" s="251" t="str">
        <f ca="1">IF(O24=$AJ$20,$AK$19,"")</f>
        <v/>
      </c>
      <c r="AM24" s="254" t="str">
        <f ca="1">TRIM($AH24&amp;$AI24&amp;$AJ24&amp;$AK24&amp;$AL24)</f>
        <v/>
      </c>
      <c r="AN24" s="255"/>
      <c r="AQ24" s="224"/>
      <c r="AR24" s="209"/>
      <c r="AS24" s="209"/>
      <c r="AT24" s="209"/>
      <c r="AU24" s="209"/>
      <c r="AV24" s="228"/>
      <c r="AW24" s="198"/>
      <c r="AX24" s="198"/>
      <c r="AY24" s="198"/>
      <c r="AZ24" s="198"/>
      <c r="BA24" s="198"/>
      <c r="BB24" s="198"/>
      <c r="BC24" s="198"/>
      <c r="BD24" s="198"/>
      <c r="BE24" s="198"/>
      <c r="BF24" s="198"/>
      <c r="BG24" s="198"/>
      <c r="BR24" s="1"/>
    </row>
    <row r="25" spans="2:70" ht="11.1" customHeight="1">
      <c r="B25" s="1"/>
      <c r="C25" s="18"/>
      <c r="E25" s="545" t="str">
        <f ca="1">IF($W25=0,'NTS ONLY_set_year'!$E$95,IF(INDEX($AV$7:$BG$7,$X25)&gt;0,'NTS ONLY_set_year'!$E$37,'NTS ONLY_set_year'!$E$103))</f>
        <v>Pas de données</v>
      </c>
      <c r="F25" s="546"/>
      <c r="G25" s="151" t="str">
        <f t="shared" ref="G25:G35" ca="1" si="10">IF($W25=0,"- -",AD25)</f>
        <v>- -</v>
      </c>
      <c r="H25" s="149" t="str">
        <f>'NTS ONLY_set_year'!$E$153</f>
        <v>février</v>
      </c>
      <c r="I25" s="453">
        <f t="shared" ca="1" si="3"/>
        <v>0</v>
      </c>
      <c r="J25" s="454">
        <f t="shared" ca="1" si="4"/>
        <v>0</v>
      </c>
      <c r="K25" s="471" t="str">
        <f t="shared" ca="1" si="5"/>
        <v>- -</v>
      </c>
      <c r="L25" s="472" t="str">
        <f t="shared" ref="L25:L35" ca="1" si="11">IF($W25=0,"- -",INDEX($AV$41:$BG$41,$X25))</f>
        <v>- -</v>
      </c>
      <c r="M25" s="150" t="str">
        <f ca="1">IF(AND(ISTEXT(I25),ISTEXT(J25)),"- -",IF(I25&lt;&gt;J24,$V$14,$V$10))</f>
        <v>ok</v>
      </c>
      <c r="N25" s="151" t="str">
        <f t="shared" ref="N25:N35" ca="1" si="12">IF(AND(ISTEXT(I25),ISTEXT(J25)),"- -",IF(AND(ISNUMBER(I25),I25&gt;K25),$V$14,$V$10))</f>
        <v>ok</v>
      </c>
      <c r="O25" s="151" t="str">
        <f t="shared" ref="O25:O35" ca="1" si="13">IF(OR(AND(I25=0,J25=0),AND(ISTEXT(I25),ISTEXT(J25))),"- -",IF(J25&lt;L25,$V$14,$V$10))</f>
        <v>- -</v>
      </c>
      <c r="P25" s="152" t="str">
        <f t="shared" ref="P25:P35" ca="1" si="14">IF(AND(ISTEXT(I25),ISTEXT(J25)),"- -",IF(AE25&gt;0,$V$14,$V$10))</f>
        <v>ok</v>
      </c>
      <c r="Q25" s="152" t="str">
        <f t="shared" ref="Q25:Q35" ca="1" si="15">IF($W25=0,"- -",IF(INDEX($AV$32:$BG$32,$X25)=1,$V$14,$V$10))</f>
        <v>- -</v>
      </c>
      <c r="R25" s="153" t="str">
        <f>'NTS ONLY_set_year'!$E$153</f>
        <v>février</v>
      </c>
      <c r="S25" s="55"/>
      <c r="T25" s="135"/>
      <c r="V25" s="241">
        <f t="shared" ca="1" si="6"/>
        <v>0</v>
      </c>
      <c r="W25" s="242">
        <f t="shared" ref="W25:W35" ca="1" si="16">IF(INDEX($AV$8:$BG$8,$X25)=0,0,1)</f>
        <v>0</v>
      </c>
      <c r="X25" s="256">
        <v>2</v>
      </c>
      <c r="Y25" s="257" t="str">
        <f ca="1">MID(Z25,FIND("]",Z25,1)+1,99)</f>
        <v>02</v>
      </c>
      <c r="Z25" s="258" t="str">
        <f ca="1">CELL("filename",'02'!B5)</f>
        <v>https://pwccan.sharepoint.com/sites/CA-GSD-0AHZmP0F40YcxUk9PVA/Shared Documents/Car Guide/2025/FRENCH/[electronic-car-log-2025-fr.xlsx]02</v>
      </c>
      <c r="AA25" s="238"/>
      <c r="AB25" s="235"/>
      <c r="AC25" s="232" t="str">
        <f t="shared" ref="AC25:AC35" si="17">IF(AND($V$7="Quebec",C25="x"),"X","OK")</f>
        <v>OK</v>
      </c>
      <c r="AD25" s="259">
        <f ca="1">INDEX($AV$31:$BG$31,$X25)</f>
        <v>0</v>
      </c>
      <c r="AE25" s="322">
        <f t="shared" ref="AE25:AE35" ca="1" si="18">INDIRECT(Y25&amp;"!"&amp;$AE$22)</f>
        <v>0</v>
      </c>
      <c r="AG25" s="260" t="s">
        <v>56</v>
      </c>
      <c r="AH25" s="261" t="str">
        <f t="shared" ca="1" si="7"/>
        <v/>
      </c>
      <c r="AI25" s="262" t="str">
        <f t="shared" ca="1" si="8"/>
        <v/>
      </c>
      <c r="AJ25" s="263" t="str">
        <f t="shared" ref="AJ25:AJ35" ca="1" si="19">IF(P25=$AJ$19,IF(LEN(AI25)&lt;4,"",$AJ$22)&amp;$AK$20,"")</f>
        <v/>
      </c>
      <c r="AK25" s="264" t="str">
        <f t="shared" ca="1" si="9"/>
        <v/>
      </c>
      <c r="AL25" s="262" t="str">
        <f t="shared" ref="AL25:AL35" ca="1" si="20">IF(O25=$AJ$20,$AK$19,"")</f>
        <v/>
      </c>
      <c r="AM25" s="265" t="str">
        <f t="shared" ref="AM25:AM35" ca="1" si="21">TRIM($AH25&amp;$AI25&amp;$AJ25&amp;$AK25&amp;$AL25)</f>
        <v/>
      </c>
      <c r="AN25" s="266"/>
      <c r="AQ25" s="224"/>
      <c r="AR25" s="209"/>
      <c r="AS25" s="209"/>
      <c r="AT25" s="209"/>
      <c r="AU25" s="209"/>
      <c r="AV25" s="228"/>
      <c r="AW25" s="198"/>
      <c r="AX25" s="198"/>
      <c r="AY25" s="198"/>
      <c r="AZ25" s="198"/>
      <c r="BA25" s="198"/>
      <c r="BB25" s="198"/>
      <c r="BC25" s="198"/>
      <c r="BD25" s="198"/>
      <c r="BE25" s="198"/>
      <c r="BF25" s="198"/>
      <c r="BG25" s="198"/>
      <c r="BR25" s="1"/>
    </row>
    <row r="26" spans="2:70" ht="11.1" customHeight="1">
      <c r="B26" s="1"/>
      <c r="C26" s="106"/>
      <c r="E26" s="545" t="str">
        <f ca="1">IF($W26=0,'NTS ONLY_set_year'!$E$95,IF(INDEX($AV$7:$BG$7,$X26)&gt;0,'NTS ONLY_set_year'!$E$37,'NTS ONLY_set_year'!$E$103))</f>
        <v>Pas de données</v>
      </c>
      <c r="F26" s="546"/>
      <c r="G26" s="151" t="str">
        <f t="shared" ca="1" si="10"/>
        <v>- -</v>
      </c>
      <c r="H26" s="149" t="str">
        <f>'NTS ONLY_set_year'!$E$154</f>
        <v>mars</v>
      </c>
      <c r="I26" s="455">
        <f t="shared" ca="1" si="3"/>
        <v>0</v>
      </c>
      <c r="J26" s="456">
        <f t="shared" ca="1" si="4"/>
        <v>0</v>
      </c>
      <c r="K26" s="473" t="str">
        <f t="shared" ca="1" si="5"/>
        <v>- -</v>
      </c>
      <c r="L26" s="474" t="str">
        <f t="shared" ca="1" si="11"/>
        <v>- -</v>
      </c>
      <c r="M26" s="150" t="str">
        <f t="shared" ref="M26:M35" ca="1" si="22">IF(AND(ISTEXT(I26),ISTEXT(J26)),"- -",IF(I26&lt;&gt;J25,$V$14,$V$10))</f>
        <v>ok</v>
      </c>
      <c r="N26" s="151" t="str">
        <f t="shared" ca="1" si="12"/>
        <v>ok</v>
      </c>
      <c r="O26" s="151" t="str">
        <f t="shared" ca="1" si="13"/>
        <v>- -</v>
      </c>
      <c r="P26" s="152" t="str">
        <f t="shared" ca="1" si="14"/>
        <v>ok</v>
      </c>
      <c r="Q26" s="152" t="str">
        <f t="shared" ca="1" si="15"/>
        <v>- -</v>
      </c>
      <c r="R26" s="153" t="str">
        <f>'NTS ONLY_set_year'!$E$154</f>
        <v>mars</v>
      </c>
      <c r="S26" s="55"/>
      <c r="T26" s="135"/>
      <c r="V26" s="241">
        <f t="shared" ca="1" si="6"/>
        <v>0</v>
      </c>
      <c r="W26" s="242">
        <f t="shared" ca="1" si="16"/>
        <v>0</v>
      </c>
      <c r="X26" s="267">
        <v>3</v>
      </c>
      <c r="Y26" s="268" t="str">
        <f ca="1">MID(Z26,FIND("]",Z26,1)+1,99)</f>
        <v>03</v>
      </c>
      <c r="Z26" s="269" t="str">
        <f ca="1">CELL("filename",'03'!B5)</f>
        <v>https://pwccan.sharepoint.com/sites/CA-GSD-0AHZmP0F40YcxUk9PVA/Shared Documents/Car Guide/2025/FRENCH/[electronic-car-log-2025-fr.xlsx]03</v>
      </c>
      <c r="AA26" s="270"/>
      <c r="AB26" s="270"/>
      <c r="AC26" s="484" t="str">
        <f t="shared" si="17"/>
        <v>OK</v>
      </c>
      <c r="AD26" s="271">
        <f t="shared" ref="AD26:AD35" ca="1" si="23">INDEX($AV$31:$BG$31,$X26)</f>
        <v>0</v>
      </c>
      <c r="AE26" s="322">
        <f t="shared" ca="1" si="18"/>
        <v>0</v>
      </c>
      <c r="AG26" s="260" t="s">
        <v>57</v>
      </c>
      <c r="AH26" s="261" t="str">
        <f t="shared" ca="1" si="7"/>
        <v/>
      </c>
      <c r="AI26" s="262" t="str">
        <f t="shared" ca="1" si="8"/>
        <v/>
      </c>
      <c r="AJ26" s="263" t="str">
        <f t="shared" ca="1" si="19"/>
        <v/>
      </c>
      <c r="AK26" s="264" t="str">
        <f t="shared" ca="1" si="9"/>
        <v/>
      </c>
      <c r="AL26" s="262" t="str">
        <f t="shared" ca="1" si="20"/>
        <v/>
      </c>
      <c r="AM26" s="265" t="str">
        <f t="shared" ca="1" si="21"/>
        <v/>
      </c>
      <c r="AN26" s="266"/>
      <c r="AQ26" s="224"/>
      <c r="AR26" s="209"/>
      <c r="AS26" s="209"/>
      <c r="AT26" s="209"/>
      <c r="AU26" s="209"/>
      <c r="AV26" s="228"/>
      <c r="AW26" s="198"/>
      <c r="AX26" s="198"/>
      <c r="AY26" s="198"/>
      <c r="AZ26" s="198"/>
      <c r="BA26" s="198"/>
      <c r="BB26" s="198"/>
      <c r="BC26" s="198"/>
      <c r="BD26" s="198"/>
      <c r="BE26" s="198"/>
      <c r="BF26" s="198"/>
      <c r="BG26" s="198"/>
      <c r="BR26" s="1"/>
    </row>
    <row r="27" spans="2:70" ht="11.1" customHeight="1">
      <c r="B27" s="1"/>
      <c r="C27" s="105"/>
      <c r="E27" s="543" t="str">
        <f ca="1">IF($W27=0,'NTS ONLY_set_year'!$E$95,IF(INDEX($AV$7:$BG$7,$X27)&gt;0,'NTS ONLY_set_year'!$E$37,'NTS ONLY_set_year'!$E$103))</f>
        <v>Pas de données</v>
      </c>
      <c r="F27" s="544"/>
      <c r="G27" s="146" t="str">
        <f t="shared" ca="1" si="10"/>
        <v>- -</v>
      </c>
      <c r="H27" s="144" t="str">
        <f>'NTS ONLY_set_year'!$E$155</f>
        <v>avril</v>
      </c>
      <c r="I27" s="451">
        <f t="shared" ca="1" si="3"/>
        <v>0</v>
      </c>
      <c r="J27" s="452">
        <f t="shared" ca="1" si="4"/>
        <v>0</v>
      </c>
      <c r="K27" s="469" t="str">
        <f t="shared" ca="1" si="5"/>
        <v>- -</v>
      </c>
      <c r="L27" s="470" t="str">
        <f t="shared" ca="1" si="11"/>
        <v>- -</v>
      </c>
      <c r="M27" s="145" t="str">
        <f t="shared" ca="1" si="22"/>
        <v>ok</v>
      </c>
      <c r="N27" s="146" t="str">
        <f t="shared" ca="1" si="12"/>
        <v>ok</v>
      </c>
      <c r="O27" s="146" t="str">
        <f t="shared" ca="1" si="13"/>
        <v>- -</v>
      </c>
      <c r="P27" s="147" t="str">
        <f t="shared" ca="1" si="14"/>
        <v>ok</v>
      </c>
      <c r="Q27" s="147" t="str">
        <f t="shared" ca="1" si="15"/>
        <v>- -</v>
      </c>
      <c r="R27" s="148" t="str">
        <f>'NTS ONLY_set_year'!$E$155</f>
        <v>avril</v>
      </c>
      <c r="S27" s="55"/>
      <c r="T27" s="135"/>
      <c r="V27" s="241">
        <f t="shared" ca="1" si="6"/>
        <v>0</v>
      </c>
      <c r="W27" s="242">
        <f t="shared" ca="1" si="16"/>
        <v>0</v>
      </c>
      <c r="X27" s="243">
        <v>4</v>
      </c>
      <c r="Y27" s="244" t="str">
        <f t="shared" ref="Y27:Y35" ca="1" si="24">MID(Z27,FIND("]",Z27,1)+1,99)</f>
        <v>04</v>
      </c>
      <c r="Z27" s="269" t="str">
        <f ca="1">CELL("filename",'04'!B7)</f>
        <v>https://pwccan.sharepoint.com/sites/CA-GSD-0AHZmP0F40YcxUk9PVA/Shared Documents/Car Guide/2025/FRENCH/[electronic-car-log-2025-fr.xlsx]04</v>
      </c>
      <c r="AA27" s="246"/>
      <c r="AB27" s="247"/>
      <c r="AC27" s="483" t="str">
        <f t="shared" si="17"/>
        <v>OK</v>
      </c>
      <c r="AD27" s="248">
        <f ca="1">INDEX($AV$31:$BG$31,$X27)</f>
        <v>0</v>
      </c>
      <c r="AE27" s="322">
        <f t="shared" ca="1" si="18"/>
        <v>0</v>
      </c>
      <c r="AG27" s="249" t="s">
        <v>58</v>
      </c>
      <c r="AH27" s="250" t="str">
        <f t="shared" ca="1" si="7"/>
        <v/>
      </c>
      <c r="AI27" s="251" t="str">
        <f t="shared" ca="1" si="8"/>
        <v/>
      </c>
      <c r="AJ27" s="252" t="str">
        <f t="shared" ca="1" si="19"/>
        <v/>
      </c>
      <c r="AK27" s="253" t="str">
        <f t="shared" ca="1" si="9"/>
        <v/>
      </c>
      <c r="AL27" s="251" t="str">
        <f t="shared" ca="1" si="20"/>
        <v/>
      </c>
      <c r="AM27" s="254" t="str">
        <f t="shared" ca="1" si="21"/>
        <v/>
      </c>
      <c r="AN27" s="255"/>
      <c r="AQ27" s="224"/>
      <c r="AR27" s="209"/>
      <c r="AS27" s="209"/>
      <c r="AT27" s="499" t="s">
        <v>323</v>
      </c>
      <c r="AU27" s="499"/>
      <c r="AV27" s="500" t="s">
        <v>200</v>
      </c>
      <c r="AW27" s="500">
        <f ca="1">AV37</f>
        <v>0</v>
      </c>
      <c r="AX27" s="500">
        <f t="shared" ref="AX27:BG27" ca="1" si="25">AW37</f>
        <v>0</v>
      </c>
      <c r="AY27" s="500">
        <f t="shared" ca="1" si="25"/>
        <v>0</v>
      </c>
      <c r="AZ27" s="500">
        <f t="shared" ca="1" si="25"/>
        <v>0</v>
      </c>
      <c r="BA27" s="500">
        <f t="shared" ca="1" si="25"/>
        <v>0</v>
      </c>
      <c r="BB27" s="500">
        <f t="shared" ca="1" si="25"/>
        <v>0</v>
      </c>
      <c r="BC27" s="500">
        <f t="shared" ca="1" si="25"/>
        <v>0</v>
      </c>
      <c r="BD27" s="500">
        <f t="shared" ca="1" si="25"/>
        <v>0</v>
      </c>
      <c r="BE27" s="500">
        <f t="shared" ca="1" si="25"/>
        <v>0</v>
      </c>
      <c r="BF27" s="500">
        <f t="shared" ca="1" si="25"/>
        <v>0</v>
      </c>
      <c r="BG27" s="500">
        <f t="shared" ca="1" si="25"/>
        <v>0</v>
      </c>
      <c r="BH27"/>
      <c r="BR27" s="1"/>
    </row>
    <row r="28" spans="2:70" ht="11.1" customHeight="1">
      <c r="B28" s="1"/>
      <c r="C28" s="18"/>
      <c r="E28" s="545" t="str">
        <f ca="1">IF($W28=0,'NTS ONLY_set_year'!$E$95,IF(INDEX($AV$7:$BG$7,$X28)&gt;0,'NTS ONLY_set_year'!$E$37,'NTS ONLY_set_year'!$E$103))</f>
        <v>Pas de données</v>
      </c>
      <c r="F28" s="546"/>
      <c r="G28" s="151" t="str">
        <f t="shared" ca="1" si="10"/>
        <v>- -</v>
      </c>
      <c r="H28" s="149" t="str">
        <f>'NTS ONLY_set_year'!$E$156</f>
        <v>mai</v>
      </c>
      <c r="I28" s="453">
        <f t="shared" ca="1" si="3"/>
        <v>0</v>
      </c>
      <c r="J28" s="454">
        <f t="shared" ca="1" si="4"/>
        <v>0</v>
      </c>
      <c r="K28" s="471" t="str">
        <f t="shared" ca="1" si="5"/>
        <v>- -</v>
      </c>
      <c r="L28" s="472" t="str">
        <f t="shared" ca="1" si="11"/>
        <v>- -</v>
      </c>
      <c r="M28" s="150" t="str">
        <f t="shared" ca="1" si="22"/>
        <v>ok</v>
      </c>
      <c r="N28" s="151" t="str">
        <f t="shared" ca="1" si="12"/>
        <v>ok</v>
      </c>
      <c r="O28" s="151" t="str">
        <f t="shared" ca="1" si="13"/>
        <v>- -</v>
      </c>
      <c r="P28" s="152" t="str">
        <f t="shared" ca="1" si="14"/>
        <v>ok</v>
      </c>
      <c r="Q28" s="152" t="str">
        <f t="shared" ca="1" si="15"/>
        <v>- -</v>
      </c>
      <c r="R28" s="153" t="str">
        <f>'NTS ONLY_set_year'!$E$156</f>
        <v>mai</v>
      </c>
      <c r="S28" s="55"/>
      <c r="T28" s="135"/>
      <c r="V28" s="241">
        <f t="shared" ca="1" si="6"/>
        <v>0</v>
      </c>
      <c r="W28" s="242">
        <f t="shared" ca="1" si="16"/>
        <v>0</v>
      </c>
      <c r="X28" s="256">
        <v>5</v>
      </c>
      <c r="Y28" s="257" t="str">
        <f t="shared" ca="1" si="24"/>
        <v>05</v>
      </c>
      <c r="Z28" s="258" t="str">
        <f ca="1">CELL("filename",'05'!H7)</f>
        <v>https://pwccan.sharepoint.com/sites/CA-GSD-0AHZmP0F40YcxUk9PVA/Shared Documents/Car Guide/2025/FRENCH/[electronic-car-log-2025-fr.xlsx]05</v>
      </c>
      <c r="AA28" s="238"/>
      <c r="AB28" s="235"/>
      <c r="AC28" s="232" t="str">
        <f t="shared" si="17"/>
        <v>OK</v>
      </c>
      <c r="AD28" s="259">
        <f t="shared" ca="1" si="23"/>
        <v>0</v>
      </c>
      <c r="AE28" s="322">
        <f t="shared" ca="1" si="18"/>
        <v>0</v>
      </c>
      <c r="AG28" s="260" t="s">
        <v>59</v>
      </c>
      <c r="AH28" s="261" t="str">
        <f t="shared" ca="1" si="7"/>
        <v/>
      </c>
      <c r="AI28" s="262" t="str">
        <f t="shared" ca="1" si="8"/>
        <v/>
      </c>
      <c r="AJ28" s="263" t="str">
        <f t="shared" ca="1" si="19"/>
        <v/>
      </c>
      <c r="AK28" s="264" t="str">
        <f t="shared" ca="1" si="9"/>
        <v/>
      </c>
      <c r="AL28" s="262" t="str">
        <f t="shared" ca="1" si="20"/>
        <v/>
      </c>
      <c r="AM28" s="265" t="str">
        <f t="shared" ca="1" si="21"/>
        <v/>
      </c>
      <c r="AN28" s="266"/>
      <c r="AQ28" s="224"/>
      <c r="AR28" s="209"/>
      <c r="AS28" s="209"/>
      <c r="AT28" s="209"/>
      <c r="AU28" s="209"/>
      <c r="AV28" s="228"/>
      <c r="AW28" s="198"/>
      <c r="AX28" s="198"/>
      <c r="AY28" s="198"/>
      <c r="AZ28" s="198"/>
      <c r="BA28" s="198"/>
      <c r="BB28" s="198"/>
      <c r="BC28" s="198"/>
      <c r="BD28" s="198"/>
      <c r="BE28" s="198"/>
      <c r="BF28" s="198"/>
      <c r="BG28" s="198"/>
      <c r="BR28" s="1"/>
    </row>
    <row r="29" spans="2:70" ht="11.1" customHeight="1">
      <c r="B29" s="1"/>
      <c r="C29" s="106"/>
      <c r="E29" s="547" t="str">
        <f ca="1">IF($W29=0,'NTS ONLY_set_year'!$E$95,IF(INDEX($AV$7:$BG$7,$X29)&gt;0,'NTS ONLY_set_year'!$E$37,'NTS ONLY_set_year'!$E$103))</f>
        <v>Pas de données</v>
      </c>
      <c r="F29" s="548"/>
      <c r="G29" s="157" t="str">
        <f t="shared" ca="1" si="10"/>
        <v>- -</v>
      </c>
      <c r="H29" s="155" t="str">
        <f>'NTS ONLY_set_year'!$E$157</f>
        <v>juin</v>
      </c>
      <c r="I29" s="455">
        <f t="shared" ca="1" si="3"/>
        <v>0</v>
      </c>
      <c r="J29" s="456">
        <f t="shared" ca="1" si="4"/>
        <v>0</v>
      </c>
      <c r="K29" s="473" t="str">
        <f t="shared" ca="1" si="5"/>
        <v>- -</v>
      </c>
      <c r="L29" s="474" t="str">
        <f t="shared" ca="1" si="11"/>
        <v>- -</v>
      </c>
      <c r="M29" s="156" t="str">
        <f t="shared" ca="1" si="22"/>
        <v>ok</v>
      </c>
      <c r="N29" s="157" t="str">
        <f t="shared" ca="1" si="12"/>
        <v>ok</v>
      </c>
      <c r="O29" s="157" t="str">
        <f t="shared" ca="1" si="13"/>
        <v>- -</v>
      </c>
      <c r="P29" s="158" t="str">
        <f t="shared" ca="1" si="14"/>
        <v>ok</v>
      </c>
      <c r="Q29" s="158" t="str">
        <f t="shared" ca="1" si="15"/>
        <v>- -</v>
      </c>
      <c r="R29" s="154" t="str">
        <f>'NTS ONLY_set_year'!$E$157</f>
        <v>juin</v>
      </c>
      <c r="S29" s="55"/>
      <c r="T29" s="135"/>
      <c r="V29" s="241">
        <f t="shared" ca="1" si="6"/>
        <v>0</v>
      </c>
      <c r="W29" s="242">
        <f t="shared" ca="1" si="16"/>
        <v>0</v>
      </c>
      <c r="X29" s="267">
        <v>6</v>
      </c>
      <c r="Y29" s="268" t="str">
        <f t="shared" ca="1" si="24"/>
        <v>06</v>
      </c>
      <c r="Z29" s="269" t="str">
        <f ca="1">CELL("filename",'06'!H8)</f>
        <v>https://pwccan.sharepoint.com/sites/CA-GSD-0AHZmP0F40YcxUk9PVA/Shared Documents/Car Guide/2025/FRENCH/[electronic-car-log-2025-fr.xlsx]06</v>
      </c>
      <c r="AA29" s="272"/>
      <c r="AB29" s="270"/>
      <c r="AC29" s="484" t="str">
        <f t="shared" si="17"/>
        <v>OK</v>
      </c>
      <c r="AD29" s="271">
        <f t="shared" ca="1" si="23"/>
        <v>0</v>
      </c>
      <c r="AE29" s="322">
        <f t="shared" ca="1" si="18"/>
        <v>0</v>
      </c>
      <c r="AG29" s="273" t="s">
        <v>60</v>
      </c>
      <c r="AH29" s="274" t="str">
        <f t="shared" ca="1" si="7"/>
        <v/>
      </c>
      <c r="AI29" s="275" t="str">
        <f t="shared" ca="1" si="8"/>
        <v/>
      </c>
      <c r="AJ29" s="276" t="str">
        <f t="shared" ca="1" si="19"/>
        <v/>
      </c>
      <c r="AK29" s="277" t="str">
        <f t="shared" ca="1" si="9"/>
        <v/>
      </c>
      <c r="AL29" s="275" t="str">
        <f t="shared" ca="1" si="20"/>
        <v/>
      </c>
      <c r="AM29" s="278" t="str">
        <f t="shared" ca="1" si="21"/>
        <v/>
      </c>
      <c r="AN29" s="279"/>
      <c r="AQ29" s="224"/>
      <c r="AR29" s="209"/>
      <c r="AS29" s="209"/>
      <c r="AT29" s="209"/>
      <c r="AU29" s="209"/>
      <c r="AV29" s="228"/>
      <c r="AW29" s="198"/>
      <c r="AX29" s="198"/>
      <c r="AY29" s="198"/>
      <c r="AZ29" s="198"/>
      <c r="BA29" s="198"/>
      <c r="BB29" s="198"/>
      <c r="BC29" s="198"/>
      <c r="BD29" s="198"/>
      <c r="BE29" s="198"/>
      <c r="BF29" s="198"/>
      <c r="BG29" s="198"/>
      <c r="BR29" s="1"/>
    </row>
    <row r="30" spans="2:70" ht="11.1" customHeight="1">
      <c r="B30" s="1"/>
      <c r="C30" s="105"/>
      <c r="E30" s="543" t="str">
        <f ca="1">IF($W30=0,'NTS ONLY_set_year'!$E$95,IF(INDEX($AV$7:$BG$7,$X30)&gt;0,'NTS ONLY_set_year'!$E$37,'NTS ONLY_set_year'!$E$103))</f>
        <v>Pas de données</v>
      </c>
      <c r="F30" s="544"/>
      <c r="G30" s="146" t="str">
        <f t="shared" ca="1" si="10"/>
        <v>- -</v>
      </c>
      <c r="H30" s="144" t="str">
        <f>'NTS ONLY_set_year'!$E$158</f>
        <v>juillet</v>
      </c>
      <c r="I30" s="451">
        <f t="shared" ca="1" si="3"/>
        <v>0</v>
      </c>
      <c r="J30" s="452">
        <f t="shared" ca="1" si="4"/>
        <v>0</v>
      </c>
      <c r="K30" s="469" t="str">
        <f t="shared" ca="1" si="5"/>
        <v>- -</v>
      </c>
      <c r="L30" s="470" t="str">
        <f t="shared" ca="1" si="11"/>
        <v>- -</v>
      </c>
      <c r="M30" s="145" t="str">
        <f t="shared" ca="1" si="22"/>
        <v>ok</v>
      </c>
      <c r="N30" s="146" t="str">
        <f t="shared" ca="1" si="12"/>
        <v>ok</v>
      </c>
      <c r="O30" s="146" t="str">
        <f t="shared" ca="1" si="13"/>
        <v>- -</v>
      </c>
      <c r="P30" s="147" t="str">
        <f t="shared" ca="1" si="14"/>
        <v>ok</v>
      </c>
      <c r="Q30" s="147" t="str">
        <f t="shared" ca="1" si="15"/>
        <v>- -</v>
      </c>
      <c r="R30" s="148" t="str">
        <f>'NTS ONLY_set_year'!$E$158</f>
        <v>juillet</v>
      </c>
      <c r="S30" s="55"/>
      <c r="T30" s="135"/>
      <c r="V30" s="241">
        <f t="shared" ca="1" si="6"/>
        <v>0</v>
      </c>
      <c r="W30" s="242">
        <f t="shared" ca="1" si="16"/>
        <v>0</v>
      </c>
      <c r="X30" s="256">
        <v>7</v>
      </c>
      <c r="Y30" s="257" t="str">
        <f t="shared" ca="1" si="24"/>
        <v>07</v>
      </c>
      <c r="Z30" s="269" t="str">
        <f ca="1">CELL("filename",'07'!B10)</f>
        <v>https://pwccan.sharepoint.com/sites/CA-GSD-0AHZmP0F40YcxUk9PVA/Shared Documents/Car Guide/2025/FRENCH/[electronic-car-log-2025-fr.xlsx]07</v>
      </c>
      <c r="AA30" s="238"/>
      <c r="AB30" s="235"/>
      <c r="AC30" s="232" t="str">
        <f t="shared" si="17"/>
        <v>OK</v>
      </c>
      <c r="AD30" s="248">
        <f t="shared" ca="1" si="23"/>
        <v>0</v>
      </c>
      <c r="AE30" s="322">
        <f t="shared" ca="1" si="18"/>
        <v>0</v>
      </c>
      <c r="AG30" s="249" t="s">
        <v>61</v>
      </c>
      <c r="AH30" s="250" t="str">
        <f t="shared" ca="1" si="7"/>
        <v/>
      </c>
      <c r="AI30" s="251" t="str">
        <f t="shared" ca="1" si="8"/>
        <v/>
      </c>
      <c r="AJ30" s="252" t="str">
        <f t="shared" ca="1" si="19"/>
        <v/>
      </c>
      <c r="AK30" s="253" t="str">
        <f t="shared" ca="1" si="9"/>
        <v/>
      </c>
      <c r="AL30" s="251" t="str">
        <f t="shared" ca="1" si="20"/>
        <v/>
      </c>
      <c r="AM30" s="254" t="str">
        <f t="shared" ca="1" si="21"/>
        <v/>
      </c>
      <c r="AN30" s="255"/>
      <c r="AQ30" s="224"/>
      <c r="AR30" s="209"/>
      <c r="AS30" s="198"/>
      <c r="AT30" s="198"/>
      <c r="AU30" s="280"/>
      <c r="AV30" s="281"/>
      <c r="AW30" s="281"/>
      <c r="AX30" s="281"/>
      <c r="AY30" s="281"/>
      <c r="AZ30" s="281"/>
      <c r="BA30" s="281"/>
      <c r="BB30" s="281"/>
      <c r="BC30" s="281"/>
      <c r="BD30" s="281"/>
      <c r="BE30" s="281"/>
      <c r="BF30" s="281"/>
      <c r="BG30" s="281"/>
      <c r="BR30" s="1"/>
    </row>
    <row r="31" spans="2:70" ht="11.1" customHeight="1">
      <c r="B31" s="1"/>
      <c r="C31" s="18"/>
      <c r="E31" s="545" t="str">
        <f ca="1">IF($W31=0,'NTS ONLY_set_year'!$E$95,IF(INDEX($AV$7:$BG$7,$X31)&gt;0,'NTS ONLY_set_year'!$E$37,'NTS ONLY_set_year'!$E$103))</f>
        <v>Pas de données</v>
      </c>
      <c r="F31" s="546"/>
      <c r="G31" s="151" t="str">
        <f t="shared" ca="1" si="10"/>
        <v>- -</v>
      </c>
      <c r="H31" s="149" t="str">
        <f>'NTS ONLY_set_year'!$E$159</f>
        <v>août</v>
      </c>
      <c r="I31" s="453">
        <f t="shared" ca="1" si="3"/>
        <v>0</v>
      </c>
      <c r="J31" s="454">
        <f t="shared" ca="1" si="4"/>
        <v>0</v>
      </c>
      <c r="K31" s="471" t="str">
        <f t="shared" ca="1" si="5"/>
        <v>- -</v>
      </c>
      <c r="L31" s="472" t="str">
        <f t="shared" ca="1" si="11"/>
        <v>- -</v>
      </c>
      <c r="M31" s="150" t="str">
        <f t="shared" ca="1" si="22"/>
        <v>ok</v>
      </c>
      <c r="N31" s="151" t="str">
        <f t="shared" ca="1" si="12"/>
        <v>ok</v>
      </c>
      <c r="O31" s="151" t="str">
        <f t="shared" ca="1" si="13"/>
        <v>- -</v>
      </c>
      <c r="P31" s="152" t="str">
        <f t="shared" ca="1" si="14"/>
        <v>ok</v>
      </c>
      <c r="Q31" s="152" t="str">
        <f t="shared" ca="1" si="15"/>
        <v>- -</v>
      </c>
      <c r="R31" s="153" t="str">
        <f>'NTS ONLY_set_year'!$E$159</f>
        <v>août</v>
      </c>
      <c r="S31" s="55"/>
      <c r="T31" s="135"/>
      <c r="V31" s="241">
        <f t="shared" ca="1" si="6"/>
        <v>0</v>
      </c>
      <c r="W31" s="242">
        <f t="shared" ca="1" si="16"/>
        <v>0</v>
      </c>
      <c r="X31" s="256">
        <v>8</v>
      </c>
      <c r="Y31" s="257" t="str">
        <f t="shared" ca="1" si="24"/>
        <v>08</v>
      </c>
      <c r="Z31" s="269" t="str">
        <f ca="1">CELL("filename",'08'!U4)</f>
        <v>https://pwccan.sharepoint.com/sites/CA-GSD-0AHZmP0F40YcxUk9PVA/Shared Documents/Car Guide/2025/FRENCH/[electronic-car-log-2025-fr.xlsx]08</v>
      </c>
      <c r="AA31" s="238"/>
      <c r="AB31" s="235"/>
      <c r="AC31" s="232" t="str">
        <f t="shared" si="17"/>
        <v>OK</v>
      </c>
      <c r="AD31" s="259">
        <f t="shared" ca="1" si="23"/>
        <v>0</v>
      </c>
      <c r="AE31" s="322">
        <f t="shared" ca="1" si="18"/>
        <v>0</v>
      </c>
      <c r="AG31" s="260" t="s">
        <v>62</v>
      </c>
      <c r="AH31" s="261" t="str">
        <f t="shared" ca="1" si="7"/>
        <v/>
      </c>
      <c r="AI31" s="262" t="str">
        <f t="shared" ca="1" si="8"/>
        <v/>
      </c>
      <c r="AJ31" s="263" t="str">
        <f t="shared" ca="1" si="19"/>
        <v/>
      </c>
      <c r="AK31" s="264" t="str">
        <f t="shared" ca="1" si="9"/>
        <v/>
      </c>
      <c r="AL31" s="262" t="str">
        <f t="shared" ca="1" si="20"/>
        <v/>
      </c>
      <c r="AM31" s="265" t="str">
        <f t="shared" ca="1" si="21"/>
        <v/>
      </c>
      <c r="AN31" s="266"/>
      <c r="AQ31" s="224"/>
      <c r="AR31" s="209"/>
      <c r="AS31" s="198"/>
      <c r="AT31" s="198"/>
      <c r="AU31" s="280" t="s">
        <v>88</v>
      </c>
      <c r="AV31" s="200">
        <f t="shared" ref="AV31:BG32" ca="1" si="26">INDIRECT(AV$2&amp;$BH31)</f>
        <v>0</v>
      </c>
      <c r="AW31" s="200">
        <f t="shared" ca="1" si="26"/>
        <v>0</v>
      </c>
      <c r="AX31" s="200">
        <f t="shared" ca="1" si="26"/>
        <v>0</v>
      </c>
      <c r="AY31" s="200">
        <f t="shared" ca="1" si="26"/>
        <v>0</v>
      </c>
      <c r="AZ31" s="200">
        <f t="shared" ca="1" si="26"/>
        <v>0</v>
      </c>
      <c r="BA31" s="200">
        <f t="shared" ca="1" si="26"/>
        <v>0</v>
      </c>
      <c r="BB31" s="200">
        <f t="shared" ca="1" si="26"/>
        <v>0</v>
      </c>
      <c r="BC31" s="200">
        <f t="shared" ca="1" si="26"/>
        <v>0</v>
      </c>
      <c r="BD31" s="200">
        <f t="shared" ca="1" si="26"/>
        <v>0</v>
      </c>
      <c r="BE31" s="200">
        <f t="shared" ca="1" si="26"/>
        <v>0</v>
      </c>
      <c r="BF31" s="200">
        <f t="shared" ca="1" si="26"/>
        <v>0</v>
      </c>
      <c r="BG31" s="200">
        <f ca="1">INDIRECT(BG$2&amp;$BH31)</f>
        <v>0</v>
      </c>
      <c r="BH31" s="162" t="str">
        <f>ADDRESS(ROW('01'!BM16),COLUMN('01'!BM16))</f>
        <v>$BM$16</v>
      </c>
      <c r="BR31" s="1"/>
    </row>
    <row r="32" spans="2:70" ht="11.1" customHeight="1">
      <c r="B32" s="1"/>
      <c r="C32" s="106"/>
      <c r="E32" s="547" t="str">
        <f ca="1">IF($W32=0,'NTS ONLY_set_year'!$E$95,IF(INDEX($AV$7:$BG$7,$X32)&gt;0,'NTS ONLY_set_year'!$E$37,'NTS ONLY_set_year'!$E$103))</f>
        <v>Pas de données</v>
      </c>
      <c r="F32" s="548"/>
      <c r="G32" s="157" t="str">
        <f t="shared" ca="1" si="10"/>
        <v>- -</v>
      </c>
      <c r="H32" s="155" t="str">
        <f>'NTS ONLY_set_year'!$E$160</f>
        <v>septembre</v>
      </c>
      <c r="I32" s="455">
        <f t="shared" ca="1" si="3"/>
        <v>0</v>
      </c>
      <c r="J32" s="456">
        <f t="shared" ca="1" si="4"/>
        <v>0</v>
      </c>
      <c r="K32" s="473" t="str">
        <f t="shared" ca="1" si="5"/>
        <v>- -</v>
      </c>
      <c r="L32" s="474" t="str">
        <f t="shared" ca="1" si="11"/>
        <v>- -</v>
      </c>
      <c r="M32" s="156" t="str">
        <f t="shared" ca="1" si="22"/>
        <v>ok</v>
      </c>
      <c r="N32" s="157" t="str">
        <f t="shared" ca="1" si="12"/>
        <v>ok</v>
      </c>
      <c r="O32" s="157" t="str">
        <f t="shared" ca="1" si="13"/>
        <v>- -</v>
      </c>
      <c r="P32" s="158" t="str">
        <f t="shared" ca="1" si="14"/>
        <v>ok</v>
      </c>
      <c r="Q32" s="158" t="str">
        <f t="shared" ca="1" si="15"/>
        <v>- -</v>
      </c>
      <c r="R32" s="154" t="str">
        <f>'NTS ONLY_set_year'!$E$160</f>
        <v>septembre</v>
      </c>
      <c r="S32" s="55"/>
      <c r="T32" s="135"/>
      <c r="V32" s="241">
        <f t="shared" ca="1" si="6"/>
        <v>0</v>
      </c>
      <c r="W32" s="242">
        <f t="shared" ca="1" si="16"/>
        <v>0</v>
      </c>
      <c r="X32" s="256">
        <v>9</v>
      </c>
      <c r="Y32" s="257" t="str">
        <f t="shared" ca="1" si="24"/>
        <v>09</v>
      </c>
      <c r="Z32" s="245" t="str">
        <f ca="1">CELL("filename",'09'!N12)</f>
        <v>https://pwccan.sharepoint.com/sites/CA-GSD-0AHZmP0F40YcxUk9PVA/Shared Documents/Car Guide/2025/FRENCH/[electronic-car-log-2025-fr.xlsx]09</v>
      </c>
      <c r="AA32" s="238"/>
      <c r="AB32" s="235"/>
      <c r="AC32" s="232" t="str">
        <f t="shared" si="17"/>
        <v>OK</v>
      </c>
      <c r="AD32" s="271">
        <f t="shared" ca="1" si="23"/>
        <v>0</v>
      </c>
      <c r="AE32" s="322">
        <f t="shared" ca="1" si="18"/>
        <v>0</v>
      </c>
      <c r="AG32" s="273" t="s">
        <v>63</v>
      </c>
      <c r="AH32" s="274" t="str">
        <f t="shared" ca="1" si="7"/>
        <v/>
      </c>
      <c r="AI32" s="275" t="str">
        <f t="shared" ca="1" si="8"/>
        <v/>
      </c>
      <c r="AJ32" s="276" t="str">
        <f t="shared" ca="1" si="19"/>
        <v/>
      </c>
      <c r="AK32" s="277" t="str">
        <f t="shared" ca="1" si="9"/>
        <v/>
      </c>
      <c r="AL32" s="275" t="str">
        <f t="shared" ca="1" si="20"/>
        <v/>
      </c>
      <c r="AM32" s="278" t="str">
        <f t="shared" ca="1" si="21"/>
        <v/>
      </c>
      <c r="AN32" s="279"/>
      <c r="AQ32" s="224"/>
      <c r="AR32" s="209"/>
      <c r="AS32" s="198"/>
      <c r="AT32" s="198"/>
      <c r="AU32" s="280" t="s">
        <v>74</v>
      </c>
      <c r="AV32" s="200">
        <f ca="1">INDIRECT(AV$2&amp;$BH32)</f>
        <v>0</v>
      </c>
      <c r="AW32" s="200">
        <f t="shared" ca="1" si="26"/>
        <v>0</v>
      </c>
      <c r="AX32" s="200">
        <f t="shared" ca="1" si="26"/>
        <v>0</v>
      </c>
      <c r="AY32" s="200">
        <f t="shared" ca="1" si="26"/>
        <v>0</v>
      </c>
      <c r="AZ32" s="200">
        <f t="shared" ca="1" si="26"/>
        <v>0</v>
      </c>
      <c r="BA32" s="200">
        <f t="shared" ca="1" si="26"/>
        <v>0</v>
      </c>
      <c r="BB32" s="200">
        <f t="shared" ca="1" si="26"/>
        <v>0</v>
      </c>
      <c r="BC32" s="200">
        <f t="shared" ca="1" si="26"/>
        <v>0</v>
      </c>
      <c r="BD32" s="200">
        <f t="shared" ca="1" si="26"/>
        <v>0</v>
      </c>
      <c r="BE32" s="200">
        <f t="shared" ca="1" si="26"/>
        <v>0</v>
      </c>
      <c r="BF32" s="200">
        <f t="shared" ca="1" si="26"/>
        <v>0</v>
      </c>
      <c r="BG32" s="200">
        <f t="shared" ca="1" si="26"/>
        <v>0</v>
      </c>
      <c r="BH32" s="162" t="str">
        <f>ADDRESS(ROW('01'!AU10),COLUMN('01'!AU10))</f>
        <v>$AU$10</v>
      </c>
      <c r="BR32" s="1"/>
    </row>
    <row r="33" spans="2:255" ht="11.1" customHeight="1">
      <c r="B33" s="1"/>
      <c r="C33" s="105"/>
      <c r="E33" s="543" t="str">
        <f ca="1">IF($W33=0,'NTS ONLY_set_year'!$E$95,IF(INDEX($AV$7:$BG$7,$X33)&gt;0,'NTS ONLY_set_year'!$E$37,'NTS ONLY_set_year'!$E$103))</f>
        <v>Pas de données</v>
      </c>
      <c r="F33" s="544"/>
      <c r="G33" s="146" t="str">
        <f t="shared" ca="1" si="10"/>
        <v>- -</v>
      </c>
      <c r="H33" s="144" t="str">
        <f>'NTS ONLY_set_year'!$E$161</f>
        <v>octobre</v>
      </c>
      <c r="I33" s="451">
        <f t="shared" ca="1" si="3"/>
        <v>0</v>
      </c>
      <c r="J33" s="452">
        <f t="shared" ca="1" si="4"/>
        <v>0</v>
      </c>
      <c r="K33" s="469" t="str">
        <f t="shared" ca="1" si="5"/>
        <v>- -</v>
      </c>
      <c r="L33" s="470" t="str">
        <f t="shared" ca="1" si="11"/>
        <v>- -</v>
      </c>
      <c r="M33" s="150" t="str">
        <f t="shared" ca="1" si="22"/>
        <v>ok</v>
      </c>
      <c r="N33" s="146" t="str">
        <f t="shared" ca="1" si="12"/>
        <v>ok</v>
      </c>
      <c r="O33" s="146" t="str">
        <f t="shared" ca="1" si="13"/>
        <v>- -</v>
      </c>
      <c r="P33" s="147" t="str">
        <f t="shared" ca="1" si="14"/>
        <v>ok</v>
      </c>
      <c r="Q33" s="147" t="str">
        <f t="shared" ca="1" si="15"/>
        <v>- -</v>
      </c>
      <c r="R33" s="148" t="str">
        <f>'NTS ONLY_set_year'!$E$161</f>
        <v>octobre</v>
      </c>
      <c r="S33" s="55"/>
      <c r="T33" s="135"/>
      <c r="V33" s="241">
        <f t="shared" ca="1" si="6"/>
        <v>0</v>
      </c>
      <c r="W33" s="242">
        <f t="shared" ca="1" si="16"/>
        <v>0</v>
      </c>
      <c r="X33" s="243">
        <v>10</v>
      </c>
      <c r="Y33" s="244" t="str">
        <f t="shared" ca="1" si="24"/>
        <v>10</v>
      </c>
      <c r="Z33" s="269" t="str">
        <f ca="1">CELL("filename",'10'!N14)</f>
        <v>https://pwccan.sharepoint.com/sites/CA-GSD-0AHZmP0F40YcxUk9PVA/Shared Documents/Car Guide/2025/FRENCH/[electronic-car-log-2025-fr.xlsx]10</v>
      </c>
      <c r="AA33" s="246"/>
      <c r="AB33" s="247"/>
      <c r="AC33" s="483" t="str">
        <f t="shared" si="17"/>
        <v>OK</v>
      </c>
      <c r="AD33" s="248">
        <f t="shared" ca="1" si="23"/>
        <v>0</v>
      </c>
      <c r="AE33" s="322">
        <f t="shared" ca="1" si="18"/>
        <v>0</v>
      </c>
      <c r="AG33" s="260" t="s">
        <v>64</v>
      </c>
      <c r="AH33" s="261" t="str">
        <f t="shared" ca="1" si="7"/>
        <v/>
      </c>
      <c r="AI33" s="262" t="str">
        <f t="shared" ca="1" si="8"/>
        <v/>
      </c>
      <c r="AJ33" s="263" t="str">
        <f t="shared" ca="1" si="19"/>
        <v/>
      </c>
      <c r="AK33" s="264" t="str">
        <f t="shared" ca="1" si="9"/>
        <v/>
      </c>
      <c r="AL33" s="262" t="str">
        <f t="shared" ca="1" si="20"/>
        <v/>
      </c>
      <c r="AM33" s="265" t="str">
        <f t="shared" ca="1" si="21"/>
        <v/>
      </c>
      <c r="AN33" s="266"/>
      <c r="AQ33" s="224"/>
      <c r="AR33" s="209"/>
      <c r="AS33" s="198"/>
      <c r="AT33" s="198"/>
      <c r="AU33" s="280" t="s">
        <v>72</v>
      </c>
      <c r="AV33" s="200">
        <f t="shared" ref="AV33:BF33" ca="1" si="27">INDIRECT(AV$2&amp;$BH33)</f>
        <v>0</v>
      </c>
      <c r="AW33" s="200">
        <f t="shared" ca="1" si="27"/>
        <v>0</v>
      </c>
      <c r="AX33" s="200">
        <f t="shared" ca="1" si="27"/>
        <v>0</v>
      </c>
      <c r="AY33" s="200">
        <f t="shared" ca="1" si="27"/>
        <v>0</v>
      </c>
      <c r="AZ33" s="200">
        <f t="shared" ca="1" si="27"/>
        <v>0</v>
      </c>
      <c r="BA33" s="200">
        <f t="shared" ca="1" si="27"/>
        <v>0</v>
      </c>
      <c r="BB33" s="200">
        <f t="shared" ca="1" si="27"/>
        <v>0</v>
      </c>
      <c r="BC33" s="200">
        <f t="shared" ca="1" si="27"/>
        <v>0</v>
      </c>
      <c r="BD33" s="200">
        <f t="shared" ca="1" si="27"/>
        <v>0</v>
      </c>
      <c r="BE33" s="200">
        <f t="shared" ca="1" si="27"/>
        <v>0</v>
      </c>
      <c r="BF33" s="200">
        <f t="shared" ca="1" si="27"/>
        <v>0</v>
      </c>
      <c r="BG33" s="200">
        <f ca="1">INDIRECT(BG$2&amp;$BH33)</f>
        <v>0</v>
      </c>
      <c r="BH33" s="162" t="str">
        <f>ADDRESS(ROW('01'!M19),COLUMN('01'!M19))</f>
        <v>$M$19</v>
      </c>
      <c r="BR33" s="1"/>
    </row>
    <row r="34" spans="2:255" ht="11.1" customHeight="1">
      <c r="B34" s="1"/>
      <c r="C34" s="18"/>
      <c r="E34" s="545" t="str">
        <f ca="1">IF($W34=0,'NTS ONLY_set_year'!$E$95,IF(INDEX($AV$7:$BG$7,$X34)&gt;0,'NTS ONLY_set_year'!$E$37,'NTS ONLY_set_year'!$E$103))</f>
        <v>Pas de données</v>
      </c>
      <c r="F34" s="546"/>
      <c r="G34" s="151" t="str">
        <f t="shared" ca="1" si="10"/>
        <v>- -</v>
      </c>
      <c r="H34" s="149" t="str">
        <f>'NTS ONLY_set_year'!$E$162</f>
        <v>novembre</v>
      </c>
      <c r="I34" s="453">
        <f t="shared" ca="1" si="3"/>
        <v>0</v>
      </c>
      <c r="J34" s="454">
        <f t="shared" ca="1" si="4"/>
        <v>0</v>
      </c>
      <c r="K34" s="471" t="str">
        <f t="shared" ca="1" si="5"/>
        <v>- -</v>
      </c>
      <c r="L34" s="472" t="str">
        <f t="shared" ca="1" si="11"/>
        <v>- -</v>
      </c>
      <c r="M34" s="150" t="str">
        <f t="shared" ca="1" si="22"/>
        <v>ok</v>
      </c>
      <c r="N34" s="151" t="str">
        <f t="shared" ca="1" si="12"/>
        <v>ok</v>
      </c>
      <c r="O34" s="151" t="str">
        <f t="shared" ca="1" si="13"/>
        <v>- -</v>
      </c>
      <c r="P34" s="152" t="str">
        <f t="shared" ca="1" si="14"/>
        <v>ok</v>
      </c>
      <c r="Q34" s="152" t="str">
        <f t="shared" ca="1" si="15"/>
        <v>- -</v>
      </c>
      <c r="R34" s="153" t="str">
        <f>'NTS ONLY_set_year'!$E$162</f>
        <v>novembre</v>
      </c>
      <c r="S34" s="55"/>
      <c r="T34" s="135"/>
      <c r="V34" s="241">
        <f t="shared" ca="1" si="6"/>
        <v>0</v>
      </c>
      <c r="W34" s="242">
        <f t="shared" ca="1" si="16"/>
        <v>0</v>
      </c>
      <c r="X34" s="256">
        <v>11</v>
      </c>
      <c r="Y34" s="257" t="str">
        <f t="shared" ca="1" si="24"/>
        <v>11</v>
      </c>
      <c r="Z34" s="269" t="str">
        <f ca="1">CELL("filename",'11'!N15)</f>
        <v>https://pwccan.sharepoint.com/sites/CA-GSD-0AHZmP0F40YcxUk9PVA/Shared Documents/Car Guide/2025/FRENCH/[electronic-car-log-2025-fr.xlsx]11</v>
      </c>
      <c r="AA34" s="238"/>
      <c r="AB34" s="235"/>
      <c r="AC34" s="232" t="str">
        <f t="shared" si="17"/>
        <v>OK</v>
      </c>
      <c r="AD34" s="259">
        <f t="shared" ca="1" si="23"/>
        <v>0</v>
      </c>
      <c r="AE34" s="322">
        <f t="shared" ca="1" si="18"/>
        <v>0</v>
      </c>
      <c r="AG34" s="260" t="s">
        <v>65</v>
      </c>
      <c r="AH34" s="261" t="str">
        <f t="shared" ca="1" si="7"/>
        <v/>
      </c>
      <c r="AI34" s="262" t="str">
        <f t="shared" ca="1" si="8"/>
        <v/>
      </c>
      <c r="AJ34" s="263" t="str">
        <f t="shared" ca="1" si="19"/>
        <v/>
      </c>
      <c r="AK34" s="264" t="str">
        <f t="shared" ca="1" si="9"/>
        <v/>
      </c>
      <c r="AL34" s="262" t="str">
        <f t="shared" ca="1" si="20"/>
        <v/>
      </c>
      <c r="AM34" s="265" t="str">
        <f t="shared" ca="1" si="21"/>
        <v/>
      </c>
      <c r="AN34" s="266"/>
      <c r="AQ34" s="224"/>
      <c r="AR34" s="209"/>
      <c r="AS34" s="209"/>
      <c r="AT34" s="209"/>
      <c r="AU34" s="209"/>
      <c r="AV34" s="228"/>
      <c r="AW34" s="198"/>
      <c r="AX34" s="198"/>
      <c r="AY34" s="198"/>
      <c r="AZ34" s="198"/>
      <c r="BA34" s="198"/>
      <c r="BB34" s="198"/>
      <c r="BC34" s="198"/>
      <c r="BD34" s="198"/>
      <c r="BE34" s="198"/>
      <c r="BF34" s="198"/>
      <c r="BG34" s="198"/>
      <c r="BR34" s="1"/>
    </row>
    <row r="35" spans="2:255" ht="11.1" customHeight="1" thickBot="1">
      <c r="B35" s="1"/>
      <c r="C35" s="18"/>
      <c r="E35" s="547" t="str">
        <f ca="1">IF($W35=0,'NTS ONLY_set_year'!$E$95,IF(INDEX($AV$7:$BG$7,$X35)&gt;0,'NTS ONLY_set_year'!$E$37,'NTS ONLY_set_year'!$E$103))</f>
        <v>Pas de données</v>
      </c>
      <c r="F35" s="548"/>
      <c r="G35" s="157" t="str">
        <f t="shared" ca="1" si="10"/>
        <v>- -</v>
      </c>
      <c r="H35" s="155" t="str">
        <f>'NTS ONLY_set_year'!$E$163</f>
        <v>décembre</v>
      </c>
      <c r="I35" s="455">
        <f t="shared" ca="1" si="3"/>
        <v>0</v>
      </c>
      <c r="J35" s="456">
        <f t="shared" ca="1" si="4"/>
        <v>0</v>
      </c>
      <c r="K35" s="473" t="str">
        <f t="shared" ca="1" si="5"/>
        <v>- -</v>
      </c>
      <c r="L35" s="474" t="str">
        <f t="shared" ca="1" si="11"/>
        <v>- -</v>
      </c>
      <c r="M35" s="150" t="str">
        <f t="shared" ca="1" si="22"/>
        <v>ok</v>
      </c>
      <c r="N35" s="157" t="str">
        <f t="shared" ca="1" si="12"/>
        <v>ok</v>
      </c>
      <c r="O35" s="157" t="str">
        <f t="shared" ca="1" si="13"/>
        <v>- -</v>
      </c>
      <c r="P35" s="158" t="str">
        <f t="shared" ca="1" si="14"/>
        <v>ok</v>
      </c>
      <c r="Q35" s="158" t="str">
        <f t="shared" ca="1" si="15"/>
        <v>- -</v>
      </c>
      <c r="R35" s="154" t="str">
        <f>'NTS ONLY_set_year'!$E$163</f>
        <v>décembre</v>
      </c>
      <c r="S35" s="55"/>
      <c r="T35" s="135"/>
      <c r="V35" s="282">
        <f t="shared" ca="1" si="6"/>
        <v>0</v>
      </c>
      <c r="W35" s="242">
        <f t="shared" ca="1" si="16"/>
        <v>0</v>
      </c>
      <c r="X35" s="267">
        <v>12</v>
      </c>
      <c r="Y35" s="257" t="str">
        <f t="shared" ca="1" si="24"/>
        <v>12</v>
      </c>
      <c r="Z35" s="269" t="str">
        <f ca="1">CELL("filename",'12'!N16)</f>
        <v>https://pwccan.sharepoint.com/sites/CA-GSD-0AHZmP0F40YcxUk9PVA/Shared Documents/Car Guide/2025/FRENCH/[electronic-car-log-2025-fr.xlsx]12</v>
      </c>
      <c r="AA35" s="272"/>
      <c r="AB35" s="270"/>
      <c r="AC35" s="484" t="str">
        <f t="shared" si="17"/>
        <v>OK</v>
      </c>
      <c r="AD35" s="259">
        <f t="shared" ca="1" si="23"/>
        <v>0</v>
      </c>
      <c r="AE35" s="322">
        <f t="shared" ca="1" si="18"/>
        <v>0</v>
      </c>
      <c r="AG35" s="273" t="s">
        <v>66</v>
      </c>
      <c r="AH35" s="274" t="str">
        <f t="shared" ca="1" si="7"/>
        <v/>
      </c>
      <c r="AI35" s="275" t="str">
        <f t="shared" ca="1" si="8"/>
        <v/>
      </c>
      <c r="AJ35" s="276" t="str">
        <f t="shared" ca="1" si="19"/>
        <v/>
      </c>
      <c r="AK35" s="277" t="str">
        <f t="shared" ca="1" si="9"/>
        <v/>
      </c>
      <c r="AL35" s="275" t="str">
        <f t="shared" ca="1" si="20"/>
        <v/>
      </c>
      <c r="AM35" s="278" t="str">
        <f t="shared" ca="1" si="21"/>
        <v/>
      </c>
      <c r="AN35" s="279"/>
      <c r="AQ35" s="224"/>
      <c r="AR35" s="209"/>
      <c r="AS35" s="209"/>
      <c r="AT35" s="209"/>
      <c r="AU35" s="209"/>
      <c r="AV35" s="283">
        <v>1</v>
      </c>
      <c r="AW35" s="283">
        <v>2</v>
      </c>
      <c r="AX35" s="283">
        <v>3</v>
      </c>
      <c r="AY35" s="283">
        <v>4</v>
      </c>
      <c r="AZ35" s="283">
        <v>5</v>
      </c>
      <c r="BA35" s="283">
        <v>6</v>
      </c>
      <c r="BB35" s="283">
        <v>7</v>
      </c>
      <c r="BC35" s="283">
        <v>8</v>
      </c>
      <c r="BD35" s="283">
        <v>9</v>
      </c>
      <c r="BE35" s="283">
        <v>10</v>
      </c>
      <c r="BF35" s="283">
        <v>11</v>
      </c>
      <c r="BG35" s="283">
        <v>12</v>
      </c>
      <c r="BR35" s="1"/>
    </row>
    <row r="36" spans="2:255" ht="3" customHeight="1" thickTop="1">
      <c r="B36" s="1"/>
      <c r="C36" s="1"/>
      <c r="D36" s="93"/>
      <c r="E36" s="58"/>
      <c r="F36" s="58"/>
      <c r="G36" s="58"/>
      <c r="H36" s="60"/>
      <c r="I36" s="60"/>
      <c r="J36" s="61"/>
      <c r="K36" s="62"/>
      <c r="L36" s="61"/>
      <c r="M36" s="62"/>
      <c r="N36" s="59"/>
      <c r="O36" s="59"/>
      <c r="P36" s="59"/>
      <c r="Q36" s="59"/>
      <c r="R36" s="142"/>
      <c r="S36" s="139"/>
      <c r="T36" s="55"/>
      <c r="V36" s="284"/>
      <c r="W36" s="284"/>
      <c r="AC36" s="227"/>
      <c r="AD36" s="216"/>
      <c r="AL36" s="285"/>
      <c r="AN36" s="209"/>
      <c r="AQ36" s="224"/>
      <c r="AR36" s="209"/>
      <c r="AS36" s="209"/>
      <c r="AT36" s="209"/>
      <c r="AU36" s="209"/>
      <c r="AV36" s="283"/>
      <c r="AW36" s="283"/>
      <c r="AX36" s="283"/>
      <c r="AY36" s="283"/>
      <c r="AZ36" s="283"/>
      <c r="BA36" s="283"/>
      <c r="BB36" s="283"/>
      <c r="BC36" s="283"/>
      <c r="BD36" s="283"/>
      <c r="BE36" s="283"/>
      <c r="BF36" s="283"/>
      <c r="BG36" s="283"/>
      <c r="BR36" s="1"/>
    </row>
    <row r="37" spans="2:255" ht="12" customHeight="1">
      <c r="D37" s="109"/>
      <c r="E37" s="109"/>
      <c r="F37" s="109"/>
      <c r="G37" s="729" t="str">
        <f>'NTS ONLY_set_year'!E47</f>
        <v>* Inscrire ici le nombre de véhicules utilisés. Par exemple, si on emprunte la voiture 1, que l'on passe à la voiture 2 puis qu'on utilise ensuite la voiture 3, on doit indiquer 3 dans la cellule.</v>
      </c>
      <c r="H37" s="730"/>
      <c r="I37" s="730"/>
      <c r="J37" s="730"/>
      <c r="K37" s="730"/>
      <c r="L37" s="730"/>
      <c r="M37" s="730"/>
      <c r="N37" s="730"/>
      <c r="O37" s="730"/>
      <c r="P37" s="730"/>
      <c r="Q37" s="731"/>
      <c r="R37" s="731"/>
      <c r="S37" s="139"/>
      <c r="T37" s="55"/>
      <c r="V37" s="284"/>
      <c r="W37" s="284"/>
      <c r="AC37" s="161"/>
      <c r="AD37" s="216"/>
      <c r="AL37" s="161"/>
      <c r="AN37" s="209"/>
      <c r="AQ37" s="224"/>
      <c r="AR37" s="209"/>
      <c r="AS37" s="209"/>
      <c r="AT37" s="499" t="s">
        <v>321</v>
      </c>
      <c r="AU37" s="499"/>
      <c r="AV37" s="500">
        <f ca="1">IF(ISNUMBER(INDIRECT(AV$2&amp;$BH37)),INDIRECT(AV$2&amp;$BH37),0)</f>
        <v>0</v>
      </c>
      <c r="AW37" s="500">
        <f t="shared" ref="AW37:BG37" ca="1" si="28">IF(ISNUMBER(INDIRECT(AW$2&amp;$BH37)),INDIRECT(AW$2&amp;$BH37),0)</f>
        <v>0</v>
      </c>
      <c r="AX37" s="500">
        <f t="shared" ca="1" si="28"/>
        <v>0</v>
      </c>
      <c r="AY37" s="500">
        <f t="shared" ca="1" si="28"/>
        <v>0</v>
      </c>
      <c r="AZ37" s="500">
        <f t="shared" ca="1" si="28"/>
        <v>0</v>
      </c>
      <c r="BA37" s="500">
        <f t="shared" ca="1" si="28"/>
        <v>0</v>
      </c>
      <c r="BB37" s="500">
        <f t="shared" ca="1" si="28"/>
        <v>0</v>
      </c>
      <c r="BC37" s="500">
        <f t="shared" ca="1" si="28"/>
        <v>0</v>
      </c>
      <c r="BD37" s="500">
        <f t="shared" ca="1" si="28"/>
        <v>0</v>
      </c>
      <c r="BE37" s="500">
        <f t="shared" ca="1" si="28"/>
        <v>0</v>
      </c>
      <c r="BF37" s="500">
        <f t="shared" ca="1" si="28"/>
        <v>0</v>
      </c>
      <c r="BG37" s="500">
        <f t="shared" ca="1" si="28"/>
        <v>0</v>
      </c>
      <c r="BH37" s="499" t="s">
        <v>322</v>
      </c>
      <c r="BR37" s="1"/>
    </row>
    <row r="38" spans="2:255" ht="19.5" customHeight="1">
      <c r="F38" s="614"/>
      <c r="G38" s="614"/>
      <c r="H38" s="614"/>
      <c r="I38" s="643" t="str">
        <f>'NTS ONLY_set_year'!$E$133</f>
        <v>© PricewaterhouseCoopers LLP/s.r.l./s.e.n.c.r.l., une société à responsabilité limitée de l’Ontario, 2025.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J38" s="644"/>
      <c r="K38" s="644"/>
      <c r="L38" s="644"/>
      <c r="M38" s="644"/>
      <c r="N38" s="644"/>
      <c r="O38" s="644"/>
      <c r="P38" s="644"/>
      <c r="Q38" s="644"/>
      <c r="R38" s="644"/>
      <c r="U38"/>
      <c r="V38"/>
      <c r="X38" s="286"/>
      <c r="AC38" s="287"/>
      <c r="AD38" s="162"/>
      <c r="AG38" s="162"/>
      <c r="AL38" s="161"/>
      <c r="AM38" s="161"/>
      <c r="AW38" s="288" t="s">
        <v>204</v>
      </c>
      <c r="AX38" s="200">
        <f t="shared" ref="AX38:BI40" ca="1" si="29">INDIRECT(AV$2&amp;$BJ38)</f>
        <v>0</v>
      </c>
      <c r="AY38" s="200">
        <f t="shared" ca="1" si="29"/>
        <v>0</v>
      </c>
      <c r="AZ38" s="200">
        <f t="shared" ca="1" si="29"/>
        <v>0</v>
      </c>
      <c r="BA38" s="200">
        <f t="shared" ca="1" si="29"/>
        <v>0</v>
      </c>
      <c r="BB38" s="200">
        <f t="shared" ca="1" si="29"/>
        <v>0</v>
      </c>
      <c r="BC38" s="200">
        <f t="shared" ca="1" si="29"/>
        <v>0</v>
      </c>
      <c r="BD38" s="200">
        <f t="shared" ca="1" si="29"/>
        <v>0</v>
      </c>
      <c r="BE38" s="200">
        <f t="shared" ca="1" si="29"/>
        <v>0</v>
      </c>
      <c r="BF38" s="200">
        <f t="shared" ca="1" si="29"/>
        <v>0</v>
      </c>
      <c r="BG38" s="200">
        <f t="shared" ca="1" si="29"/>
        <v>0</v>
      </c>
      <c r="BH38" s="200">
        <f t="shared" ca="1" si="29"/>
        <v>0</v>
      </c>
      <c r="BI38" s="200">
        <f t="shared" ca="1" si="29"/>
        <v>0</v>
      </c>
      <c r="BJ38" s="162" t="str">
        <f>ADDRESS(ROW('01'!$BO$10),COLUMN('01'!$BO$10))</f>
        <v>$BO$10</v>
      </c>
      <c r="BQ38" s="162"/>
      <c r="BR38" s="162"/>
      <c r="BS38" s="161"/>
    </row>
    <row r="39" spans="2:255" ht="27.9" customHeight="1">
      <c r="E39" s="614"/>
      <c r="F39" s="614"/>
      <c r="G39" s="614"/>
      <c r="H39" s="614"/>
      <c r="I39" s="644"/>
      <c r="J39" s="644"/>
      <c r="K39" s="644"/>
      <c r="L39" s="644"/>
      <c r="M39" s="644"/>
      <c r="N39" s="644"/>
      <c r="O39" s="644"/>
      <c r="P39" s="644"/>
      <c r="Q39" s="644"/>
      <c r="R39" s="644"/>
      <c r="U39"/>
      <c r="V39"/>
      <c r="AC39" s="287"/>
      <c r="AD39" s="162"/>
      <c r="AG39" s="162"/>
      <c r="AL39" s="161"/>
      <c r="AM39" s="161"/>
      <c r="AW39" s="288" t="s">
        <v>205</v>
      </c>
      <c r="AX39" s="200">
        <f t="shared" ca="1" si="29"/>
        <v>0</v>
      </c>
      <c r="AY39" s="200">
        <f t="shared" ca="1" si="29"/>
        <v>0</v>
      </c>
      <c r="AZ39" s="200">
        <f t="shared" ca="1" si="29"/>
        <v>0</v>
      </c>
      <c r="BA39" s="200">
        <f t="shared" ca="1" si="29"/>
        <v>0</v>
      </c>
      <c r="BB39" s="200">
        <f t="shared" ca="1" si="29"/>
        <v>0</v>
      </c>
      <c r="BC39" s="200">
        <f t="shared" ca="1" si="29"/>
        <v>0</v>
      </c>
      <c r="BD39" s="200">
        <f t="shared" ca="1" si="29"/>
        <v>0</v>
      </c>
      <c r="BE39" s="200">
        <f t="shared" ca="1" si="29"/>
        <v>0</v>
      </c>
      <c r="BF39" s="200">
        <f t="shared" ca="1" si="29"/>
        <v>0</v>
      </c>
      <c r="BG39" s="200">
        <f t="shared" ca="1" si="29"/>
        <v>0</v>
      </c>
      <c r="BH39" s="200">
        <f t="shared" ca="1" si="29"/>
        <v>0</v>
      </c>
      <c r="BI39" s="200">
        <f t="shared" ca="1" si="29"/>
        <v>0</v>
      </c>
      <c r="BJ39" s="162" t="str">
        <f>ADDRESS(ROW('01'!$BO$11),COLUMN('01'!$BO$11))</f>
        <v>$BO$11</v>
      </c>
      <c r="BQ39" s="162"/>
      <c r="BR39" s="162"/>
      <c r="BS39" s="161"/>
    </row>
    <row r="40" spans="2:255" s="36" customFormat="1" ht="27.9" customHeight="1">
      <c r="C40"/>
      <c r="D40"/>
      <c r="E40" s="614"/>
      <c r="F40" s="614"/>
      <c r="G40" s="614"/>
      <c r="H40" s="614"/>
      <c r="I40" s="644"/>
      <c r="J40" s="644"/>
      <c r="K40" s="644"/>
      <c r="L40" s="644"/>
      <c r="M40" s="644"/>
      <c r="N40" s="644"/>
      <c r="O40" s="644"/>
      <c r="P40" s="644"/>
      <c r="Q40" s="644"/>
      <c r="R40" s="644"/>
      <c r="T40" s="67"/>
      <c r="W40" s="289"/>
      <c r="X40" s="289"/>
      <c r="Y40" s="289"/>
      <c r="Z40" s="289"/>
      <c r="AA40" s="289"/>
      <c r="AB40" s="289"/>
      <c r="AC40" s="290"/>
      <c r="AD40" s="291"/>
      <c r="AE40" s="291"/>
      <c r="AF40" s="289"/>
      <c r="AG40" s="291"/>
      <c r="AH40" s="289"/>
      <c r="AI40" s="289"/>
      <c r="AJ40" s="289"/>
      <c r="AK40" s="289"/>
      <c r="AL40" s="289"/>
      <c r="AM40" s="289"/>
      <c r="AN40" s="291"/>
      <c r="AO40" s="291"/>
      <c r="AP40" s="291"/>
      <c r="AQ40" s="291"/>
      <c r="AR40" s="291"/>
      <c r="AS40" s="291"/>
      <c r="AT40" s="291"/>
      <c r="AU40" s="162"/>
      <c r="AV40" s="162"/>
      <c r="AW40" s="288" t="s">
        <v>68</v>
      </c>
      <c r="AX40" s="200">
        <f t="shared" ca="1" si="29"/>
        <v>0</v>
      </c>
      <c r="AY40" s="200">
        <f t="shared" ca="1" si="29"/>
        <v>0</v>
      </c>
      <c r="AZ40" s="200">
        <f t="shared" ca="1" si="29"/>
        <v>0</v>
      </c>
      <c r="BA40" s="200">
        <f t="shared" ca="1" si="29"/>
        <v>0</v>
      </c>
      <c r="BB40" s="200">
        <f t="shared" ca="1" si="29"/>
        <v>0</v>
      </c>
      <c r="BC40" s="200">
        <f t="shared" ca="1" si="29"/>
        <v>0</v>
      </c>
      <c r="BD40" s="200">
        <f t="shared" ca="1" si="29"/>
        <v>0</v>
      </c>
      <c r="BE40" s="200">
        <f t="shared" ca="1" si="29"/>
        <v>0</v>
      </c>
      <c r="BF40" s="200">
        <f t="shared" ca="1" si="29"/>
        <v>0</v>
      </c>
      <c r="BG40" s="200">
        <f t="shared" ca="1" si="29"/>
        <v>0</v>
      </c>
      <c r="BH40" s="200">
        <f t="shared" ca="1" si="29"/>
        <v>0</v>
      </c>
      <c r="BI40" s="200">
        <f t="shared" ca="1" si="29"/>
        <v>0</v>
      </c>
      <c r="BJ40" s="162" t="str">
        <f>ADDRESS(ROW('01'!$AU$12),COLUMN('01'!$AU$12))</f>
        <v>$AU$12</v>
      </c>
      <c r="BK40" s="162"/>
      <c r="BL40" s="291"/>
      <c r="BM40" s="291"/>
      <c r="BN40" s="291"/>
      <c r="BO40" s="291"/>
      <c r="BP40" s="291"/>
      <c r="BQ40" s="291"/>
      <c r="BR40" s="291"/>
      <c r="BS40" s="289"/>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row>
    <row r="41" spans="2:255" ht="33" customHeight="1">
      <c r="H41" s="36"/>
      <c r="P41" s="4"/>
      <c r="Q41" s="57"/>
      <c r="R41" s="57"/>
      <c r="S41" s="56"/>
      <c r="AA41" s="287"/>
      <c r="AB41" s="162"/>
      <c r="AU41" s="288" t="s">
        <v>94</v>
      </c>
      <c r="AV41" s="200">
        <f t="shared" ref="AV41:BG41" ca="1" si="30">INDIRECT(AV$2&amp;$BH41)</f>
        <v>0</v>
      </c>
      <c r="AW41" s="200">
        <f t="shared" ca="1" si="30"/>
        <v>0</v>
      </c>
      <c r="AX41" s="200">
        <f t="shared" ca="1" si="30"/>
        <v>0</v>
      </c>
      <c r="AY41" s="200">
        <f t="shared" ca="1" si="30"/>
        <v>0</v>
      </c>
      <c r="AZ41" s="200">
        <f t="shared" ca="1" si="30"/>
        <v>0</v>
      </c>
      <c r="BA41" s="200">
        <f t="shared" ca="1" si="30"/>
        <v>0</v>
      </c>
      <c r="BB41" s="200">
        <f t="shared" ca="1" si="30"/>
        <v>0</v>
      </c>
      <c r="BC41" s="200">
        <f t="shared" ca="1" si="30"/>
        <v>0</v>
      </c>
      <c r="BD41" s="200">
        <f t="shared" ca="1" si="30"/>
        <v>0</v>
      </c>
      <c r="BE41" s="200">
        <f t="shared" ca="1" si="30"/>
        <v>0</v>
      </c>
      <c r="BF41" s="200">
        <f t="shared" ca="1" si="30"/>
        <v>0</v>
      </c>
      <c r="BG41" s="200">
        <f t="shared" ca="1" si="30"/>
        <v>0</v>
      </c>
      <c r="BH41" s="162" t="str">
        <f>ADDRESS(ROW('01'!$AU$13),COLUMN('01'!$AU$13))</f>
        <v>$AU$13</v>
      </c>
    </row>
    <row r="42" spans="2:255" ht="13.2" hidden="1">
      <c r="AA42" s="162"/>
      <c r="AB42" s="162"/>
      <c r="BH42" s="162" t="str">
        <f>ADDRESS(ROW('01'!M27),COLUMN('01'!M27))</f>
        <v>$M$27</v>
      </c>
    </row>
    <row r="43" spans="2:255" ht="13.2" hidden="1">
      <c r="AA43" s="162"/>
      <c r="AB43" s="162"/>
    </row>
    <row r="44" spans="2:255" ht="13.2" hidden="1">
      <c r="AA44" s="162"/>
      <c r="AB44" s="162"/>
    </row>
    <row r="45" spans="2:255" ht="13.2" hidden="1">
      <c r="AA45" s="162"/>
      <c r="AB45" s="162"/>
    </row>
    <row r="46" spans="2:255" ht="13.2" hidden="1">
      <c r="AA46" s="162"/>
      <c r="AB46" s="162"/>
    </row>
    <row r="47" spans="2:255" ht="13.2" hidden="1">
      <c r="AA47" s="162"/>
      <c r="AB47" s="162"/>
    </row>
    <row r="48" spans="2:255" ht="13.2" hidden="1">
      <c r="AA48" s="162"/>
      <c r="AB48" s="162"/>
    </row>
    <row r="49" spans="27:28" ht="13.2" hidden="1">
      <c r="AA49" s="162"/>
      <c r="AB49" s="162"/>
    </row>
    <row r="50" spans="27:28" ht="13.2" hidden="1">
      <c r="AA50" s="162"/>
      <c r="AB50" s="162"/>
    </row>
    <row r="51" spans="27:28" ht="13.2" hidden="1">
      <c r="AA51" s="162"/>
      <c r="AB51" s="162"/>
    </row>
    <row r="52" spans="27:28" ht="13.2" hidden="1">
      <c r="AA52" s="162"/>
      <c r="AB52" s="162"/>
    </row>
    <row r="53" spans="27:28" ht="13.2" hidden="1">
      <c r="AA53" s="162"/>
      <c r="AB53" s="162"/>
    </row>
    <row r="54" spans="27:28" ht="13.2" hidden="1">
      <c r="AA54" s="162"/>
      <c r="AB54" s="162"/>
    </row>
    <row r="55" spans="27:28" ht="13.2" hidden="1">
      <c r="AA55" s="162"/>
      <c r="AB55" s="162"/>
    </row>
    <row r="56" spans="27:28" ht="13.2" hidden="1">
      <c r="AA56" s="162"/>
      <c r="AB56" s="162"/>
    </row>
    <row r="57" spans="27:28" ht="13.2" hidden="1">
      <c r="AA57" s="162"/>
      <c r="AB57" s="162"/>
    </row>
    <row r="58" spans="27:28" ht="13.2" hidden="1">
      <c r="AA58" s="162"/>
      <c r="AB58" s="162"/>
    </row>
    <row r="59" spans="27:28" ht="13.2" hidden="1">
      <c r="AA59" s="162"/>
      <c r="AB59" s="162"/>
    </row>
    <row r="60" spans="27:28" ht="13.2" hidden="1">
      <c r="AA60" s="162"/>
      <c r="AB60" s="162"/>
    </row>
    <row r="61" spans="27:28" ht="13.2" hidden="1"/>
    <row r="62" spans="27:28" ht="13.2" hidden="1"/>
    <row r="63" spans="27:28" ht="13.2" hidden="1"/>
    <row r="64" spans="27:28" ht="13.2" hidden="1"/>
    <row r="65" ht="13.2" hidden="1"/>
    <row r="66" ht="13.2" hidden="1"/>
    <row r="67" ht="13.2" hidden="1"/>
    <row r="68" ht="13.2" hidden="1"/>
    <row r="69" ht="13.2" hidden="1"/>
    <row r="70" ht="13.2" hidden="1"/>
    <row r="71" ht="13.2" hidden="1"/>
    <row r="72" ht="13.2" hidden="1"/>
    <row r="73" ht="13.2" hidden="1"/>
    <row r="74" ht="13.2" hidden="1"/>
    <row r="75" ht="13.2" hidden="1"/>
    <row r="76" ht="13.2" hidden="1"/>
    <row r="77" ht="13.2" hidden="1"/>
    <row r="78" ht="13.2" hidden="1"/>
    <row r="79" ht="13.2" hidden="1"/>
    <row r="80" ht="13.2" hidden="1"/>
    <row r="81" ht="13.2" hidden="1"/>
    <row r="82" ht="13.2" hidden="1"/>
    <row r="83" ht="13.2" hidden="1"/>
    <row r="84" ht="13.2" hidden="1"/>
    <row r="85" ht="13.2" hidden="1"/>
    <row r="86" ht="13.2" hidden="1"/>
    <row r="87" ht="13.2" hidden="1"/>
    <row r="88" ht="13.2" hidden="1"/>
    <row r="89" ht="13.2" hidden="1"/>
    <row r="90" ht="13.2" hidden="1"/>
    <row r="91" ht="13.2" hidden="1"/>
    <row r="92" ht="13.2" hidden="1"/>
    <row r="93" ht="13.2" hidden="1"/>
    <row r="94" ht="13.2" hidden="1"/>
    <row r="95" ht="13.2" hidden="1"/>
    <row r="96" ht="13.2" hidden="1"/>
    <row r="97" ht="13.2" hidden="1"/>
    <row r="98" ht="13.2" hidden="1"/>
    <row r="99" ht="13.2" hidden="1"/>
    <row r="100" ht="13.2" hidden="1"/>
    <row r="101" ht="13.2" hidden="1"/>
    <row r="102" ht="13.2" hidden="1"/>
    <row r="103" ht="13.2" hidden="1"/>
    <row r="104" ht="13.2" hidden="1"/>
    <row r="105" ht="13.2" hidden="1"/>
    <row r="106" ht="13.2" hidden="1"/>
    <row r="107" ht="13.2" hidden="1"/>
    <row r="108" ht="13.2" hidden="1"/>
    <row r="109" ht="13.2" hidden="1"/>
    <row r="110" ht="13.2" hidden="1"/>
    <row r="111" ht="13.2" hidden="1"/>
    <row r="112" ht="13.2" hidden="1"/>
    <row r="113" ht="13.2" hidden="1"/>
    <row r="114" ht="13.2" hidden="1"/>
    <row r="115" ht="13.2" hidden="1"/>
    <row r="116" ht="13.2" hidden="1"/>
    <row r="117" ht="13.2" hidden="1"/>
    <row r="118" ht="13.2" hidden="1"/>
    <row r="119" ht="13.2" hidden="1"/>
    <row r="120" ht="13.2" hidden="1"/>
    <row r="121" ht="13.2" hidden="1"/>
    <row r="122" ht="13.2" hidden="1"/>
    <row r="123" ht="13.2" hidden="1"/>
    <row r="124" ht="13.2" hidden="1"/>
    <row r="125" ht="13.2" hidden="1"/>
    <row r="126" ht="13.2" hidden="1"/>
    <row r="127" ht="13.2" hidden="1"/>
    <row r="128" ht="13.2" hidden="1"/>
    <row r="129" ht="13.2" hidden="1"/>
    <row r="130" ht="13.2" hidden="1"/>
    <row r="131" ht="13.2" hidden="1"/>
    <row r="132" ht="13.2" hidden="1"/>
    <row r="133" ht="13.2" hidden="1"/>
    <row r="134" ht="13.2" hidden="1"/>
    <row r="135" ht="13.2" hidden="1"/>
    <row r="136" ht="13.2" hidden="1"/>
    <row r="137" ht="13.2" hidden="1"/>
    <row r="138" ht="13.2" hidden="1"/>
    <row r="139" ht="13.2" hidden="1"/>
    <row r="140" ht="13.2" hidden="1"/>
    <row r="141" ht="13.2" hidden="1"/>
    <row r="142" ht="13.2" hidden="1"/>
    <row r="143" ht="13.2" hidden="1"/>
    <row r="144" ht="13.2" hidden="1"/>
    <row r="145" ht="13.2" hidden="1"/>
    <row r="146" ht="13.2" hidden="1"/>
    <row r="147" ht="13.2" hidden="1"/>
    <row r="148" ht="13.2" hidden="1"/>
    <row r="149" ht="13.2" hidden="1"/>
    <row r="150" ht="13.2" hidden="1"/>
    <row r="151" ht="13.2" hidden="1"/>
    <row r="152" ht="13.2" hidden="1"/>
    <row r="153" ht="13.2" hidden="1"/>
    <row r="154" ht="13.2" hidden="1"/>
    <row r="155" ht="13.2" hidden="1"/>
    <row r="156" ht="13.2" hidden="1"/>
    <row r="157" ht="13.2" hidden="1"/>
    <row r="158" ht="13.2" hidden="1"/>
    <row r="159" ht="13.2" hidden="1"/>
    <row r="160" ht="13.2" hidden="1"/>
    <row r="161" ht="13.2" hidden="1"/>
    <row r="162" ht="13.2" hidden="1"/>
    <row r="163" ht="13.2" hidden="1"/>
    <row r="164" ht="13.2" hidden="1"/>
    <row r="165" ht="13.2" hidden="1"/>
    <row r="166" ht="13.2" hidden="1"/>
    <row r="167" ht="13.2" hidden="1"/>
    <row r="168" ht="13.2" hidden="1"/>
    <row r="169" ht="13.2" hidden="1"/>
    <row r="170" ht="13.2" hidden="1"/>
    <row r="171" ht="13.2" hidden="1"/>
    <row r="172" ht="13.2" hidden="1"/>
    <row r="173" ht="13.2" hidden="1"/>
    <row r="174" ht="13.2" hidden="1"/>
    <row r="175" ht="13.2" hidden="1"/>
    <row r="176" ht="13.2" hidden="1"/>
    <row r="177" ht="13.2" hidden="1"/>
    <row r="178" ht="13.2" hidden="1"/>
    <row r="179" ht="13.2" hidden="1"/>
    <row r="180" ht="13.2" hidden="1"/>
    <row r="181" ht="13.2" hidden="1"/>
    <row r="182" ht="13.2" hidden="1"/>
    <row r="183" ht="13.2" hidden="1"/>
    <row r="184" ht="13.2" hidden="1"/>
    <row r="185" ht="13.2" hidden="1"/>
    <row r="186" ht="13.2" hidden="1"/>
    <row r="187" ht="13.2" hidden="1"/>
    <row r="188" ht="13.2" hidden="1"/>
    <row r="189" ht="13.2" hidden="1"/>
    <row r="190" ht="13.2" hidden="1"/>
    <row r="191" ht="13.2" hidden="1"/>
    <row r="192" ht="13.2" hidden="1"/>
    <row r="193" ht="13.2" hidden="1"/>
    <row r="194" ht="13.2" hidden="1"/>
    <row r="195" ht="13.2" hidden="1"/>
    <row r="196" ht="13.2" hidden="1"/>
    <row r="197" ht="13.2" hidden="1"/>
    <row r="198" ht="13.2" hidden="1"/>
    <row r="199" ht="13.2" hidden="1"/>
    <row r="200" ht="13.2" hidden="1"/>
    <row r="201" ht="13.2" hidden="1"/>
    <row r="202" ht="13.2" hidden="1"/>
    <row r="203" ht="13.2" hidden="1"/>
    <row r="204" ht="13.2" hidden="1"/>
    <row r="205" ht="13.2" hidden="1"/>
    <row r="206" ht="13.2" hidden="1"/>
    <row r="207" ht="13.2" hidden="1"/>
    <row r="208" ht="13.2" hidden="1"/>
    <row r="209" ht="13.2" hidden="1"/>
    <row r="210" ht="13.2" hidden="1"/>
    <row r="211" ht="13.2" hidden="1"/>
    <row r="212" ht="13.2" hidden="1"/>
    <row r="213" ht="13.2" hidden="1"/>
    <row r="214" ht="13.2" hidden="1"/>
    <row r="215" ht="13.2" hidden="1"/>
    <row r="216" ht="13.2" hidden="1"/>
    <row r="217" ht="13.2" hidden="1"/>
    <row r="218" ht="13.2" hidden="1"/>
    <row r="219" ht="13.2" hidden="1"/>
    <row r="220" ht="13.2" hidden="1"/>
    <row r="221" ht="13.2" hidden="1"/>
    <row r="222" ht="13.2" hidden="1"/>
    <row r="223" ht="13.2" hidden="1"/>
    <row r="224" ht="13.2" hidden="1"/>
    <row r="225" ht="13.2" hidden="1"/>
    <row r="226" ht="13.2" hidden="1"/>
    <row r="227" ht="13.2" hidden="1"/>
    <row r="228" ht="13.2" hidden="1"/>
    <row r="229" ht="13.2" hidden="1"/>
    <row r="230" ht="13.2" hidden="1"/>
    <row r="231" ht="13.2" hidden="1"/>
    <row r="232" ht="13.2" hidden="1"/>
    <row r="233" ht="13.2" hidden="1"/>
    <row r="234" ht="13.2" hidden="1"/>
    <row r="235" ht="13.2" hidden="1"/>
    <row r="236" ht="13.2" hidden="1"/>
    <row r="237" ht="13.2" hidden="1"/>
    <row r="238" ht="13.2" hidden="1"/>
    <row r="239" ht="13.2" hidden="1"/>
    <row r="240" ht="13.2" hidden="1"/>
    <row r="241" ht="13.2" hidden="1"/>
    <row r="242" ht="13.2" hidden="1"/>
    <row r="243" ht="13.2" hidden="1"/>
    <row r="244" ht="13.2" hidden="1"/>
    <row r="245" ht="13.2" hidden="1"/>
    <row r="246" ht="13.2" hidden="1"/>
    <row r="247" ht="13.2" hidden="1"/>
    <row r="248" ht="13.2" hidden="1"/>
    <row r="249" ht="13.2" hidden="1"/>
    <row r="250" ht="13.2" hidden="1"/>
    <row r="251" ht="13.2" hidden="1"/>
    <row r="252" ht="13.2" hidden="1"/>
    <row r="253" ht="13.2" hidden="1"/>
    <row r="254" ht="13.2" hidden="1"/>
    <row r="255" ht="13.2" hidden="1"/>
    <row r="256" ht="13.2" hidden="1"/>
    <row r="257" ht="13.2" hidden="1"/>
    <row r="258" ht="13.2" hidden="1"/>
    <row r="259" ht="13.2" hidden="1"/>
    <row r="260" ht="13.2" hidden="1"/>
    <row r="261" ht="13.2" hidden="1"/>
    <row r="262" ht="13.2" hidden="1"/>
    <row r="263" ht="13.2" hidden="1"/>
    <row r="264" ht="13.2" hidden="1"/>
    <row r="265" ht="13.2" hidden="1"/>
    <row r="266" ht="13.2" hidden="1"/>
    <row r="267" ht="13.2" hidden="1"/>
    <row r="268" ht="13.2" hidden="1"/>
    <row r="269" ht="13.2" hidden="1"/>
    <row r="270" ht="13.2" hidden="1"/>
    <row r="271" ht="13.2" hidden="1"/>
    <row r="272" ht="13.2" hidden="1"/>
    <row r="273" ht="13.2" hidden="1"/>
    <row r="274" ht="13.2" hidden="1"/>
    <row r="275" ht="13.2" hidden="1"/>
    <row r="276" ht="13.2" hidden="1"/>
    <row r="277" ht="13.2" hidden="1"/>
    <row r="278" ht="13.2" hidden="1"/>
    <row r="279" ht="13.2" hidden="1"/>
    <row r="280" ht="13.2" hidden="1"/>
    <row r="281" ht="13.2" hidden="1"/>
    <row r="282" ht="13.2" hidden="1"/>
    <row r="283" ht="13.2" hidden="1"/>
    <row r="284" ht="13.2" hidden="1"/>
    <row r="285" ht="13.2" hidden="1"/>
    <row r="286" ht="13.2" hidden="1"/>
    <row r="287" ht="13.2" hidden="1"/>
    <row r="288" ht="13.2" hidden="1"/>
    <row r="289" ht="13.2" hidden="1"/>
    <row r="290" ht="13.2" hidden="1"/>
    <row r="291" ht="13.2" hidden="1"/>
    <row r="292" ht="13.2" hidden="1"/>
    <row r="293" ht="13.2" hidden="1"/>
    <row r="294" ht="13.2" hidden="1"/>
    <row r="295" ht="13.2" hidden="1"/>
    <row r="296" ht="13.2" hidden="1"/>
    <row r="297" ht="13.2" hidden="1"/>
    <row r="298" ht="13.2" hidden="1"/>
    <row r="299" ht="13.2" hidden="1"/>
    <row r="300" ht="13.2" hidden="1"/>
    <row r="301" ht="13.2" hidden="1"/>
    <row r="302" ht="13.2" hidden="1"/>
    <row r="303" ht="13.2" hidden="1"/>
    <row r="304" ht="13.2" hidden="1"/>
    <row r="305" ht="13.2" hidden="1"/>
    <row r="306" ht="13.2" hidden="1"/>
    <row r="307" ht="13.2" hidden="1"/>
    <row r="308" ht="13.2" hidden="1"/>
    <row r="309" ht="13.2" hidden="1"/>
    <row r="310" ht="13.2" hidden="1"/>
    <row r="311" ht="13.2" hidden="1"/>
    <row r="312" ht="13.2" hidden="1"/>
    <row r="313" ht="13.2" hidden="1"/>
    <row r="314" ht="13.2" hidden="1"/>
    <row r="315" ht="13.2" hidden="1"/>
    <row r="316" ht="13.2" hidden="1"/>
    <row r="317" ht="13.2" hidden="1"/>
    <row r="318" ht="13.2" hidden="1"/>
    <row r="319" ht="13.2" hidden="1"/>
    <row r="320" ht="13.2" hidden="1"/>
    <row r="321" ht="13.2" hidden="1"/>
    <row r="322" ht="13.2" hidden="1"/>
    <row r="323" ht="13.2" hidden="1"/>
    <row r="324" ht="13.2" hidden="1"/>
    <row r="325" ht="13.2" hidden="1"/>
    <row r="326" ht="13.2" hidden="1"/>
    <row r="327" ht="13.2" hidden="1"/>
    <row r="328" ht="13.2" hidden="1"/>
    <row r="329" ht="13.2" hidden="1"/>
    <row r="330" ht="13.2" hidden="1"/>
    <row r="331" ht="13.2" hidden="1"/>
    <row r="332" ht="13.2" hidden="1"/>
    <row r="333" ht="13.2" hidden="1"/>
    <row r="334" ht="13.2" hidden="1"/>
    <row r="335" ht="13.2" hidden="1"/>
    <row r="336" ht="13.2" hidden="1"/>
    <row r="337" ht="13.2" hidden="1"/>
    <row r="338" ht="13.2" hidden="1"/>
    <row r="339" ht="13.2" hidden="1"/>
    <row r="340" ht="13.2" hidden="1"/>
    <row r="341" ht="13.2" hidden="1"/>
    <row r="342" ht="13.2" hidden="1"/>
    <row r="343" ht="13.2" hidden="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sheetData>
  <sheetProtection sheet="1" objects="1" scenarios="1"/>
  <protectedRanges>
    <protectedRange sqref="B12:L18" name="Special notes for year"/>
    <protectedRange sqref="B7:C7" name="Year"/>
    <protectedRange sqref="C24:C35" name="Unavailable all month"/>
  </protectedRanges>
  <mergeCells count="49">
    <mergeCell ref="E19:F23"/>
    <mergeCell ref="M21:M23"/>
    <mergeCell ref="N21:N23"/>
    <mergeCell ref="O21:O23"/>
    <mergeCell ref="G37:R37"/>
    <mergeCell ref="I21:I23"/>
    <mergeCell ref="K22:K23"/>
    <mergeCell ref="J21:J23"/>
    <mergeCell ref="Q22:Q23"/>
    <mergeCell ref="L22:L23"/>
    <mergeCell ref="M20:P20"/>
    <mergeCell ref="U1:AD1"/>
    <mergeCell ref="U2:AH2"/>
    <mergeCell ref="L6:O6"/>
    <mergeCell ref="O4:R4"/>
    <mergeCell ref="P6:R6"/>
    <mergeCell ref="L5:R5"/>
    <mergeCell ref="Q2:R2"/>
    <mergeCell ref="B2:P2"/>
    <mergeCell ref="B3:K5"/>
    <mergeCell ref="P3:R3"/>
    <mergeCell ref="O15:O16"/>
    <mergeCell ref="G7:H7"/>
    <mergeCell ref="I10:K10"/>
    <mergeCell ref="AS14:AS17"/>
    <mergeCell ref="Q15:Q16"/>
    <mergeCell ref="R15:R16"/>
    <mergeCell ref="S15:S17"/>
    <mergeCell ref="AL8:AL17"/>
    <mergeCell ref="AN8:AN17"/>
    <mergeCell ref="O14:R14"/>
    <mergeCell ref="P15:P16"/>
    <mergeCell ref="AR8:AR17"/>
    <mergeCell ref="I38:R40"/>
    <mergeCell ref="B6:C6"/>
    <mergeCell ref="E6:H6"/>
    <mergeCell ref="AC22:AC23"/>
    <mergeCell ref="AQ8:AQ15"/>
    <mergeCell ref="Q20:Q21"/>
    <mergeCell ref="G19:Q19"/>
    <mergeCell ref="W21:W23"/>
    <mergeCell ref="P21:P23"/>
    <mergeCell ref="G21:G23"/>
    <mergeCell ref="I20:L20"/>
    <mergeCell ref="B19:C23"/>
    <mergeCell ref="N14:N16"/>
    <mergeCell ref="B12:M17"/>
    <mergeCell ref="B7:C7"/>
    <mergeCell ref="B11:H11"/>
  </mergeCells>
  <phoneticPr fontId="4" type="noConversion"/>
  <conditionalFormatting sqref="B7:C7">
    <cfRule type="expression" dxfId="867" priority="60" stopIfTrue="1">
      <formula>$AD$7</formula>
    </cfRule>
    <cfRule type="expression" dxfId="866" priority="61" stopIfTrue="1">
      <formula>($AC$7=0)</formula>
    </cfRule>
  </conditionalFormatting>
  <conditionalFormatting sqref="B19:C23">
    <cfRule type="expression" dxfId="865" priority="32" stopIfTrue="1">
      <formula>($V$7="rest of Canada")</formula>
    </cfRule>
  </conditionalFormatting>
  <conditionalFormatting sqref="C24:C35">
    <cfRule type="expression" dxfId="864" priority="33" stopIfTrue="1">
      <formula>($V$7=$V$5)</formula>
    </cfRule>
    <cfRule type="cellIs" dxfId="863" priority="34" stopIfTrue="1" operator="equal">
      <formula>$V$16</formula>
    </cfRule>
  </conditionalFormatting>
  <conditionalFormatting sqref="E6 E7:H7">
    <cfRule type="expression" dxfId="862" priority="29" stopIfTrue="1">
      <formula>AND(ISNUMBER($B$7),$B$6&gt;1900)</formula>
    </cfRule>
  </conditionalFormatting>
  <conditionalFormatting sqref="E24:F35">
    <cfRule type="cellIs" dxfId="861" priority="31" stopIfTrue="1" operator="equal">
      <formula>$V$14</formula>
    </cfRule>
  </conditionalFormatting>
  <conditionalFormatting sqref="G24:G35">
    <cfRule type="expression" dxfId="860" priority="13" stopIfTrue="1">
      <formula>AND(ISNUMBER($G24),$G24&gt;1)</formula>
    </cfRule>
    <cfRule type="cellIs" dxfId="859" priority="14" stopIfTrue="1" operator="equal">
      <formula>1</formula>
    </cfRule>
  </conditionalFormatting>
  <conditionalFormatting sqref="H24:H35 R24:R35">
    <cfRule type="expression" dxfId="858" priority="58" stopIfTrue="1">
      <formula>$AC24="X"</formula>
    </cfRule>
  </conditionalFormatting>
  <conditionalFormatting sqref="I24:I35">
    <cfRule type="expression" dxfId="857" priority="53" stopIfTrue="1">
      <formula>AND(I24&gt;K24,ISNUMBER(24))</formula>
    </cfRule>
    <cfRule type="expression" dxfId="856" priority="52" stopIfTrue="1">
      <formula>OR(ISTEXT(G24),I24="'- -")</formula>
    </cfRule>
  </conditionalFormatting>
  <conditionalFormatting sqref="I11:K11">
    <cfRule type="expression" dxfId="855" priority="15" stopIfTrue="1">
      <formula>($V$7="REST OF Canada")</formula>
    </cfRule>
  </conditionalFormatting>
  <conditionalFormatting sqref="J24:J35">
    <cfRule type="expression" dxfId="854" priority="54" stopIfTrue="1">
      <formula>OR(ISTEXT(G24),J24="'- -")</formula>
    </cfRule>
    <cfRule type="expression" dxfId="853" priority="55" stopIfTrue="1">
      <formula>AND(J24&lt;L24,ISNUMBER(G24))</formula>
    </cfRule>
  </conditionalFormatting>
  <conditionalFormatting sqref="J36">
    <cfRule type="expression" dxfId="852" priority="2" stopIfTrue="1">
      <formula>($N36="CHECK")</formula>
    </cfRule>
  </conditionalFormatting>
  <conditionalFormatting sqref="J36:K36">
    <cfRule type="expression" dxfId="851" priority="1" stopIfTrue="1">
      <formula>($Q36="CHECK")</formula>
    </cfRule>
  </conditionalFormatting>
  <conditionalFormatting sqref="K24:K35">
    <cfRule type="expression" dxfId="850" priority="43" stopIfTrue="1">
      <formula>AND(ISNUMBER(K24),K24&gt;0)</formula>
    </cfRule>
    <cfRule type="expression" dxfId="849" priority="42" stopIfTrue="1">
      <formula>AND(ISNUMBER(K24),K24&gt;0,K24&lt;I24)</formula>
    </cfRule>
  </conditionalFormatting>
  <conditionalFormatting sqref="K36">
    <cfRule type="expression" dxfId="848" priority="6" stopIfTrue="1">
      <formula>($P36="CHECK")</formula>
    </cfRule>
  </conditionalFormatting>
  <conditionalFormatting sqref="K24:L35">
    <cfRule type="cellIs" dxfId="847" priority="41" stopIfTrue="1" operator="lessThan">
      <formula>0</formula>
    </cfRule>
  </conditionalFormatting>
  <conditionalFormatting sqref="L24:L35">
    <cfRule type="expression" dxfId="846" priority="47" stopIfTrue="1">
      <formula>AND(ISNUMBER(L24),L24&gt;0)</formula>
    </cfRule>
    <cfRule type="expression" dxfId="845" priority="46" stopIfTrue="1">
      <formula>AND(ISNUMBER(L24),L24&gt;J24)</formula>
    </cfRule>
  </conditionalFormatting>
  <conditionalFormatting sqref="L36">
    <cfRule type="expression" dxfId="844" priority="4" stopIfTrue="1">
      <formula>($O36="Check")</formula>
    </cfRule>
  </conditionalFormatting>
  <conditionalFormatting sqref="M24">
    <cfRule type="expression" dxfId="843" priority="10" stopIfTrue="1">
      <formula>AND(M24=$V$14,$G24=1)</formula>
    </cfRule>
    <cfRule type="cellIs" dxfId="842" priority="11" stopIfTrue="1" operator="equal">
      <formula>$V$14</formula>
    </cfRule>
    <cfRule type="cellIs" dxfId="841" priority="12" stopIfTrue="1" operator="equal">
      <formula>"- -"</formula>
    </cfRule>
  </conditionalFormatting>
  <conditionalFormatting sqref="M25">
    <cfRule type="expression" dxfId="840" priority="49" stopIfTrue="1">
      <formula>OR(ISTEXT(G25),M25="- -")</formula>
    </cfRule>
  </conditionalFormatting>
  <conditionalFormatting sqref="M25:M35">
    <cfRule type="cellIs" dxfId="839" priority="48" stopIfTrue="1" operator="equal">
      <formula>$V$14</formula>
    </cfRule>
  </conditionalFormatting>
  <conditionalFormatting sqref="M26:M35">
    <cfRule type="expression" dxfId="838" priority="51" stopIfTrue="1">
      <formula>OR(ISTEXT(G26),M26="- -")</formula>
    </cfRule>
  </conditionalFormatting>
  <conditionalFormatting sqref="M36">
    <cfRule type="expression" dxfId="837" priority="3" stopIfTrue="1">
      <formula>($P36="Check")</formula>
    </cfRule>
  </conditionalFormatting>
  <conditionalFormatting sqref="M21:P23">
    <cfRule type="expression" dxfId="836" priority="9" stopIfTrue="1">
      <formula>(Y$20=$V$11)</formula>
    </cfRule>
  </conditionalFormatting>
  <conditionalFormatting sqref="N17 M18">
    <cfRule type="cellIs" dxfId="835" priority="28" stopIfTrue="1" operator="equal">
      <formula>0</formula>
    </cfRule>
  </conditionalFormatting>
  <conditionalFormatting sqref="N24:N35">
    <cfRule type="cellIs" dxfId="834" priority="37" stopIfTrue="1" operator="equal">
      <formula>"- -"</formula>
    </cfRule>
  </conditionalFormatting>
  <conditionalFormatting sqref="N24:O35">
    <cfRule type="cellIs" dxfId="833" priority="36" stopIfTrue="1" operator="equal">
      <formula>$V$14</formula>
    </cfRule>
  </conditionalFormatting>
  <conditionalFormatting sqref="N36:P36">
    <cfRule type="cellIs" dxfId="832" priority="22" stopIfTrue="1" operator="equal">
      <formula>"check"</formula>
    </cfRule>
  </conditionalFormatting>
  <conditionalFormatting sqref="O24:O35">
    <cfRule type="cellIs" dxfId="831" priority="57" stopIfTrue="1" operator="equal">
      <formula>"- -"</formula>
    </cfRule>
  </conditionalFormatting>
  <conditionalFormatting sqref="O17:R17 N18:R18 R19">
    <cfRule type="cellIs" dxfId="830" priority="18" stopIfTrue="1" operator="equal">
      <formula>0</formula>
    </cfRule>
  </conditionalFormatting>
  <conditionalFormatting sqref="P24:P35">
    <cfRule type="cellIs" dxfId="829" priority="39" stopIfTrue="1" operator="equal">
      <formula>"- -"</formula>
    </cfRule>
    <cfRule type="cellIs" dxfId="828" priority="38" stopIfTrue="1" operator="equal">
      <formula>$V$14</formula>
    </cfRule>
  </conditionalFormatting>
  <conditionalFormatting sqref="Q24:Q35">
    <cfRule type="cellIs" dxfId="827" priority="44" stopIfTrue="1" operator="equal">
      <formula>$V$14</formula>
    </cfRule>
  </conditionalFormatting>
  <conditionalFormatting sqref="Q20:R20">
    <cfRule type="expression" dxfId="826" priority="7" stopIfTrue="1">
      <formula>(AC$20="no problem")</formula>
    </cfRule>
  </conditionalFormatting>
  <conditionalFormatting sqref="R36">
    <cfRule type="cellIs" dxfId="825" priority="21" stopIfTrue="1" operator="equal">
      <formula>"check"</formula>
    </cfRule>
  </conditionalFormatting>
  <conditionalFormatting sqref="S15">
    <cfRule type="cellIs" dxfId="824" priority="24" stopIfTrue="1" operator="equal">
      <formula>0</formula>
    </cfRule>
  </conditionalFormatting>
  <conditionalFormatting sqref="S20:S23">
    <cfRule type="expression" dxfId="823" priority="8" stopIfTrue="1">
      <formula>(AC$20="no problem")</formula>
    </cfRule>
  </conditionalFormatting>
  <conditionalFormatting sqref="S24:S35 Q36 T36:T37">
    <cfRule type="cellIs" dxfId="822" priority="20" stopIfTrue="1" operator="equal">
      <formula>"check"</formula>
    </cfRule>
  </conditionalFormatting>
  <conditionalFormatting sqref="V9">
    <cfRule type="expression" dxfId="821" priority="23" stopIfTrue="1">
      <formula>(LEN($AB$10)&gt;4)</formula>
    </cfRule>
  </conditionalFormatting>
  <conditionalFormatting sqref="V21 V24:V37 W36:W37">
    <cfRule type="cellIs" dxfId="820" priority="16" stopIfTrue="1" operator="greaterThan">
      <formula>0</formula>
    </cfRule>
  </conditionalFormatting>
  <conditionalFormatting sqref="W18 V19">
    <cfRule type="cellIs" dxfId="819" priority="17" stopIfTrue="1" operator="equal">
      <formula>1</formula>
    </cfRule>
  </conditionalFormatting>
  <conditionalFormatting sqref="W24:W35">
    <cfRule type="cellIs" dxfId="818" priority="35" stopIfTrue="1" operator="greaterThan">
      <formula>0</formula>
    </cfRule>
  </conditionalFormatting>
  <conditionalFormatting sqref="AC6">
    <cfRule type="expression" dxfId="817" priority="26" stopIfTrue="1">
      <formula>$AD$6</formula>
    </cfRule>
  </conditionalFormatting>
  <conditionalFormatting sqref="AC7">
    <cfRule type="expression" dxfId="816" priority="25" stopIfTrue="1">
      <formula>$AD$7</formula>
    </cfRule>
  </conditionalFormatting>
  <conditionalFormatting sqref="AD24:AD35">
    <cfRule type="cellIs" dxfId="815" priority="19" stopIfTrue="1" operator="equal">
      <formula>0</formula>
    </cfRule>
  </conditionalFormatting>
  <conditionalFormatting sqref="AE24:AE35">
    <cfRule type="cellIs" dxfId="814" priority="40" stopIfTrue="1" operator="greaterThan">
      <formula>0</formula>
    </cfRule>
  </conditionalFormatting>
  <conditionalFormatting sqref="AL5:BP6">
    <cfRule type="cellIs" dxfId="813" priority="27" stopIfTrue="1" operator="equal">
      <formula>0</formula>
    </cfRule>
  </conditionalFormatting>
  <conditionalFormatting sqref="AV7:BG10 AV31:BG33">
    <cfRule type="cellIs" dxfId="812" priority="30" stopIfTrue="1" operator="greaterThan">
      <formula>0</formula>
    </cfRule>
  </conditionalFormatting>
  <conditionalFormatting sqref="AV27:BG27 AV37:BG37">
    <cfRule type="cellIs" dxfId="811" priority="59" stopIfTrue="1" operator="equal">
      <formula>0</formula>
    </cfRule>
  </conditionalFormatting>
  <pageMargins left="0.75" right="0.75" top="1" bottom="1" header="0.5" footer="0.5"/>
  <pageSetup scale="68" orientation="landscape" horizontalDpi="1200" verticalDpi="1200" r:id="rId1"/>
  <headerFooter alignWithMargins="0">
    <oddFooter>&amp;L&amp;Z&amp;F&amp;R[Tab]</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7"/>
    <pageSetUpPr autoPageBreaks="0" fitToPage="1"/>
  </sheetPr>
  <dimension ref="A1:IY502"/>
  <sheetViews>
    <sheetView showGridLines="0" showRowColHeaders="0" workbookViewId="0">
      <pane ySplit="19" topLeftCell="A20" activePane="bottomLeft" state="frozenSplit"/>
      <selection activeCell="B12" sqref="B12:M17"/>
      <selection pane="bottomLeft" activeCell="H200" sqref="H200"/>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9" ht="13.5" customHeight="1" thickBot="1">
      <c r="Q1" s="49"/>
      <c r="R1" s="26"/>
      <c r="S1" s="26"/>
      <c r="T1" s="701"/>
      <c r="U1" s="702"/>
      <c r="V1" s="702"/>
      <c r="W1" s="702"/>
      <c r="X1" s="702"/>
      <c r="Y1" s="702"/>
      <c r="Z1" s="702"/>
      <c r="AA1" s="702"/>
      <c r="AB1" s="702"/>
      <c r="AC1" s="702"/>
      <c r="BQ1" s="292"/>
      <c r="BR1" s="7"/>
      <c r="BS1" s="7"/>
      <c r="BT1" s="7"/>
      <c r="IU1" s="17"/>
    </row>
    <row r="2" spans="1:259" s="2" customFormat="1" ht="27.9" customHeight="1" thickTop="1">
      <c r="B2" s="81" t="str">
        <f>'NTS ONLY_set_year'!$E$34&amp;IF($X$16=$X$14,"",IF('NTS ONLY_set_year'!B1="y",""," ("&amp;$X$13&amp;")"))</f>
        <v>Journal de bord avantages et dépenses d'automobile</v>
      </c>
      <c r="C2" s="70"/>
      <c r="D2" s="81"/>
      <c r="E2" s="70"/>
      <c r="F2" s="70"/>
      <c r="G2" s="70"/>
      <c r="H2" s="70"/>
      <c r="L2" s="82"/>
      <c r="M2" s="82"/>
      <c r="N2" s="758" t="str">
        <f>Instructions!$B$5</f>
        <v xml:space="preserve">Pour en savoir plus, consultez le document : </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9" ht="14.25" customHeight="1" thickBot="1">
      <c r="B3" s="754" t="str">
        <f>'NTS ONLY_set_year'!$E$139</f>
        <v>À l'exception du Québec, les travailleurs autonomes peuvent utiliser, dans certains cas, un registre pour une période représentative pour étayer les calculs des frais d'un véhicule.</v>
      </c>
      <c r="C3" s="755"/>
      <c r="D3" s="755"/>
      <c r="E3" s="755"/>
      <c r="F3" s="755"/>
      <c r="G3" s="755"/>
      <c r="H3" s="755"/>
      <c r="I3" s="755"/>
      <c r="J3" s="755"/>
      <c r="K3" s="755"/>
      <c r="L3" s="755"/>
      <c r="M3" s="755"/>
      <c r="N3" s="759" t="str">
        <f>Instructions!$B$6</f>
        <v>Utilisation d'une automobile – Guide fiscal</v>
      </c>
      <c r="O3" s="759"/>
      <c r="P3" s="759"/>
      <c r="Q3" s="582" t="s">
        <v>389</v>
      </c>
      <c r="R3" s="553"/>
      <c r="S3" s="26"/>
      <c r="AD3" s="295" t="str">
        <f ca="1">CELL("filename",AD3)</f>
        <v>https://pwccan.sharepoint.com/sites/CA-GSD-0AHZmP0F40YcxUk9PVA/Shared Documents/Car Guide/2025/FRENCH/[electronic-car-log-2025-fr.xlsx]01</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c r="IY3" s="631"/>
    </row>
    <row r="4" spans="1:259"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01</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31</v>
      </c>
      <c r="BQ4" s="292"/>
      <c r="BR4" s="7"/>
      <c r="BS4" s="7"/>
      <c r="BT4" s="7"/>
      <c r="IU4" s="17"/>
    </row>
    <row r="5" spans="1:259" ht="15.75" customHeight="1">
      <c r="B5" s="776" t="str">
        <f ca="1">V17</f>
        <v>janvier 2025</v>
      </c>
      <c r="C5" s="777"/>
      <c r="D5" s="777"/>
      <c r="E5" s="777"/>
      <c r="F5" s="777"/>
      <c r="G5" s="777"/>
      <c r="H5" s="778" t="str">
        <f>'NTS ONLY_set_year'!$E$136</f>
        <v>Saisir les données dans les cellules jaunes ou ambres.</v>
      </c>
      <c r="I5" s="779"/>
      <c r="J5" s="780"/>
      <c r="K5" s="781" t="str">
        <f>'NTS ONLY_set_year'!E46</f>
        <v>Remplir ce sommaire à la fin de chaque mois :</v>
      </c>
      <c r="L5" s="782"/>
      <c r="M5" s="782"/>
      <c r="N5" s="782"/>
      <c r="O5" s="782"/>
      <c r="P5" s="782"/>
      <c r="Q5" s="782"/>
      <c r="R5" s="783"/>
      <c r="S5" s="50"/>
      <c r="U5" s="298">
        <f ca="1">$AJ$5</f>
        <v>0</v>
      </c>
      <c r="V5" s="299" t="str">
        <f>'NTS ONLY_set_year'!E54</f>
        <v>Jours de disponibilité du véhicule pour affaires</v>
      </c>
      <c r="W5" s="300"/>
      <c r="X5" s="300"/>
      <c r="Y5" s="300"/>
      <c r="Z5" s="300"/>
      <c r="AC5" s="301" t="s">
        <v>7</v>
      </c>
      <c r="AD5" s="302" t="s">
        <v>75</v>
      </c>
      <c r="AE5" s="185" t="str">
        <f ca="1">TEXT(DATE($AE$7,$AD$6,1),"Mmmm")</f>
        <v>January</v>
      </c>
      <c r="AF5" s="177">
        <f ca="1">DATE(AE7,AD6+1,1)-DATE(AE7,AD6,1)</f>
        <v>31</v>
      </c>
      <c r="AG5" s="219" t="str">
        <f ca="1">'NTS ONLY_set_year'!E104&amp;$AF$5&amp;'NTS ONLY_set_year'!E7</f>
        <v>◄ ◄ ◄ Seulement 31 jours dans le mois</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9" ht="15" customHeight="1">
      <c r="B6" s="535" t="str">
        <f ca="1">IF(AD6=1,"",BO15)</f>
        <v/>
      </c>
      <c r="C6" s="15" t="str">
        <f ca="1">IF(AD6=1,"","= "&amp;'NTS ONLY_set_year'!$E$102)</f>
        <v/>
      </c>
      <c r="D6" s="535"/>
      <c r="E6" s="536"/>
      <c r="F6" s="537"/>
      <c r="G6" s="537"/>
      <c r="H6" s="80" t="str">
        <f>'NTS ONLY_set_year'!$E$87</f>
        <v>km dans le mois</v>
      </c>
      <c r="I6" s="75" t="str">
        <f>'NTS ONLY_set_year'!$E$24</f>
        <v>km d'affaires</v>
      </c>
      <c r="J6" s="76" t="str">
        <f>'NTS ONLY_set_year'!$E$110</f>
        <v>km personnel</v>
      </c>
      <c r="K6" s="784" t="str">
        <f>'NTS ONLY_set_year'!$E$92</f>
        <v>Dépenses diverses</v>
      </c>
      <c r="L6" s="706"/>
      <c r="M6" s="706"/>
      <c r="N6" s="707"/>
      <c r="O6" s="785" t="str">
        <f>'NTS ONLY_set_year'!$E$17</f>
        <v>Montants reçus</v>
      </c>
      <c r="P6" s="786"/>
      <c r="Q6" s="786"/>
      <c r="R6" s="787"/>
      <c r="S6" s="50"/>
      <c r="U6" s="303">
        <f ca="1">$AF$5-$AJ$6</f>
        <v>31</v>
      </c>
      <c r="V6" s="304" t="str">
        <f>'NTS ONLY_set_year'!E53</f>
        <v>Jours de disponibilité du véhicule à des fins personnelles</v>
      </c>
      <c r="W6" s="305"/>
      <c r="X6" s="305"/>
      <c r="Y6" s="305"/>
      <c r="Z6" s="305"/>
      <c r="AA6" s="306">
        <f>$D$7</f>
        <v>0</v>
      </c>
      <c r="AB6" s="182"/>
      <c r="AC6" s="183"/>
      <c r="AD6" s="307">
        <f ca="1">MATCH(AD4,'Annual Summary_Sommaire annuel'!$Y$24:$Y$35,0)</f>
        <v>1</v>
      </c>
      <c r="AE6" s="185" t="str">
        <f ca="1">TEXT(DATE($AE$7,$AD$6,1),"Mmmm, YYYY")</f>
        <v>January, 2025</v>
      </c>
      <c r="AF6" s="186">
        <f ca="1">$AF$5</f>
        <v>31</v>
      </c>
      <c r="AG6" s="219" t="str">
        <f>'NTS ONLY_set_year'!E26</f>
        <v>◄ ◄ ◄ ◄ Ne peut sauter une journée</v>
      </c>
      <c r="AH6" s="209"/>
      <c r="AI6" s="219"/>
      <c r="AJ6" s="308"/>
      <c r="BQ6" s="292"/>
      <c r="BR6" s="7"/>
      <c r="BS6" s="7"/>
      <c r="BT6" s="7"/>
      <c r="IU6" s="17"/>
    </row>
    <row r="7" spans="1:259" ht="15.75" customHeight="1" thickBot="1">
      <c r="B7" s="788" t="str">
        <f>'NTS ONLY_set_year'!$E$101</f>
        <v xml:space="preserve">Compteur de kilométrage : </v>
      </c>
      <c r="C7" s="789"/>
      <c r="D7" s="789"/>
      <c r="E7" s="790"/>
      <c r="F7" s="790"/>
      <c r="G7" s="434"/>
      <c r="H7" s="78" t="str">
        <f>IF($BE$13=0,"- -",$BE$13)</f>
        <v>- -</v>
      </c>
      <c r="I7" s="68">
        <f ca="1">M19</f>
        <v>0</v>
      </c>
      <c r="J7" s="79" t="str">
        <f>IF($BE$13=0,"- -",IF($H$7-$M$19&lt;0,"- -",$H$7-$M$19))</f>
        <v>- -</v>
      </c>
      <c r="K7" s="28"/>
      <c r="L7" s="83"/>
      <c r="M7" s="88" t="str">
        <f>'NTS ONLY_set_year'!$E$91</f>
        <v>Frais de location</v>
      </c>
      <c r="N7" s="89"/>
      <c r="O7" s="90"/>
      <c r="P7" s="91" t="str">
        <f>'NTS ONLY_set_year'!$E$15</f>
        <v>Allocations reçues de l'employeur</v>
      </c>
      <c r="Q7" s="48"/>
      <c r="R7" s="131"/>
      <c r="S7" s="50"/>
      <c r="U7" s="309">
        <f ca="1">$AF$5-$AJ$2</f>
        <v>31</v>
      </c>
      <c r="V7" s="310" t="str">
        <f>'NTS ONLY_set_year'!E51</f>
        <v>Jours de disponibilité du véhicule dans le mois pour affaires ou à des fins personnelles</v>
      </c>
      <c r="W7" s="311"/>
      <c r="X7" s="311"/>
      <c r="Y7" s="311"/>
      <c r="Z7" s="311"/>
      <c r="AA7" s="312"/>
      <c r="AB7" s="313"/>
      <c r="AC7" s="314" t="e">
        <f>AND(ISNUMBER(B$7),OR(B$7&lt;0,INT(B$7)&lt;&gt;B$7))</f>
        <v>#VALUE!</v>
      </c>
      <c r="AD7" s="315"/>
      <c r="AE7" s="316">
        <f>Year_four_digits</f>
        <v>2025</v>
      </c>
      <c r="AG7" s="219" t="str">
        <f>'NTS ONLY_set_year'!E50</f>
        <v>◄ ◄ ◄ ◄ Jours non ordonnés</v>
      </c>
      <c r="AH7" s="209"/>
      <c r="AI7" s="219"/>
      <c r="AJ7" s="317"/>
      <c r="AL7" s="162" t="str">
        <f>'NTS ONLY_set_year'!E38</f>
        <v>Vérifier les cellules foncées</v>
      </c>
      <c r="AM7" s="162" t="str">
        <f>'NTS ONLY_set_year'!$E$127</f>
        <v>Totaux</v>
      </c>
      <c r="AQ7" s="222">
        <f ca="1">IF(AND(MAX(OFFSET(AQ$20,0,0,$AE$18))&lt;2,M19=0),0,9)</f>
        <v>0</v>
      </c>
      <c r="AR7" s="318" t="s">
        <v>98</v>
      </c>
      <c r="AS7" s="319"/>
      <c r="AT7" s="319"/>
      <c r="AU7" s="319"/>
      <c r="BO7" s="197" t="s">
        <v>203</v>
      </c>
      <c r="BQ7" s="292"/>
      <c r="BR7" s="7"/>
      <c r="BS7" s="7"/>
      <c r="BT7" s="7"/>
      <c r="IU7" s="17"/>
    </row>
    <row r="8" spans="1:259" ht="13.5" customHeight="1" thickTop="1" thickBot="1">
      <c r="A8">
        <v>150</v>
      </c>
      <c r="B8" s="92"/>
      <c r="C8" s="794" t="str">
        <f>'NTS ONLY_set_year'!$E$27</f>
        <v>Automobile 1</v>
      </c>
      <c r="D8" s="795"/>
      <c r="E8" s="796" t="str">
        <f>'NTS ONLY_set_year'!$E$28</f>
        <v>Automobile 2</v>
      </c>
      <c r="F8" s="796"/>
      <c r="G8" s="609" t="str">
        <f>'NTS ONLY_set_year'!$E$29</f>
        <v>Automobile 3</v>
      </c>
      <c r="H8" s="609" t="str">
        <f>'NTS ONLY_set_year'!$E$30</f>
        <v>Automobile 4</v>
      </c>
      <c r="I8" s="609" t="str">
        <f>'NTS ONLY_set_year'!$E$31</f>
        <v>Automobile 5</v>
      </c>
      <c r="J8" s="610" t="str">
        <f>'NTS ONLY_set_year'!$E$32</f>
        <v>Automobile 6</v>
      </c>
      <c r="K8" s="28"/>
      <c r="L8" s="83"/>
      <c r="M8" s="83" t="str">
        <f>'NTS ONLY_set_year'!$E$81</f>
        <v>Frais d'intérêt</v>
      </c>
      <c r="N8" s="84"/>
      <c r="O8" s="85"/>
      <c r="P8" s="48" t="str">
        <f>'NTS ONLY_set_year'!$E$114</f>
        <v>Remboursements de l'employeur</v>
      </c>
      <c r="Q8" s="48"/>
      <c r="R8" s="131"/>
      <c r="S8" s="50"/>
      <c r="Y8" s="163"/>
      <c r="AB8" s="161"/>
      <c r="AE8" s="320">
        <f ca="1">DATE($AE$7,$AD$6,0)</f>
        <v>45657</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9" ht="12.75" customHeight="1" thickBot="1">
      <c r="B9" s="77" t="str">
        <f>'NTS ONLY_set_year'!$E$121</f>
        <v>Début</v>
      </c>
      <c r="C9" s="791"/>
      <c r="D9" s="753"/>
      <c r="E9" s="753"/>
      <c r="F9" s="753"/>
      <c r="G9" s="74"/>
      <c r="H9" s="74"/>
      <c r="I9" s="74"/>
      <c r="J9" s="608"/>
      <c r="K9" s="28"/>
      <c r="L9" s="83"/>
      <c r="M9" s="83" t="str">
        <f>'NTS ONLY_set_year'!$E$79</f>
        <v>Assurance</v>
      </c>
      <c r="N9" s="86"/>
      <c r="O9" s="87"/>
      <c r="P9" s="48" t="str">
        <f>'NTS ONLY_set_year'!$E$71</f>
        <v>Remboursement de la taxe d'accise sur l'essence</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Totaux</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9" ht="13.5" customHeight="1" thickBot="1">
      <c r="B10" s="77" t="str">
        <f>'NTS ONLY_set_year'!$E$59</f>
        <v>Fin</v>
      </c>
      <c r="C10" s="791"/>
      <c r="D10" s="753"/>
      <c r="E10" s="753"/>
      <c r="F10" s="753"/>
      <c r="G10" s="74"/>
      <c r="H10" s="74"/>
      <c r="I10" s="74"/>
      <c r="J10" s="608"/>
      <c r="K10" s="28"/>
      <c r="L10" s="83"/>
      <c r="M10" s="83" t="str">
        <f>'NTS ONLY_set_year'!$E$12</f>
        <v>Réparations accident (personnel)</v>
      </c>
      <c r="N10" s="84"/>
      <c r="O10" s="85"/>
      <c r="P10" s="48" t="str">
        <f>'NTS ONLY_set_year'!$E$72</f>
        <v>Remboursement de la TPS/TVH reçue</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9" ht="14.25" customHeight="1" thickBot="1">
      <c r="B11" s="101"/>
      <c r="C11" s="760"/>
      <c r="D11" s="761"/>
      <c r="E11" s="761"/>
      <c r="F11" s="761"/>
      <c r="G11" s="761"/>
      <c r="H11" s="761"/>
      <c r="I11" s="761"/>
      <c r="J11" s="762"/>
      <c r="K11" s="129"/>
      <c r="L11" s="83"/>
      <c r="M11" s="83" t="str">
        <f>'NTS ONLY_set_year'!$E$11</f>
        <v>Réparations accident (affaires)</v>
      </c>
      <c r="N11" s="130"/>
      <c r="O11" s="130"/>
      <c r="P11" s="618" t="str">
        <f>'NTS ONLY_set_year'!$E$164</f>
        <v>Remboursement de la TVQ reçue</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9" ht="13.5" customHeight="1" thickBot="1">
      <c r="B12" s="101"/>
      <c r="C12" s="763"/>
      <c r="D12" s="764"/>
      <c r="E12" s="764"/>
      <c r="F12" s="764"/>
      <c r="G12" s="764"/>
      <c r="H12" s="764"/>
      <c r="I12" s="764"/>
      <c r="J12" s="765"/>
      <c r="K12" s="28"/>
      <c r="L12" s="83"/>
      <c r="M12" s="83"/>
      <c r="N12" s="83"/>
      <c r="O12" s="85"/>
      <c r="P12" s="48" t="str">
        <f>'NTS ONLY_set_year'!$E$80</f>
        <v>Produit d'assurance</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9" ht="12" customHeight="1" thickTop="1">
      <c r="B13" s="589">
        <f ca="1">IF($X$16=$X$14,"",$U$7)</f>
        <v>31</v>
      </c>
      <c r="C13" s="809" t="str">
        <f>IF($X$16=$X$14,"",$V$7)</f>
        <v>Jours de disponibilité du véhicule dans le mois pour affaires ou à des fins personnelles</v>
      </c>
      <c r="D13" s="673"/>
      <c r="E13" s="673"/>
      <c r="F13" s="810"/>
      <c r="G13" s="797" t="str">
        <f>'NTS ONLY_set_year'!$E$119</f>
        <v>Notes
spéciales :</v>
      </c>
      <c r="H13" s="766"/>
      <c r="I13" s="767"/>
      <c r="J13" s="767"/>
      <c r="K13" s="767"/>
      <c r="L13" s="767"/>
      <c r="M13" s="767"/>
      <c r="N13" s="767"/>
      <c r="O13" s="767"/>
      <c r="P13" s="767"/>
      <c r="Q13" s="767"/>
      <c r="R13" s="768"/>
      <c r="X13" s="349" t="str">
        <f>'Annual Summary_Sommaire annuel'!V4</f>
        <v>Québec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9"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f</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9"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t="str">
        <f ca="1">INDEX('Annual Summary_Sommaire annuel'!$AV$27:$BG$27,AD6)</f>
        <v>N/A</v>
      </c>
      <c r="BQ15" s="341"/>
      <c r="BR15" s="8"/>
      <c r="BS15" s="8"/>
      <c r="BT15" s="8"/>
      <c r="IU15" s="17"/>
    </row>
    <row r="16" spans="1:259" ht="20.100000000000001" customHeight="1" thickTop="1" thickBot="1">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748" t="str">
        <f>'NTS ONLY_set_year'!$E$22</f>
        <v>Kilomètres d'affaires</v>
      </c>
      <c r="L16" s="749"/>
      <c r="M16" s="750"/>
      <c r="N16" s="751" t="str">
        <f>'NTS ONLY_set_year'!$E$106</f>
        <v>Station-
nement</v>
      </c>
      <c r="O16" s="691" t="str">
        <f>'NTS ONLY_set_year'!$E$70</f>
        <v>Essence
et huile</v>
      </c>
      <c r="P16" s="691" t="str">
        <f>'NTS ONLY_set_year'!$E$97</f>
        <v>Réparations et entretien courants</v>
      </c>
      <c r="Q16" s="691" t="str">
        <f>'NTS ONLY_set_year'!$E$105</f>
        <v>Autres frais d'exploitation (comme l'immatriculation et le permis)</v>
      </c>
      <c r="R16" s="830" t="str">
        <f>'NTS ONLY_set_year'!$E$49&amp;"
"</f>
        <v xml:space="preserve">Jour
</v>
      </c>
      <c r="S16" s="50"/>
      <c r="X16" s="367" t="str">
        <f>'Annual Summary_Sommaire annuel'!$V$7</f>
        <v>Québec</v>
      </c>
      <c r="Y16" s="219"/>
      <c r="Z16" s="221">
        <f ca="1">MAX(Z20:Z194)</f>
        <v>31</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Inscrire un</v>
      </c>
      <c r="C17" s="124" t="str">
        <f>IF($X$16='Annual Summary_Sommaire annuel'!$V$5,"","X")</f>
        <v>X</v>
      </c>
      <c r="D17" s="772" t="str">
        <f>IF($X$16=$X$14,"",'NTS ONLY_set_year'!$E$134)</f>
        <v>pour indiquer (ci-dessous) les jours pour lesquels l'automobile n'est pas disponible.</v>
      </c>
      <c r="E17" s="773"/>
      <c r="F17" s="773"/>
      <c r="G17" s="773"/>
      <c r="H17" s="773"/>
      <c r="I17" s="774"/>
      <c r="J17" s="775"/>
      <c r="K17" s="823" t="str">
        <f>'NTS ONLY_set_year'!$E$98</f>
        <v>(Pas de kilométrage personnel)</v>
      </c>
      <c r="L17" s="824"/>
      <c r="M17" s="825"/>
      <c r="N17" s="751"/>
      <c r="O17" s="691"/>
      <c r="P17" s="691"/>
      <c r="Q17" s="691"/>
      <c r="R17" s="830"/>
      <c r="S17" s="50"/>
      <c r="V17" s="591" t="str">
        <f ca="1">IF(Language="f",V19,V18)</f>
        <v>janvier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Kilomètres d'affaires</v>
      </c>
      <c r="BF17" s="749"/>
      <c r="BG17" s="750"/>
      <c r="BH17" s="751" t="str">
        <f>'NTS ONLY_set_year'!$E$106</f>
        <v>Station-
nement</v>
      </c>
      <c r="BI17" s="691" t="str">
        <f>'NTS ONLY_set_year'!$E$70</f>
        <v>Essence
et huile</v>
      </c>
      <c r="BJ17" s="691" t="str">
        <f>'NTS ONLY_set_year'!$E$97</f>
        <v>Réparations et entretien courants</v>
      </c>
      <c r="BK17" s="691" t="str">
        <f>'NTS ONLY_set_year'!$E$105</f>
        <v>Autres frais d'exploitation (comme l'immatriculation et le permis)</v>
      </c>
      <c r="BL17" s="197"/>
      <c r="BM17" s="379"/>
      <c r="BQ17" s="292"/>
      <c r="BR17" s="7"/>
      <c r="BS17" s="7"/>
      <c r="BT17" s="7"/>
      <c r="IU17" s="17"/>
    </row>
    <row r="18" spans="2:255" ht="24.9" customHeight="1">
      <c r="B18" s="95"/>
      <c r="C18" s="792" t="str">
        <f>IF($X$16=$X$14,"","▼
▼
▼")</f>
        <v>▼
▼
▼</v>
      </c>
      <c r="D18" s="800" t="str">
        <f>'NTS ONLY_set_year'!$E$64</f>
        <v>Entrer le jour aussi souvent que nécessaire.
▼</v>
      </c>
      <c r="E18" s="801"/>
      <c r="F18" s="801"/>
      <c r="G18" s="802"/>
      <c r="H18" s="806" t="str">
        <f>'NTS ONLY_set_year'!$E$112</f>
        <v>A. 
But et notes</v>
      </c>
      <c r="I18" s="806" t="str">
        <f>"B.
"&amp;'NTS ONLY_set_year'!E56</f>
        <v>B.
Point de
départ</v>
      </c>
      <c r="J18" s="806" t="str">
        <f>"C.
"&amp;'NTS ONLY_set_year'!E57</f>
        <v>C.
Destination</v>
      </c>
      <c r="K18" s="10" t="str">
        <f>'NTS ONLY_set_year'!$E$121</f>
        <v>Début</v>
      </c>
      <c r="L18" s="11" t="str">
        <f>'NTS ONLY_set_year'!$E$59</f>
        <v>Fin</v>
      </c>
      <c r="M18" s="12" t="str">
        <f>'NTS ONLY_set_year'!$E$58</f>
        <v>Parcouru</v>
      </c>
      <c r="N18" s="752"/>
      <c r="O18" s="692"/>
      <c r="P18" s="534" t="str">
        <f>'NTS ONLY_set_year'!$E$73</f>
        <v>Consigner les détails dans A.</v>
      </c>
      <c r="Q18" s="692"/>
      <c r="R18" s="831"/>
      <c r="S18" s="50"/>
      <c r="U18" s="398" t="str">
        <f ca="1">TEXT($AE$8+1,"Mmmm")</f>
        <v>January</v>
      </c>
      <c r="V18" s="590" t="str">
        <f ca="1">AE6</f>
        <v>January,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Rangée</v>
      </c>
      <c r="C19" s="793"/>
      <c r="D19" s="803"/>
      <c r="E19" s="804"/>
      <c r="F19" s="804"/>
      <c r="G19" s="805"/>
      <c r="H19" s="807"/>
      <c r="I19" s="808"/>
      <c r="J19" s="808"/>
      <c r="K19" s="770" t="str">
        <f>'NTS ONLY_set_year'!$E$127</f>
        <v>Totaux</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janvier</v>
      </c>
      <c r="V19" s="590" t="str">
        <f ca="1">U19&amp;" "&amp;Year_four_digits</f>
        <v>janvier 2025</v>
      </c>
      <c r="W19" s="590"/>
      <c r="X19" s="397" t="s">
        <v>169</v>
      </c>
      <c r="Y19" s="400" t="s">
        <v>170</v>
      </c>
      <c r="Z19" s="223" t="s">
        <v>34</v>
      </c>
      <c r="AB19" s="423" t="s">
        <v>182</v>
      </c>
      <c r="AC19" s="216"/>
      <c r="AD19" s="383" t="s">
        <v>35</v>
      </c>
      <c r="AE19" s="384"/>
      <c r="AF19" s="385"/>
      <c r="AJ19" s="816"/>
      <c r="AK19" s="697"/>
      <c r="AL19" s="386" t="str">
        <f>'NTS ONLY_set_year'!$E$42</f>
        <v>Vérifier DÉBUT</v>
      </c>
      <c r="AM19" s="697"/>
      <c r="AN19" s="386" t="str">
        <f>'NTS ONLY_set_year'!$E$39</f>
        <v>Vérifier FIN</v>
      </c>
      <c r="AP19" s="387">
        <f ca="1">MIN(OFFSET($AP$19,MATCH($AP$18,$AP$20:$AP$195,0)+1,0,600,1))</f>
        <v>999</v>
      </c>
      <c r="AQ19" s="697"/>
      <c r="AR19" s="697"/>
      <c r="AS19" s="697"/>
      <c r="AT19" s="697"/>
      <c r="AU19" s="814"/>
      <c r="AV19" s="814"/>
      <c r="AW19" s="747"/>
      <c r="BE19" s="10" t="str">
        <f>'NTS ONLY_set_year'!$E$121</f>
        <v>Début</v>
      </c>
      <c r="BF19" s="11" t="str">
        <f>'NTS ONLY_set_year'!$E$59</f>
        <v>Fin</v>
      </c>
      <c r="BG19" s="12" t="str">
        <f>'NTS ONLY_set_year'!$E$58</f>
        <v>Parcouru</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Mer.  1 janvier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Mer</v>
      </c>
      <c r="U20" s="227" t="str">
        <f ca="1">$U$19</f>
        <v>janvier</v>
      </c>
      <c r="X20" s="388">
        <f ca="1">$AE$8+D20</f>
        <v>45658</v>
      </c>
      <c r="Y20" s="513" t="str">
        <f ca="1">IF(Y14="f",T20&amp;". "&amp;" "&amp;R20&amp;" "&amp;U20&amp;" "&amp;$AE$7,T20&amp;". "&amp;U20&amp;" "&amp;R20&amp;", "&amp;$AE$7)</f>
        <v>Mer.  1 janvier 2025</v>
      </c>
      <c r="Z20" s="184">
        <f t="shared" ref="Z20:Z83" ca="1" si="4">MIN(R20,$AF$5)</f>
        <v>1</v>
      </c>
      <c r="AA20" s="389">
        <f t="shared" ref="AA20:AA83" ca="1" si="5">$AD$6</f>
        <v>1</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31</v>
      </c>
      <c r="AU20" s="322" t="str">
        <f>IF($C20=$AB$15,'NTS ONLY_set_year'!$E$143," ")&amp;$D20</f>
        <v xml:space="preserve"> 1</v>
      </c>
      <c r="AV20" s="162">
        <f ca="1">IF($X$16=$X$14,0,IF(ISERROR(INDEX($AK$2:$BO$2,D20)),0,(INDEX($AK$2:$BO$2,D20))))</f>
        <v>0</v>
      </c>
      <c r="AW20" s="239">
        <f t="shared" ref="AW20:AW37" ca="1" si="11">IF(OR(D20&gt;$AF$5,D20&lt;1),0,1-AV20)</f>
        <v>1</v>
      </c>
      <c r="BE20" s="744" t="str">
        <f ca="1">$AU$9</f>
        <v>Totaux</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Entrer jour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Mar</v>
      </c>
      <c r="U21" s="227" t="str">
        <f t="shared" ref="U21:U84" ca="1" si="13">$U$19</f>
        <v>janvier</v>
      </c>
      <c r="X21" s="388">
        <f ca="1">$AE$8+D21</f>
        <v>45657</v>
      </c>
      <c r="Y21" s="513" t="str">
        <f t="shared" ref="Y21:Y84" ca="1" si="14">IF(Y15="f",T21&amp;". "&amp;" "&amp;R21&amp;" "&amp;U21&amp;" "&amp;$AE$7,T21&amp;". "&amp;U21&amp;" "&amp;R21&amp;", "&amp;$AE$7)</f>
        <v>Mar. janvier , 2025</v>
      </c>
      <c r="Z21" s="184">
        <f t="shared" ca="1" si="4"/>
        <v>31</v>
      </c>
      <c r="AA21" s="389">
        <f t="shared" ca="1" si="5"/>
        <v>1</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Mar</v>
      </c>
      <c r="U22" s="227" t="str">
        <f t="shared" ca="1" si="13"/>
        <v>janvier</v>
      </c>
      <c r="X22" s="388">
        <f t="shared" ref="X22:X85" ca="1" si="17">$AE$8+D22</f>
        <v>45657</v>
      </c>
      <c r="Y22" s="513" t="str">
        <f t="shared" ca="1" si="14"/>
        <v>Mar. janvier , 2025</v>
      </c>
      <c r="Z22" s="184">
        <f t="shared" ca="1" si="4"/>
        <v>31</v>
      </c>
      <c r="AA22" s="389">
        <f t="shared" ca="1" si="5"/>
        <v>1</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Mar</v>
      </c>
      <c r="U23" s="227" t="str">
        <f t="shared" ca="1" si="13"/>
        <v>janvier</v>
      </c>
      <c r="X23" s="388">
        <f t="shared" ca="1" si="17"/>
        <v>45657</v>
      </c>
      <c r="Y23" s="513" t="str">
        <f t="shared" ca="1" si="14"/>
        <v>Mar. janvier , 2025</v>
      </c>
      <c r="Z23" s="184">
        <f t="shared" ca="1" si="4"/>
        <v>31</v>
      </c>
      <c r="AA23" s="389">
        <f t="shared" ca="1" si="5"/>
        <v>1</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Mar</v>
      </c>
      <c r="U24" s="227" t="str">
        <f t="shared" ca="1" si="13"/>
        <v>janvier</v>
      </c>
      <c r="X24" s="388">
        <f t="shared" ca="1" si="17"/>
        <v>45657</v>
      </c>
      <c r="Y24" s="513" t="str">
        <f t="shared" ca="1" si="14"/>
        <v>Mar. janvier , 2025</v>
      </c>
      <c r="Z24" s="184">
        <f t="shared" ca="1" si="4"/>
        <v>31</v>
      </c>
      <c r="AA24" s="389">
        <f t="shared" ca="1" si="5"/>
        <v>1</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Mar</v>
      </c>
      <c r="U25" s="227" t="str">
        <f t="shared" ca="1" si="13"/>
        <v>janvier</v>
      </c>
      <c r="X25" s="388">
        <f t="shared" ca="1" si="17"/>
        <v>45657</v>
      </c>
      <c r="Y25" s="513" t="str">
        <f t="shared" ca="1" si="14"/>
        <v>Mar. janvier , 2025</v>
      </c>
      <c r="Z25" s="184">
        <f t="shared" ca="1" si="4"/>
        <v>31</v>
      </c>
      <c r="AA25" s="389">
        <f t="shared" ca="1" si="5"/>
        <v>1</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Mar</v>
      </c>
      <c r="U26" s="227" t="str">
        <f t="shared" ca="1" si="13"/>
        <v>janvier</v>
      </c>
      <c r="X26" s="388">
        <f t="shared" ca="1" si="17"/>
        <v>45657</v>
      </c>
      <c r="Y26" s="513" t="str">
        <f t="shared" ca="1" si="14"/>
        <v>Mar. janvier , 2025</v>
      </c>
      <c r="Z26" s="184">
        <f t="shared" ca="1" si="4"/>
        <v>31</v>
      </c>
      <c r="AA26" s="389">
        <f t="shared" ca="1" si="5"/>
        <v>1</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Mar</v>
      </c>
      <c r="U27" s="227" t="str">
        <f t="shared" ca="1" si="13"/>
        <v>janvier</v>
      </c>
      <c r="X27" s="388">
        <f t="shared" ca="1" si="17"/>
        <v>45657</v>
      </c>
      <c r="Y27" s="513" t="str">
        <f t="shared" ca="1" si="14"/>
        <v>Mar. janvier , 2025</v>
      </c>
      <c r="Z27" s="184">
        <f t="shared" ca="1" si="4"/>
        <v>31</v>
      </c>
      <c r="AA27" s="389">
        <f t="shared" ca="1" si="5"/>
        <v>1</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Mar</v>
      </c>
      <c r="U28" s="227" t="str">
        <f t="shared" ca="1" si="13"/>
        <v>janvier</v>
      </c>
      <c r="X28" s="388">
        <f t="shared" ca="1" si="17"/>
        <v>45657</v>
      </c>
      <c r="Y28" s="513" t="str">
        <f t="shared" ca="1" si="14"/>
        <v>Mar. janvier , 2025</v>
      </c>
      <c r="Z28" s="184">
        <f t="shared" ca="1" si="4"/>
        <v>31</v>
      </c>
      <c r="AA28" s="389">
        <f t="shared" ca="1" si="5"/>
        <v>1</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Mar</v>
      </c>
      <c r="U29" s="227" t="str">
        <f t="shared" ca="1" si="13"/>
        <v>janvier</v>
      </c>
      <c r="X29" s="388">
        <f t="shared" ca="1" si="17"/>
        <v>45657</v>
      </c>
      <c r="Y29" s="513" t="str">
        <f t="shared" ca="1" si="14"/>
        <v>Mar. janvier , 2025</v>
      </c>
      <c r="Z29" s="184">
        <f t="shared" ca="1" si="4"/>
        <v>31</v>
      </c>
      <c r="AA29" s="389">
        <f t="shared" ca="1" si="5"/>
        <v>1</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Mar</v>
      </c>
      <c r="U30" s="227" t="str">
        <f t="shared" ca="1" si="13"/>
        <v>janvier</v>
      </c>
      <c r="X30" s="388">
        <f t="shared" ca="1" si="17"/>
        <v>45657</v>
      </c>
      <c r="Y30" s="513" t="str">
        <f t="shared" ca="1" si="14"/>
        <v>Mar. janvier , 2025</v>
      </c>
      <c r="Z30" s="184">
        <f t="shared" ca="1" si="4"/>
        <v>31</v>
      </c>
      <c r="AA30" s="389">
        <f t="shared" ca="1" si="5"/>
        <v>1</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Mar</v>
      </c>
      <c r="U31" s="227" t="str">
        <f t="shared" ca="1" si="13"/>
        <v>janvier</v>
      </c>
      <c r="X31" s="388">
        <f t="shared" ca="1" si="17"/>
        <v>45657</v>
      </c>
      <c r="Y31" s="513" t="str">
        <f t="shared" ca="1" si="14"/>
        <v>Mar. janvier , 2025</v>
      </c>
      <c r="Z31" s="184">
        <f t="shared" ca="1" si="4"/>
        <v>31</v>
      </c>
      <c r="AA31" s="389">
        <f t="shared" ca="1" si="5"/>
        <v>1</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Mar</v>
      </c>
      <c r="U32" s="227" t="str">
        <f t="shared" ca="1" si="13"/>
        <v>janvier</v>
      </c>
      <c r="X32" s="388">
        <f t="shared" ca="1" si="17"/>
        <v>45657</v>
      </c>
      <c r="Y32" s="513" t="str">
        <f t="shared" ca="1" si="14"/>
        <v>Mar. janvier , 2025</v>
      </c>
      <c r="Z32" s="184">
        <f t="shared" ca="1" si="4"/>
        <v>31</v>
      </c>
      <c r="AA32" s="389">
        <f t="shared" ca="1" si="5"/>
        <v>1</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Mar</v>
      </c>
      <c r="U33" s="227" t="str">
        <f t="shared" ca="1" si="13"/>
        <v>janvier</v>
      </c>
      <c r="X33" s="388">
        <f t="shared" ca="1" si="17"/>
        <v>45657</v>
      </c>
      <c r="Y33" s="513" t="str">
        <f t="shared" ca="1" si="14"/>
        <v>Mar. janvier , 2025</v>
      </c>
      <c r="Z33" s="184">
        <f t="shared" ca="1" si="4"/>
        <v>31</v>
      </c>
      <c r="AA33" s="389">
        <f t="shared" ca="1" si="5"/>
        <v>1</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Mar</v>
      </c>
      <c r="U34" s="227" t="str">
        <f t="shared" ca="1" si="13"/>
        <v>janvier</v>
      </c>
      <c r="X34" s="388">
        <f t="shared" ca="1" si="17"/>
        <v>45657</v>
      </c>
      <c r="Y34" s="513" t="str">
        <f t="shared" ca="1" si="14"/>
        <v>Mar. janvier , 2025</v>
      </c>
      <c r="Z34" s="184">
        <f t="shared" ca="1" si="4"/>
        <v>31</v>
      </c>
      <c r="AA34" s="389">
        <f t="shared" ca="1" si="5"/>
        <v>1</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Mar</v>
      </c>
      <c r="U35" s="227" t="str">
        <f t="shared" ca="1" si="13"/>
        <v>janvier</v>
      </c>
      <c r="X35" s="388">
        <f t="shared" ca="1" si="17"/>
        <v>45657</v>
      </c>
      <c r="Y35" s="513" t="str">
        <f t="shared" ca="1" si="14"/>
        <v>Mar. janvier , 2025</v>
      </c>
      <c r="Z35" s="184">
        <f t="shared" ca="1" si="4"/>
        <v>31</v>
      </c>
      <c r="AA35" s="389">
        <f t="shared" ca="1" si="5"/>
        <v>1</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Mar</v>
      </c>
      <c r="U36" s="227" t="str">
        <f t="shared" ca="1" si="13"/>
        <v>janvier</v>
      </c>
      <c r="X36" s="388">
        <f t="shared" ca="1" si="17"/>
        <v>45657</v>
      </c>
      <c r="Y36" s="513" t="str">
        <f t="shared" ca="1" si="14"/>
        <v>Mar. janvier , 2025</v>
      </c>
      <c r="Z36" s="184">
        <f t="shared" ca="1" si="4"/>
        <v>31</v>
      </c>
      <c r="AA36" s="389">
        <f t="shared" ca="1" si="5"/>
        <v>1</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Mar</v>
      </c>
      <c r="U37" s="227" t="str">
        <f t="shared" ca="1" si="13"/>
        <v>janvier</v>
      </c>
      <c r="X37" s="388">
        <f t="shared" ca="1" si="17"/>
        <v>45657</v>
      </c>
      <c r="Y37" s="513" t="str">
        <f t="shared" ca="1" si="14"/>
        <v>Mar. janvier , 2025</v>
      </c>
      <c r="Z37" s="184">
        <f t="shared" ca="1" si="4"/>
        <v>31</v>
      </c>
      <c r="AA37" s="389">
        <f t="shared" ca="1" si="5"/>
        <v>1</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Mar</v>
      </c>
      <c r="U38" s="227" t="str">
        <f t="shared" ca="1" si="13"/>
        <v>janvier</v>
      </c>
      <c r="X38" s="388">
        <f t="shared" ca="1" si="17"/>
        <v>45657</v>
      </c>
      <c r="Y38" s="513" t="str">
        <f t="shared" ca="1" si="14"/>
        <v>Mar. janvier , 2025</v>
      </c>
      <c r="Z38" s="184">
        <f t="shared" ca="1" si="4"/>
        <v>31</v>
      </c>
      <c r="AA38" s="389">
        <f t="shared" ca="1" si="5"/>
        <v>1</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Mar</v>
      </c>
      <c r="U39" s="227" t="str">
        <f t="shared" ca="1" si="13"/>
        <v>janvier</v>
      </c>
      <c r="X39" s="388">
        <f t="shared" ca="1" si="17"/>
        <v>45657</v>
      </c>
      <c r="Y39" s="513" t="str">
        <f t="shared" ca="1" si="14"/>
        <v>Mar. janvier , 2025</v>
      </c>
      <c r="Z39" s="184">
        <f t="shared" ca="1" si="4"/>
        <v>31</v>
      </c>
      <c r="AA39" s="389">
        <f t="shared" ca="1" si="5"/>
        <v>1</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Mar</v>
      </c>
      <c r="U40" s="227" t="str">
        <f t="shared" ca="1" si="13"/>
        <v>janvier</v>
      </c>
      <c r="X40" s="388">
        <f t="shared" ca="1" si="17"/>
        <v>45657</v>
      </c>
      <c r="Y40" s="513" t="str">
        <f t="shared" ca="1" si="14"/>
        <v>Mar. janvier , 2025</v>
      </c>
      <c r="Z40" s="184">
        <f t="shared" ca="1" si="4"/>
        <v>31</v>
      </c>
      <c r="AA40" s="389">
        <f t="shared" ca="1" si="5"/>
        <v>1</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Mar</v>
      </c>
      <c r="U41" s="227" t="str">
        <f t="shared" ca="1" si="13"/>
        <v>janvier</v>
      </c>
      <c r="X41" s="388">
        <f t="shared" ca="1" si="17"/>
        <v>45657</v>
      </c>
      <c r="Y41" s="513" t="str">
        <f t="shared" ca="1" si="14"/>
        <v>Mar. janvier , 2025</v>
      </c>
      <c r="Z41" s="184">
        <f t="shared" ca="1" si="4"/>
        <v>31</v>
      </c>
      <c r="AA41" s="389">
        <f t="shared" ca="1" si="5"/>
        <v>1</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Mar</v>
      </c>
      <c r="U42" s="227" t="str">
        <f t="shared" ca="1" si="13"/>
        <v>janvier</v>
      </c>
      <c r="X42" s="388">
        <f t="shared" ca="1" si="17"/>
        <v>45657</v>
      </c>
      <c r="Y42" s="513" t="str">
        <f t="shared" ca="1" si="14"/>
        <v>Mar. janvier , 2025</v>
      </c>
      <c r="Z42" s="184">
        <f t="shared" ca="1" si="4"/>
        <v>31</v>
      </c>
      <c r="AA42" s="389">
        <f t="shared" ca="1" si="5"/>
        <v>1</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Mar</v>
      </c>
      <c r="U43" s="227" t="str">
        <f t="shared" ca="1" si="13"/>
        <v>janvier</v>
      </c>
      <c r="X43" s="388">
        <f t="shared" ca="1" si="17"/>
        <v>45657</v>
      </c>
      <c r="Y43" s="513" t="str">
        <f t="shared" ca="1" si="14"/>
        <v>Mar. janvier , 2025</v>
      </c>
      <c r="Z43" s="184">
        <f t="shared" ca="1" si="4"/>
        <v>31</v>
      </c>
      <c r="AA43" s="389">
        <f t="shared" ca="1" si="5"/>
        <v>1</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Mar</v>
      </c>
      <c r="U44" s="227" t="str">
        <f t="shared" ca="1" si="13"/>
        <v>janvier</v>
      </c>
      <c r="X44" s="388">
        <f t="shared" ca="1" si="17"/>
        <v>45657</v>
      </c>
      <c r="Y44" s="513" t="str">
        <f t="shared" ca="1" si="14"/>
        <v>Mar. janvier , 2025</v>
      </c>
      <c r="Z44" s="184">
        <f t="shared" ca="1" si="4"/>
        <v>31</v>
      </c>
      <c r="AA44" s="389">
        <f t="shared" ca="1" si="5"/>
        <v>1</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Mar</v>
      </c>
      <c r="U45" s="227" t="str">
        <f t="shared" ca="1" si="13"/>
        <v>janvier</v>
      </c>
      <c r="X45" s="388">
        <f t="shared" ca="1" si="17"/>
        <v>45657</v>
      </c>
      <c r="Y45" s="513" t="str">
        <f t="shared" ca="1" si="14"/>
        <v>Mar. janvier , 2025</v>
      </c>
      <c r="Z45" s="184">
        <f t="shared" ca="1" si="4"/>
        <v>31</v>
      </c>
      <c r="AA45" s="389">
        <f t="shared" ca="1" si="5"/>
        <v>1</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Mar</v>
      </c>
      <c r="U46" s="227" t="str">
        <f t="shared" ca="1" si="13"/>
        <v>janvier</v>
      </c>
      <c r="X46" s="388">
        <f t="shared" ca="1" si="17"/>
        <v>45657</v>
      </c>
      <c r="Y46" s="513" t="str">
        <f t="shared" ca="1" si="14"/>
        <v>Mar. janvier , 2025</v>
      </c>
      <c r="Z46" s="184">
        <f t="shared" ca="1" si="4"/>
        <v>31</v>
      </c>
      <c r="AA46" s="389">
        <f t="shared" ca="1" si="5"/>
        <v>1</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Mar</v>
      </c>
      <c r="U47" s="227" t="str">
        <f t="shared" ca="1" si="13"/>
        <v>janvier</v>
      </c>
      <c r="X47" s="388">
        <f t="shared" ca="1" si="17"/>
        <v>45657</v>
      </c>
      <c r="Y47" s="513" t="str">
        <f t="shared" ca="1" si="14"/>
        <v>Mar. janvier , 2025</v>
      </c>
      <c r="Z47" s="184">
        <f t="shared" ca="1" si="4"/>
        <v>31</v>
      </c>
      <c r="AA47" s="389">
        <f t="shared" ca="1" si="5"/>
        <v>1</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Mar</v>
      </c>
      <c r="U48" s="227" t="str">
        <f t="shared" ca="1" si="13"/>
        <v>janvier</v>
      </c>
      <c r="X48" s="388">
        <f t="shared" ca="1" si="17"/>
        <v>45657</v>
      </c>
      <c r="Y48" s="513" t="str">
        <f t="shared" ca="1" si="14"/>
        <v>Mar. janvier , 2025</v>
      </c>
      <c r="Z48" s="184">
        <f t="shared" ca="1" si="4"/>
        <v>31</v>
      </c>
      <c r="AA48" s="389">
        <f t="shared" ca="1" si="5"/>
        <v>1</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Mar</v>
      </c>
      <c r="U49" s="227" t="str">
        <f t="shared" ca="1" si="13"/>
        <v>janvier</v>
      </c>
      <c r="X49" s="388">
        <f t="shared" ca="1" si="17"/>
        <v>45657</v>
      </c>
      <c r="Y49" s="513" t="str">
        <f t="shared" ca="1" si="14"/>
        <v>Mar. janvier , 2025</v>
      </c>
      <c r="Z49" s="184">
        <f t="shared" ca="1" si="4"/>
        <v>31</v>
      </c>
      <c r="AA49" s="389">
        <f t="shared" ca="1" si="5"/>
        <v>1</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Mar</v>
      </c>
      <c r="U50" s="227" t="str">
        <f t="shared" ca="1" si="13"/>
        <v>janvier</v>
      </c>
      <c r="X50" s="388">
        <f t="shared" ca="1" si="17"/>
        <v>45657</v>
      </c>
      <c r="Y50" s="513" t="str">
        <f t="shared" ca="1" si="14"/>
        <v>Mar. janvier , 2025</v>
      </c>
      <c r="Z50" s="184">
        <f t="shared" ca="1" si="4"/>
        <v>31</v>
      </c>
      <c r="AA50" s="389">
        <f t="shared" ca="1" si="5"/>
        <v>1</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Mar</v>
      </c>
      <c r="U51" s="227" t="str">
        <f t="shared" ca="1" si="13"/>
        <v>janvier</v>
      </c>
      <c r="X51" s="388">
        <f t="shared" ca="1" si="17"/>
        <v>45657</v>
      </c>
      <c r="Y51" s="513" t="str">
        <f t="shared" ca="1" si="14"/>
        <v>Mar. janvier , 2025</v>
      </c>
      <c r="Z51" s="184">
        <f t="shared" ca="1" si="4"/>
        <v>31</v>
      </c>
      <c r="AA51" s="389">
        <f t="shared" ca="1" si="5"/>
        <v>1</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Mar</v>
      </c>
      <c r="U52" s="227" t="str">
        <f t="shared" ca="1" si="13"/>
        <v>janvier</v>
      </c>
      <c r="X52" s="388">
        <f t="shared" ca="1" si="17"/>
        <v>45657</v>
      </c>
      <c r="Y52" s="513" t="str">
        <f t="shared" ca="1" si="14"/>
        <v>Mar. janvier , 2025</v>
      </c>
      <c r="Z52" s="184">
        <f t="shared" ca="1" si="4"/>
        <v>31</v>
      </c>
      <c r="AA52" s="389">
        <f t="shared" ca="1" si="5"/>
        <v>1</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Mar</v>
      </c>
      <c r="U53" s="227" t="str">
        <f t="shared" ca="1" si="13"/>
        <v>janvier</v>
      </c>
      <c r="X53" s="388">
        <f t="shared" ca="1" si="17"/>
        <v>45657</v>
      </c>
      <c r="Y53" s="513" t="str">
        <f t="shared" ca="1" si="14"/>
        <v>Mar. janvier , 2025</v>
      </c>
      <c r="Z53" s="184">
        <f t="shared" ca="1" si="4"/>
        <v>31</v>
      </c>
      <c r="AA53" s="389">
        <f t="shared" ca="1" si="5"/>
        <v>1</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Mar</v>
      </c>
      <c r="U54" s="227" t="str">
        <f t="shared" ca="1" si="13"/>
        <v>janvier</v>
      </c>
      <c r="X54" s="388">
        <f t="shared" ca="1" si="17"/>
        <v>45657</v>
      </c>
      <c r="Y54" s="513" t="str">
        <f t="shared" ca="1" si="14"/>
        <v>Mar. janvier , 2025</v>
      </c>
      <c r="Z54" s="184">
        <f t="shared" ca="1" si="4"/>
        <v>31</v>
      </c>
      <c r="AA54" s="389">
        <f t="shared" ca="1" si="5"/>
        <v>1</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Mar</v>
      </c>
      <c r="U55" s="227" t="str">
        <f t="shared" ca="1" si="13"/>
        <v>janvier</v>
      </c>
      <c r="X55" s="388">
        <f t="shared" ca="1" si="17"/>
        <v>45657</v>
      </c>
      <c r="Y55" s="513" t="str">
        <f t="shared" ca="1" si="14"/>
        <v>Mar. janvier , 2025</v>
      </c>
      <c r="Z55" s="184">
        <f t="shared" ca="1" si="4"/>
        <v>31</v>
      </c>
      <c r="AA55" s="389">
        <f t="shared" ca="1" si="5"/>
        <v>1</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Mar</v>
      </c>
      <c r="U56" s="227" t="str">
        <f t="shared" ca="1" si="13"/>
        <v>janvier</v>
      </c>
      <c r="X56" s="388">
        <f t="shared" ca="1" si="17"/>
        <v>45657</v>
      </c>
      <c r="Y56" s="513" t="str">
        <f t="shared" ca="1" si="14"/>
        <v>Mar. janvier , 2025</v>
      </c>
      <c r="Z56" s="184">
        <f t="shared" ca="1" si="4"/>
        <v>31</v>
      </c>
      <c r="AA56" s="389">
        <f t="shared" ca="1" si="5"/>
        <v>1</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Mar</v>
      </c>
      <c r="U57" s="227" t="str">
        <f t="shared" ca="1" si="13"/>
        <v>janvier</v>
      </c>
      <c r="X57" s="388">
        <f t="shared" ca="1" si="17"/>
        <v>45657</v>
      </c>
      <c r="Y57" s="513" t="str">
        <f t="shared" ca="1" si="14"/>
        <v>Mar. janvier , 2025</v>
      </c>
      <c r="Z57" s="184">
        <f t="shared" ca="1" si="4"/>
        <v>31</v>
      </c>
      <c r="AA57" s="389">
        <f t="shared" ca="1" si="5"/>
        <v>1</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Mar</v>
      </c>
      <c r="U58" s="227" t="str">
        <f t="shared" ca="1" si="13"/>
        <v>janvier</v>
      </c>
      <c r="X58" s="388">
        <f t="shared" ca="1" si="17"/>
        <v>45657</v>
      </c>
      <c r="Y58" s="513" t="str">
        <f t="shared" ca="1" si="14"/>
        <v>Mar. janvier , 2025</v>
      </c>
      <c r="Z58" s="184">
        <f t="shared" ca="1" si="4"/>
        <v>31</v>
      </c>
      <c r="AA58" s="389">
        <f t="shared" ca="1" si="5"/>
        <v>1</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Mar</v>
      </c>
      <c r="U59" s="227" t="str">
        <f t="shared" ca="1" si="13"/>
        <v>janvier</v>
      </c>
      <c r="X59" s="388">
        <f t="shared" ca="1" si="17"/>
        <v>45657</v>
      </c>
      <c r="Y59" s="513" t="str">
        <f t="shared" ca="1" si="14"/>
        <v>Mar. janvier , 2025</v>
      </c>
      <c r="Z59" s="184">
        <f t="shared" ca="1" si="4"/>
        <v>31</v>
      </c>
      <c r="AA59" s="389">
        <f t="shared" ca="1" si="5"/>
        <v>1</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Mar</v>
      </c>
      <c r="U60" s="227" t="str">
        <f t="shared" ca="1" si="13"/>
        <v>janvier</v>
      </c>
      <c r="X60" s="388">
        <f t="shared" ca="1" si="17"/>
        <v>45657</v>
      </c>
      <c r="Y60" s="513" t="str">
        <f t="shared" ca="1" si="14"/>
        <v>Mar. janvier , 2025</v>
      </c>
      <c r="Z60" s="184">
        <f t="shared" ca="1" si="4"/>
        <v>31</v>
      </c>
      <c r="AA60" s="389">
        <f t="shared" ca="1" si="5"/>
        <v>1</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Mar</v>
      </c>
      <c r="U61" s="227" t="str">
        <f t="shared" ca="1" si="13"/>
        <v>janvier</v>
      </c>
      <c r="X61" s="388">
        <f t="shared" ca="1" si="17"/>
        <v>45657</v>
      </c>
      <c r="Y61" s="513" t="str">
        <f t="shared" ca="1" si="14"/>
        <v>Mar. janvier , 2025</v>
      </c>
      <c r="Z61" s="184">
        <f t="shared" ca="1" si="4"/>
        <v>31</v>
      </c>
      <c r="AA61" s="389">
        <f t="shared" ca="1" si="5"/>
        <v>1</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Mar</v>
      </c>
      <c r="U62" s="227" t="str">
        <f t="shared" ca="1" si="13"/>
        <v>janvier</v>
      </c>
      <c r="X62" s="388">
        <f t="shared" ca="1" si="17"/>
        <v>45657</v>
      </c>
      <c r="Y62" s="513" t="str">
        <f t="shared" ca="1" si="14"/>
        <v>Mar. janvier , 2025</v>
      </c>
      <c r="Z62" s="184">
        <f t="shared" ca="1" si="4"/>
        <v>31</v>
      </c>
      <c r="AA62" s="389">
        <f t="shared" ca="1" si="5"/>
        <v>1</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Mar</v>
      </c>
      <c r="U63" s="227" t="str">
        <f t="shared" ca="1" si="13"/>
        <v>janvier</v>
      </c>
      <c r="X63" s="388">
        <f t="shared" ca="1" si="17"/>
        <v>45657</v>
      </c>
      <c r="Y63" s="513" t="str">
        <f t="shared" ca="1" si="14"/>
        <v>Mar. janvier , 2025</v>
      </c>
      <c r="Z63" s="184">
        <f t="shared" ca="1" si="4"/>
        <v>31</v>
      </c>
      <c r="AA63" s="389">
        <f t="shared" ca="1" si="5"/>
        <v>1</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Mar</v>
      </c>
      <c r="U64" s="227" t="str">
        <f t="shared" ca="1" si="13"/>
        <v>janvier</v>
      </c>
      <c r="X64" s="388">
        <f t="shared" ca="1" si="17"/>
        <v>45657</v>
      </c>
      <c r="Y64" s="513" t="str">
        <f t="shared" ca="1" si="14"/>
        <v>Mar. janvier , 2025</v>
      </c>
      <c r="Z64" s="184">
        <f t="shared" ca="1" si="4"/>
        <v>31</v>
      </c>
      <c r="AA64" s="389">
        <f t="shared" ca="1" si="5"/>
        <v>1</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Mar</v>
      </c>
      <c r="U65" s="227" t="str">
        <f t="shared" ca="1" si="13"/>
        <v>janvier</v>
      </c>
      <c r="X65" s="388">
        <f t="shared" ca="1" si="17"/>
        <v>45657</v>
      </c>
      <c r="Y65" s="513" t="str">
        <f t="shared" ca="1" si="14"/>
        <v>Mar. janvier , 2025</v>
      </c>
      <c r="Z65" s="184">
        <f t="shared" ca="1" si="4"/>
        <v>31</v>
      </c>
      <c r="AA65" s="389">
        <f t="shared" ca="1" si="5"/>
        <v>1</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Mar</v>
      </c>
      <c r="U66" s="227" t="str">
        <f t="shared" ca="1" si="13"/>
        <v>janvier</v>
      </c>
      <c r="X66" s="388">
        <f t="shared" ca="1" si="17"/>
        <v>45657</v>
      </c>
      <c r="Y66" s="513" t="str">
        <f t="shared" ca="1" si="14"/>
        <v>Mar. janvier , 2025</v>
      </c>
      <c r="Z66" s="184">
        <f t="shared" ca="1" si="4"/>
        <v>31</v>
      </c>
      <c r="AA66" s="389">
        <f t="shared" ca="1" si="5"/>
        <v>1</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Mar</v>
      </c>
      <c r="U67" s="227" t="str">
        <f t="shared" ca="1" si="13"/>
        <v>janvier</v>
      </c>
      <c r="X67" s="388">
        <f t="shared" ca="1" si="17"/>
        <v>45657</v>
      </c>
      <c r="Y67" s="513" t="str">
        <f t="shared" ca="1" si="14"/>
        <v>Mar. janvier , 2025</v>
      </c>
      <c r="Z67" s="184">
        <f t="shared" ca="1" si="4"/>
        <v>31</v>
      </c>
      <c r="AA67" s="389">
        <f t="shared" ca="1" si="5"/>
        <v>1</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Mar</v>
      </c>
      <c r="U68" s="227" t="str">
        <f t="shared" ca="1" si="13"/>
        <v>janvier</v>
      </c>
      <c r="X68" s="388">
        <f t="shared" ca="1" si="17"/>
        <v>45657</v>
      </c>
      <c r="Y68" s="513" t="str">
        <f t="shared" ca="1" si="14"/>
        <v>Mar. janvier , 2025</v>
      </c>
      <c r="Z68" s="184">
        <f t="shared" ca="1" si="4"/>
        <v>31</v>
      </c>
      <c r="AA68" s="389">
        <f t="shared" ca="1" si="5"/>
        <v>1</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Mar</v>
      </c>
      <c r="U69" s="227" t="str">
        <f t="shared" ca="1" si="13"/>
        <v>janvier</v>
      </c>
      <c r="X69" s="388">
        <f t="shared" ca="1" si="17"/>
        <v>45657</v>
      </c>
      <c r="Y69" s="513" t="str">
        <f t="shared" ca="1" si="14"/>
        <v>Mar. janvier , 2025</v>
      </c>
      <c r="Z69" s="184">
        <f t="shared" ca="1" si="4"/>
        <v>31</v>
      </c>
      <c r="AA69" s="389">
        <f t="shared" ca="1" si="5"/>
        <v>1</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Mar</v>
      </c>
      <c r="U70" s="227" t="str">
        <f t="shared" ca="1" si="13"/>
        <v>janvier</v>
      </c>
      <c r="X70" s="388">
        <f t="shared" ca="1" si="17"/>
        <v>45657</v>
      </c>
      <c r="Y70" s="513" t="str">
        <f t="shared" ca="1" si="14"/>
        <v>Mar. janvier , 2025</v>
      </c>
      <c r="Z70" s="184">
        <f t="shared" ca="1" si="4"/>
        <v>31</v>
      </c>
      <c r="AA70" s="389">
        <f t="shared" ca="1" si="5"/>
        <v>1</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Mar</v>
      </c>
      <c r="U71" s="227" t="str">
        <f t="shared" ca="1" si="13"/>
        <v>janvier</v>
      </c>
      <c r="X71" s="388">
        <f t="shared" ca="1" si="17"/>
        <v>45657</v>
      </c>
      <c r="Y71" s="513" t="str">
        <f t="shared" ca="1" si="14"/>
        <v>Mar. janvier , 2025</v>
      </c>
      <c r="Z71" s="184">
        <f t="shared" ca="1" si="4"/>
        <v>31</v>
      </c>
      <c r="AA71" s="389">
        <f t="shared" ca="1" si="5"/>
        <v>1</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Mar</v>
      </c>
      <c r="U72" s="227" t="str">
        <f t="shared" ca="1" si="13"/>
        <v>janvier</v>
      </c>
      <c r="X72" s="388">
        <f t="shared" ca="1" si="17"/>
        <v>45657</v>
      </c>
      <c r="Y72" s="513" t="str">
        <f t="shared" ca="1" si="14"/>
        <v>Mar. janvier , 2025</v>
      </c>
      <c r="Z72" s="184">
        <f t="shared" ca="1" si="4"/>
        <v>31</v>
      </c>
      <c r="AA72" s="389">
        <f t="shared" ca="1" si="5"/>
        <v>1</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Mar</v>
      </c>
      <c r="U73" s="227" t="str">
        <f t="shared" ca="1" si="13"/>
        <v>janvier</v>
      </c>
      <c r="X73" s="388">
        <f t="shared" ca="1" si="17"/>
        <v>45657</v>
      </c>
      <c r="Y73" s="513" t="str">
        <f t="shared" ca="1" si="14"/>
        <v>Mar. janvier , 2025</v>
      </c>
      <c r="Z73" s="184">
        <f t="shared" ca="1" si="4"/>
        <v>31</v>
      </c>
      <c r="AA73" s="389">
        <f t="shared" ca="1" si="5"/>
        <v>1</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Mar</v>
      </c>
      <c r="U74" s="227" t="str">
        <f t="shared" ca="1" si="13"/>
        <v>janvier</v>
      </c>
      <c r="X74" s="388">
        <f t="shared" ca="1" si="17"/>
        <v>45657</v>
      </c>
      <c r="Y74" s="513" t="str">
        <f t="shared" ca="1" si="14"/>
        <v>Mar. janvier , 2025</v>
      </c>
      <c r="Z74" s="184">
        <f t="shared" ca="1" si="4"/>
        <v>31</v>
      </c>
      <c r="AA74" s="389">
        <f t="shared" ca="1" si="5"/>
        <v>1</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Mar</v>
      </c>
      <c r="U75" s="227" t="str">
        <f t="shared" ca="1" si="13"/>
        <v>janvier</v>
      </c>
      <c r="X75" s="388">
        <f t="shared" ca="1" si="17"/>
        <v>45657</v>
      </c>
      <c r="Y75" s="513" t="str">
        <f t="shared" ca="1" si="14"/>
        <v>Mar. janvier , 2025</v>
      </c>
      <c r="Z75" s="184">
        <f t="shared" ca="1" si="4"/>
        <v>31</v>
      </c>
      <c r="AA75" s="389">
        <f t="shared" ca="1" si="5"/>
        <v>1</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Mar</v>
      </c>
      <c r="U76" s="227" t="str">
        <f t="shared" ca="1" si="13"/>
        <v>janvier</v>
      </c>
      <c r="X76" s="388">
        <f t="shared" ca="1" si="17"/>
        <v>45657</v>
      </c>
      <c r="Y76" s="513" t="str">
        <f t="shared" ca="1" si="14"/>
        <v>Mar. janvier , 2025</v>
      </c>
      <c r="Z76" s="184">
        <f t="shared" ca="1" si="4"/>
        <v>31</v>
      </c>
      <c r="AA76" s="389">
        <f t="shared" ca="1" si="5"/>
        <v>1</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Mar</v>
      </c>
      <c r="U77" s="227" t="str">
        <f t="shared" ca="1" si="13"/>
        <v>janvier</v>
      </c>
      <c r="X77" s="388">
        <f t="shared" ca="1" si="17"/>
        <v>45657</v>
      </c>
      <c r="Y77" s="513" t="str">
        <f t="shared" ca="1" si="14"/>
        <v>Mar. janvier , 2025</v>
      </c>
      <c r="Z77" s="184">
        <f t="shared" ca="1" si="4"/>
        <v>31</v>
      </c>
      <c r="AA77" s="389">
        <f t="shared" ca="1" si="5"/>
        <v>1</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Mar</v>
      </c>
      <c r="U78" s="227" t="str">
        <f t="shared" ca="1" si="13"/>
        <v>janvier</v>
      </c>
      <c r="X78" s="388">
        <f t="shared" ca="1" si="17"/>
        <v>45657</v>
      </c>
      <c r="Y78" s="513" t="str">
        <f t="shared" ca="1" si="14"/>
        <v>Mar. janvier , 2025</v>
      </c>
      <c r="Z78" s="184">
        <f t="shared" ca="1" si="4"/>
        <v>31</v>
      </c>
      <c r="AA78" s="389">
        <f t="shared" ca="1" si="5"/>
        <v>1</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Mar</v>
      </c>
      <c r="U79" s="227" t="str">
        <f t="shared" ca="1" si="13"/>
        <v>janvier</v>
      </c>
      <c r="X79" s="388">
        <f t="shared" ca="1" si="17"/>
        <v>45657</v>
      </c>
      <c r="Y79" s="513" t="str">
        <f t="shared" ca="1" si="14"/>
        <v>Mar. janvier , 2025</v>
      </c>
      <c r="Z79" s="184">
        <f t="shared" ca="1" si="4"/>
        <v>31</v>
      </c>
      <c r="AA79" s="389">
        <f t="shared" ca="1" si="5"/>
        <v>1</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Mar</v>
      </c>
      <c r="U80" s="227" t="str">
        <f t="shared" ca="1" si="13"/>
        <v>janvier</v>
      </c>
      <c r="X80" s="388">
        <f t="shared" ca="1" si="17"/>
        <v>45657</v>
      </c>
      <c r="Y80" s="513" t="str">
        <f t="shared" ca="1" si="14"/>
        <v>Mar. janvier , 2025</v>
      </c>
      <c r="Z80" s="184">
        <f t="shared" ca="1" si="4"/>
        <v>31</v>
      </c>
      <c r="AA80" s="389">
        <f t="shared" ca="1" si="5"/>
        <v>1</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Mar</v>
      </c>
      <c r="U81" s="227" t="str">
        <f t="shared" ca="1" si="13"/>
        <v>janvier</v>
      </c>
      <c r="X81" s="388">
        <f t="shared" ca="1" si="17"/>
        <v>45657</v>
      </c>
      <c r="Y81" s="513" t="str">
        <f t="shared" ca="1" si="14"/>
        <v>Mar. janvier , 2025</v>
      </c>
      <c r="Z81" s="184">
        <f t="shared" ca="1" si="4"/>
        <v>31</v>
      </c>
      <c r="AA81" s="389">
        <f t="shared" ca="1" si="5"/>
        <v>1</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Mar</v>
      </c>
      <c r="U82" s="227" t="str">
        <f t="shared" ca="1" si="13"/>
        <v>janvier</v>
      </c>
      <c r="X82" s="388">
        <f t="shared" ca="1" si="17"/>
        <v>45657</v>
      </c>
      <c r="Y82" s="513" t="str">
        <f t="shared" ca="1" si="14"/>
        <v>Mar. janvier , 2025</v>
      </c>
      <c r="Z82" s="184">
        <f t="shared" ca="1" si="4"/>
        <v>31</v>
      </c>
      <c r="AA82" s="389">
        <f t="shared" ca="1" si="5"/>
        <v>1</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Mar</v>
      </c>
      <c r="U83" s="227" t="str">
        <f t="shared" ca="1" si="13"/>
        <v>janvier</v>
      </c>
      <c r="X83" s="388">
        <f t="shared" ca="1" si="17"/>
        <v>45657</v>
      </c>
      <c r="Y83" s="513" t="str">
        <f t="shared" ca="1" si="14"/>
        <v>Mar. janvier , 2025</v>
      </c>
      <c r="Z83" s="184">
        <f t="shared" ca="1" si="4"/>
        <v>31</v>
      </c>
      <c r="AA83" s="389">
        <f t="shared" ca="1" si="5"/>
        <v>1</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Mar</v>
      </c>
      <c r="U84" s="227" t="str">
        <f t="shared" ca="1" si="13"/>
        <v>janvier</v>
      </c>
      <c r="X84" s="388">
        <f t="shared" ca="1" si="17"/>
        <v>45657</v>
      </c>
      <c r="Y84" s="513" t="str">
        <f t="shared" ca="1" si="14"/>
        <v>Mar. janvier , 2025</v>
      </c>
      <c r="Z84" s="184">
        <f t="shared" ref="Z84:Z147" ca="1" si="24">MIN(R84,$AF$5)</f>
        <v>31</v>
      </c>
      <c r="AA84" s="389">
        <f t="shared" ref="AA84:AA147" ca="1" si="25">$AD$6</f>
        <v>1</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Mar</v>
      </c>
      <c r="U85" s="227" t="str">
        <f t="shared" ref="U85:U148" ca="1" si="32">$U$19</f>
        <v>janvier</v>
      </c>
      <c r="X85" s="388">
        <f t="shared" ca="1" si="17"/>
        <v>45657</v>
      </c>
      <c r="Y85" s="513" t="str">
        <f t="shared" ref="Y85:Y148" ca="1" si="33">IF(Y79="f",T85&amp;". "&amp;" "&amp;R85&amp;" "&amp;U85&amp;" "&amp;$AE$7,T85&amp;". "&amp;U85&amp;" "&amp;R85&amp;", "&amp;$AE$7)</f>
        <v>Mar. janvier , 2025</v>
      </c>
      <c r="Z85" s="184">
        <f t="shared" ca="1" si="24"/>
        <v>31</v>
      </c>
      <c r="AA85" s="389">
        <f t="shared" ca="1" si="25"/>
        <v>1</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Mar</v>
      </c>
      <c r="U86" s="227" t="str">
        <f t="shared" ca="1" si="32"/>
        <v>janvier</v>
      </c>
      <c r="X86" s="388">
        <f t="shared" ref="X86:X149" ca="1" si="36">$AE$8+D86</f>
        <v>45657</v>
      </c>
      <c r="Y86" s="513" t="str">
        <f t="shared" ca="1" si="33"/>
        <v>Mar. janvier , 2025</v>
      </c>
      <c r="Z86" s="184">
        <f t="shared" ca="1" si="24"/>
        <v>31</v>
      </c>
      <c r="AA86" s="389">
        <f t="shared" ca="1" si="25"/>
        <v>1</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Mar</v>
      </c>
      <c r="U87" s="227" t="str">
        <f t="shared" ca="1" si="32"/>
        <v>janvier</v>
      </c>
      <c r="X87" s="388">
        <f t="shared" ca="1" si="36"/>
        <v>45657</v>
      </c>
      <c r="Y87" s="513" t="str">
        <f t="shared" ca="1" si="33"/>
        <v>Mar. janvier , 2025</v>
      </c>
      <c r="Z87" s="184">
        <f t="shared" ca="1" si="24"/>
        <v>31</v>
      </c>
      <c r="AA87" s="389">
        <f t="shared" ca="1" si="25"/>
        <v>1</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Mar</v>
      </c>
      <c r="U88" s="227" t="str">
        <f t="shared" ca="1" si="32"/>
        <v>janvier</v>
      </c>
      <c r="X88" s="388">
        <f t="shared" ca="1" si="36"/>
        <v>45657</v>
      </c>
      <c r="Y88" s="513" t="str">
        <f t="shared" ca="1" si="33"/>
        <v>Mar. janvier , 2025</v>
      </c>
      <c r="Z88" s="184">
        <f t="shared" ca="1" si="24"/>
        <v>31</v>
      </c>
      <c r="AA88" s="389">
        <f t="shared" ca="1" si="25"/>
        <v>1</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Mar</v>
      </c>
      <c r="U89" s="227" t="str">
        <f t="shared" ca="1" si="32"/>
        <v>janvier</v>
      </c>
      <c r="X89" s="388">
        <f t="shared" ca="1" si="36"/>
        <v>45657</v>
      </c>
      <c r="Y89" s="513" t="str">
        <f t="shared" ca="1" si="33"/>
        <v>Mar. janvier , 2025</v>
      </c>
      <c r="Z89" s="184">
        <f t="shared" ca="1" si="24"/>
        <v>31</v>
      </c>
      <c r="AA89" s="389">
        <f t="shared" ca="1" si="25"/>
        <v>1</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Mar</v>
      </c>
      <c r="U90" s="227" t="str">
        <f t="shared" ca="1" si="32"/>
        <v>janvier</v>
      </c>
      <c r="X90" s="388">
        <f t="shared" ca="1" si="36"/>
        <v>45657</v>
      </c>
      <c r="Y90" s="513" t="str">
        <f t="shared" ca="1" si="33"/>
        <v>Mar. janvier , 2025</v>
      </c>
      <c r="Z90" s="184">
        <f t="shared" ca="1" si="24"/>
        <v>31</v>
      </c>
      <c r="AA90" s="389">
        <f t="shared" ca="1" si="25"/>
        <v>1</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Mar</v>
      </c>
      <c r="U91" s="227" t="str">
        <f t="shared" ca="1" si="32"/>
        <v>janvier</v>
      </c>
      <c r="X91" s="388">
        <f t="shared" ca="1" si="36"/>
        <v>45657</v>
      </c>
      <c r="Y91" s="513" t="str">
        <f t="shared" ca="1" si="33"/>
        <v>Mar. janvier , 2025</v>
      </c>
      <c r="Z91" s="184">
        <f t="shared" ca="1" si="24"/>
        <v>31</v>
      </c>
      <c r="AA91" s="389">
        <f t="shared" ca="1" si="25"/>
        <v>1</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Mar</v>
      </c>
      <c r="U92" s="227" t="str">
        <f t="shared" ca="1" si="32"/>
        <v>janvier</v>
      </c>
      <c r="X92" s="388">
        <f t="shared" ca="1" si="36"/>
        <v>45657</v>
      </c>
      <c r="Y92" s="513" t="str">
        <f t="shared" ca="1" si="33"/>
        <v>Mar. janvier , 2025</v>
      </c>
      <c r="Z92" s="184">
        <f t="shared" ca="1" si="24"/>
        <v>31</v>
      </c>
      <c r="AA92" s="389">
        <f t="shared" ca="1" si="25"/>
        <v>1</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Mar</v>
      </c>
      <c r="U93" s="227" t="str">
        <f t="shared" ca="1" si="32"/>
        <v>janvier</v>
      </c>
      <c r="X93" s="388">
        <f t="shared" ca="1" si="36"/>
        <v>45657</v>
      </c>
      <c r="Y93" s="513" t="str">
        <f t="shared" ca="1" si="33"/>
        <v>Mar. janvier , 2025</v>
      </c>
      <c r="Z93" s="184">
        <f t="shared" ca="1" si="24"/>
        <v>31</v>
      </c>
      <c r="AA93" s="389">
        <f t="shared" ca="1" si="25"/>
        <v>1</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Mar</v>
      </c>
      <c r="U94" s="227" t="str">
        <f t="shared" ca="1" si="32"/>
        <v>janvier</v>
      </c>
      <c r="X94" s="388">
        <f t="shared" ca="1" si="36"/>
        <v>45657</v>
      </c>
      <c r="Y94" s="513" t="str">
        <f t="shared" ca="1" si="33"/>
        <v>Mar. janvier , 2025</v>
      </c>
      <c r="Z94" s="184">
        <f t="shared" ca="1" si="24"/>
        <v>31</v>
      </c>
      <c r="AA94" s="389">
        <f t="shared" ca="1" si="25"/>
        <v>1</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Mar</v>
      </c>
      <c r="U95" s="227" t="str">
        <f t="shared" ca="1" si="32"/>
        <v>janvier</v>
      </c>
      <c r="X95" s="388">
        <f t="shared" ca="1" si="36"/>
        <v>45657</v>
      </c>
      <c r="Y95" s="513" t="str">
        <f t="shared" ca="1" si="33"/>
        <v>Mar. janvier , 2025</v>
      </c>
      <c r="Z95" s="184">
        <f t="shared" ca="1" si="24"/>
        <v>31</v>
      </c>
      <c r="AA95" s="389">
        <f t="shared" ca="1" si="25"/>
        <v>1</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Mar</v>
      </c>
      <c r="U96" s="227" t="str">
        <f t="shared" ca="1" si="32"/>
        <v>janvier</v>
      </c>
      <c r="X96" s="388">
        <f t="shared" ca="1" si="36"/>
        <v>45657</v>
      </c>
      <c r="Y96" s="513" t="str">
        <f t="shared" ca="1" si="33"/>
        <v>Mar. janvier , 2025</v>
      </c>
      <c r="Z96" s="184">
        <f t="shared" ca="1" si="24"/>
        <v>31</v>
      </c>
      <c r="AA96" s="389">
        <f t="shared" ca="1" si="25"/>
        <v>1</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Mar</v>
      </c>
      <c r="U97" s="227" t="str">
        <f t="shared" ca="1" si="32"/>
        <v>janvier</v>
      </c>
      <c r="X97" s="388">
        <f t="shared" ca="1" si="36"/>
        <v>45657</v>
      </c>
      <c r="Y97" s="513" t="str">
        <f t="shared" ca="1" si="33"/>
        <v>Mar. janvier , 2025</v>
      </c>
      <c r="Z97" s="184">
        <f t="shared" ca="1" si="24"/>
        <v>31</v>
      </c>
      <c r="AA97" s="389">
        <f t="shared" ca="1" si="25"/>
        <v>1</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Mar</v>
      </c>
      <c r="U98" s="227" t="str">
        <f t="shared" ca="1" si="32"/>
        <v>janvier</v>
      </c>
      <c r="X98" s="388">
        <f t="shared" ca="1" si="36"/>
        <v>45657</v>
      </c>
      <c r="Y98" s="513" t="str">
        <f t="shared" ca="1" si="33"/>
        <v>Mar. janvier , 2025</v>
      </c>
      <c r="Z98" s="184">
        <f t="shared" ca="1" si="24"/>
        <v>31</v>
      </c>
      <c r="AA98" s="389">
        <f t="shared" ca="1" si="25"/>
        <v>1</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Mar</v>
      </c>
      <c r="U99" s="227" t="str">
        <f t="shared" ca="1" si="32"/>
        <v>janvier</v>
      </c>
      <c r="X99" s="388">
        <f t="shared" ca="1" si="36"/>
        <v>45657</v>
      </c>
      <c r="Y99" s="513" t="str">
        <f t="shared" ca="1" si="33"/>
        <v>Mar. janvier , 2025</v>
      </c>
      <c r="Z99" s="184">
        <f t="shared" ca="1" si="24"/>
        <v>31</v>
      </c>
      <c r="AA99" s="389">
        <f t="shared" ca="1" si="25"/>
        <v>1</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Mar</v>
      </c>
      <c r="U100" s="227" t="str">
        <f t="shared" ca="1" si="32"/>
        <v>janvier</v>
      </c>
      <c r="X100" s="388">
        <f t="shared" ca="1" si="36"/>
        <v>45657</v>
      </c>
      <c r="Y100" s="513" t="str">
        <f t="shared" ca="1" si="33"/>
        <v>Mar. janvier , 2025</v>
      </c>
      <c r="Z100" s="184">
        <f t="shared" ca="1" si="24"/>
        <v>31</v>
      </c>
      <c r="AA100" s="389">
        <f t="shared" ca="1" si="25"/>
        <v>1</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Mar</v>
      </c>
      <c r="U101" s="227" t="str">
        <f t="shared" ca="1" si="32"/>
        <v>janvier</v>
      </c>
      <c r="X101" s="388">
        <f t="shared" ca="1" si="36"/>
        <v>45657</v>
      </c>
      <c r="Y101" s="513" t="str">
        <f t="shared" ca="1" si="33"/>
        <v>Mar. janvier , 2025</v>
      </c>
      <c r="Z101" s="184">
        <f t="shared" ca="1" si="24"/>
        <v>31</v>
      </c>
      <c r="AA101" s="389">
        <f t="shared" ca="1" si="25"/>
        <v>1</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Mar</v>
      </c>
      <c r="U102" s="227" t="str">
        <f t="shared" ca="1" si="32"/>
        <v>janvier</v>
      </c>
      <c r="X102" s="388">
        <f t="shared" ca="1" si="36"/>
        <v>45657</v>
      </c>
      <c r="Y102" s="513" t="str">
        <f t="shared" ca="1" si="33"/>
        <v>Mar. janvier , 2025</v>
      </c>
      <c r="Z102" s="184">
        <f t="shared" ca="1" si="24"/>
        <v>31</v>
      </c>
      <c r="AA102" s="389">
        <f t="shared" ca="1" si="25"/>
        <v>1</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Mar</v>
      </c>
      <c r="U103" s="227" t="str">
        <f t="shared" ca="1" si="32"/>
        <v>janvier</v>
      </c>
      <c r="X103" s="388">
        <f t="shared" ca="1" si="36"/>
        <v>45657</v>
      </c>
      <c r="Y103" s="513" t="str">
        <f t="shared" ca="1" si="33"/>
        <v>Mar. janvier , 2025</v>
      </c>
      <c r="Z103" s="184">
        <f t="shared" ca="1" si="24"/>
        <v>31</v>
      </c>
      <c r="AA103" s="389">
        <f t="shared" ca="1" si="25"/>
        <v>1</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Mar</v>
      </c>
      <c r="U104" s="227" t="str">
        <f t="shared" ca="1" si="32"/>
        <v>janvier</v>
      </c>
      <c r="X104" s="388">
        <f t="shared" ca="1" si="36"/>
        <v>45657</v>
      </c>
      <c r="Y104" s="513" t="str">
        <f t="shared" ca="1" si="33"/>
        <v>Mar. janvier , 2025</v>
      </c>
      <c r="Z104" s="184">
        <f t="shared" ca="1" si="24"/>
        <v>31</v>
      </c>
      <c r="AA104" s="389">
        <f t="shared" ca="1" si="25"/>
        <v>1</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Mar</v>
      </c>
      <c r="U105" s="227" t="str">
        <f t="shared" ca="1" si="32"/>
        <v>janvier</v>
      </c>
      <c r="X105" s="388">
        <f t="shared" ca="1" si="36"/>
        <v>45657</v>
      </c>
      <c r="Y105" s="513" t="str">
        <f t="shared" ca="1" si="33"/>
        <v>Mar. janvier , 2025</v>
      </c>
      <c r="Z105" s="184">
        <f t="shared" ca="1" si="24"/>
        <v>31</v>
      </c>
      <c r="AA105" s="389">
        <f t="shared" ca="1" si="25"/>
        <v>1</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Mar</v>
      </c>
      <c r="U106" s="227" t="str">
        <f t="shared" ca="1" si="32"/>
        <v>janvier</v>
      </c>
      <c r="X106" s="388">
        <f t="shared" ca="1" si="36"/>
        <v>45657</v>
      </c>
      <c r="Y106" s="513" t="str">
        <f t="shared" ca="1" si="33"/>
        <v>Mar. janvier , 2025</v>
      </c>
      <c r="Z106" s="184">
        <f t="shared" ca="1" si="24"/>
        <v>31</v>
      </c>
      <c r="AA106" s="389">
        <f t="shared" ca="1" si="25"/>
        <v>1</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Mar</v>
      </c>
      <c r="U107" s="227" t="str">
        <f t="shared" ca="1" si="32"/>
        <v>janvier</v>
      </c>
      <c r="X107" s="388">
        <f t="shared" ca="1" si="36"/>
        <v>45657</v>
      </c>
      <c r="Y107" s="513" t="str">
        <f t="shared" ca="1" si="33"/>
        <v>Mar. janvier , 2025</v>
      </c>
      <c r="Z107" s="184">
        <f t="shared" ca="1" si="24"/>
        <v>31</v>
      </c>
      <c r="AA107" s="389">
        <f t="shared" ca="1" si="25"/>
        <v>1</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Mar</v>
      </c>
      <c r="U108" s="227" t="str">
        <f t="shared" ca="1" si="32"/>
        <v>janvier</v>
      </c>
      <c r="X108" s="388">
        <f t="shared" ca="1" si="36"/>
        <v>45657</v>
      </c>
      <c r="Y108" s="513" t="str">
        <f t="shared" ca="1" si="33"/>
        <v>Mar. janvier , 2025</v>
      </c>
      <c r="Z108" s="184">
        <f t="shared" ca="1" si="24"/>
        <v>31</v>
      </c>
      <c r="AA108" s="389">
        <f t="shared" ca="1" si="25"/>
        <v>1</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Mar</v>
      </c>
      <c r="U109" s="227" t="str">
        <f t="shared" ca="1" si="32"/>
        <v>janvier</v>
      </c>
      <c r="X109" s="388">
        <f t="shared" ca="1" si="36"/>
        <v>45657</v>
      </c>
      <c r="Y109" s="513" t="str">
        <f t="shared" ca="1" si="33"/>
        <v>Mar. janvier , 2025</v>
      </c>
      <c r="Z109" s="184">
        <f t="shared" ca="1" si="24"/>
        <v>31</v>
      </c>
      <c r="AA109" s="389">
        <f t="shared" ca="1" si="25"/>
        <v>1</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Mar</v>
      </c>
      <c r="U110" s="227" t="str">
        <f t="shared" ca="1" si="32"/>
        <v>janvier</v>
      </c>
      <c r="X110" s="388">
        <f t="shared" ca="1" si="36"/>
        <v>45657</v>
      </c>
      <c r="Y110" s="513" t="str">
        <f t="shared" ca="1" si="33"/>
        <v>Mar. janvier , 2025</v>
      </c>
      <c r="Z110" s="184">
        <f t="shared" ca="1" si="24"/>
        <v>31</v>
      </c>
      <c r="AA110" s="389">
        <f t="shared" ca="1" si="25"/>
        <v>1</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Mar</v>
      </c>
      <c r="U111" s="227" t="str">
        <f t="shared" ca="1" si="32"/>
        <v>janvier</v>
      </c>
      <c r="X111" s="388">
        <f t="shared" ca="1" si="36"/>
        <v>45657</v>
      </c>
      <c r="Y111" s="513" t="str">
        <f t="shared" ca="1" si="33"/>
        <v>Mar. janvier , 2025</v>
      </c>
      <c r="Z111" s="184">
        <f t="shared" ca="1" si="24"/>
        <v>31</v>
      </c>
      <c r="AA111" s="389">
        <f t="shared" ca="1" si="25"/>
        <v>1</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Mar</v>
      </c>
      <c r="U112" s="227" t="str">
        <f t="shared" ca="1" si="32"/>
        <v>janvier</v>
      </c>
      <c r="X112" s="388">
        <f t="shared" ca="1" si="36"/>
        <v>45657</v>
      </c>
      <c r="Y112" s="513" t="str">
        <f t="shared" ca="1" si="33"/>
        <v>Mar. janvier , 2025</v>
      </c>
      <c r="Z112" s="184">
        <f t="shared" ca="1" si="24"/>
        <v>31</v>
      </c>
      <c r="AA112" s="389">
        <f t="shared" ca="1" si="25"/>
        <v>1</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Mar</v>
      </c>
      <c r="U113" s="227" t="str">
        <f t="shared" ca="1" si="32"/>
        <v>janvier</v>
      </c>
      <c r="X113" s="388">
        <f t="shared" ca="1" si="36"/>
        <v>45657</v>
      </c>
      <c r="Y113" s="513" t="str">
        <f t="shared" ca="1" si="33"/>
        <v>Mar. janvier , 2025</v>
      </c>
      <c r="Z113" s="184">
        <f t="shared" ca="1" si="24"/>
        <v>31</v>
      </c>
      <c r="AA113" s="389">
        <f t="shared" ca="1" si="25"/>
        <v>1</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Mar</v>
      </c>
      <c r="U114" s="227" t="str">
        <f t="shared" ca="1" si="32"/>
        <v>janvier</v>
      </c>
      <c r="X114" s="388">
        <f t="shared" ca="1" si="36"/>
        <v>45657</v>
      </c>
      <c r="Y114" s="513" t="str">
        <f t="shared" ca="1" si="33"/>
        <v>Mar. janvier , 2025</v>
      </c>
      <c r="Z114" s="184">
        <f t="shared" ca="1" si="24"/>
        <v>31</v>
      </c>
      <c r="AA114" s="389">
        <f t="shared" ca="1" si="25"/>
        <v>1</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Mar</v>
      </c>
      <c r="U115" s="227" t="str">
        <f t="shared" ca="1" si="32"/>
        <v>janvier</v>
      </c>
      <c r="X115" s="388">
        <f t="shared" ca="1" si="36"/>
        <v>45657</v>
      </c>
      <c r="Y115" s="513" t="str">
        <f t="shared" ca="1" si="33"/>
        <v>Mar. janvier , 2025</v>
      </c>
      <c r="Z115" s="184">
        <f t="shared" ca="1" si="24"/>
        <v>31</v>
      </c>
      <c r="AA115" s="389">
        <f t="shared" ca="1" si="25"/>
        <v>1</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Mar</v>
      </c>
      <c r="U116" s="227" t="str">
        <f t="shared" ca="1" si="32"/>
        <v>janvier</v>
      </c>
      <c r="X116" s="388">
        <f t="shared" ca="1" si="36"/>
        <v>45657</v>
      </c>
      <c r="Y116" s="513" t="str">
        <f t="shared" ca="1" si="33"/>
        <v>Mar. janvier , 2025</v>
      </c>
      <c r="Z116" s="184">
        <f t="shared" ca="1" si="24"/>
        <v>31</v>
      </c>
      <c r="AA116" s="389">
        <f t="shared" ca="1" si="25"/>
        <v>1</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Mar</v>
      </c>
      <c r="U117" s="227" t="str">
        <f t="shared" ca="1" si="32"/>
        <v>janvier</v>
      </c>
      <c r="X117" s="388">
        <f t="shared" ca="1" si="36"/>
        <v>45657</v>
      </c>
      <c r="Y117" s="513" t="str">
        <f t="shared" ca="1" si="33"/>
        <v>Mar. janvier , 2025</v>
      </c>
      <c r="Z117" s="184">
        <f t="shared" ca="1" si="24"/>
        <v>31</v>
      </c>
      <c r="AA117" s="389">
        <f t="shared" ca="1" si="25"/>
        <v>1</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Mar</v>
      </c>
      <c r="U118" s="227" t="str">
        <f t="shared" ca="1" si="32"/>
        <v>janvier</v>
      </c>
      <c r="X118" s="388">
        <f t="shared" ca="1" si="36"/>
        <v>45657</v>
      </c>
      <c r="Y118" s="513" t="str">
        <f t="shared" ca="1" si="33"/>
        <v>Mar. janvier , 2025</v>
      </c>
      <c r="Z118" s="184">
        <f t="shared" ca="1" si="24"/>
        <v>31</v>
      </c>
      <c r="AA118" s="389">
        <f t="shared" ca="1" si="25"/>
        <v>1</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Mar</v>
      </c>
      <c r="U119" s="227" t="str">
        <f t="shared" ca="1" si="32"/>
        <v>janvier</v>
      </c>
      <c r="X119" s="388">
        <f t="shared" ca="1" si="36"/>
        <v>45657</v>
      </c>
      <c r="Y119" s="513" t="str">
        <f t="shared" ca="1" si="33"/>
        <v>Mar. janvier , 2025</v>
      </c>
      <c r="Z119" s="184">
        <f t="shared" ca="1" si="24"/>
        <v>31</v>
      </c>
      <c r="AA119" s="389">
        <f t="shared" ca="1" si="25"/>
        <v>1</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Mar</v>
      </c>
      <c r="U120" s="227" t="str">
        <f t="shared" ca="1" si="32"/>
        <v>janvier</v>
      </c>
      <c r="X120" s="388">
        <f t="shared" ca="1" si="36"/>
        <v>45657</v>
      </c>
      <c r="Y120" s="513" t="str">
        <f t="shared" ca="1" si="33"/>
        <v>Mar. janvier , 2025</v>
      </c>
      <c r="Z120" s="184">
        <f t="shared" ca="1" si="24"/>
        <v>31</v>
      </c>
      <c r="AA120" s="389">
        <f t="shared" ca="1" si="25"/>
        <v>1</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Mar</v>
      </c>
      <c r="U121" s="227" t="str">
        <f t="shared" ca="1" si="32"/>
        <v>janvier</v>
      </c>
      <c r="X121" s="388">
        <f t="shared" ca="1" si="36"/>
        <v>45657</v>
      </c>
      <c r="Y121" s="513" t="str">
        <f t="shared" ca="1" si="33"/>
        <v>Mar. janvier , 2025</v>
      </c>
      <c r="Z121" s="184">
        <f t="shared" ca="1" si="24"/>
        <v>31</v>
      </c>
      <c r="AA121" s="389">
        <f t="shared" ca="1" si="25"/>
        <v>1</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Mar</v>
      </c>
      <c r="U122" s="227" t="str">
        <f t="shared" ca="1" si="32"/>
        <v>janvier</v>
      </c>
      <c r="X122" s="388">
        <f t="shared" ca="1" si="36"/>
        <v>45657</v>
      </c>
      <c r="Y122" s="513" t="str">
        <f t="shared" ca="1" si="33"/>
        <v>Mar. janvier , 2025</v>
      </c>
      <c r="Z122" s="184">
        <f t="shared" ca="1" si="24"/>
        <v>31</v>
      </c>
      <c r="AA122" s="389">
        <f t="shared" ca="1" si="25"/>
        <v>1</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Mar</v>
      </c>
      <c r="U123" s="227" t="str">
        <f t="shared" ca="1" si="32"/>
        <v>janvier</v>
      </c>
      <c r="X123" s="388">
        <f t="shared" ca="1" si="36"/>
        <v>45657</v>
      </c>
      <c r="Y123" s="513" t="str">
        <f t="shared" ca="1" si="33"/>
        <v>Mar. janvier , 2025</v>
      </c>
      <c r="Z123" s="184">
        <f t="shared" ca="1" si="24"/>
        <v>31</v>
      </c>
      <c r="AA123" s="389">
        <f t="shared" ca="1" si="25"/>
        <v>1</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Mar</v>
      </c>
      <c r="U124" s="227" t="str">
        <f t="shared" ca="1" si="32"/>
        <v>janvier</v>
      </c>
      <c r="X124" s="388">
        <f t="shared" ca="1" si="36"/>
        <v>45657</v>
      </c>
      <c r="Y124" s="513" t="str">
        <f t="shared" ca="1" si="33"/>
        <v>Mar. janvier , 2025</v>
      </c>
      <c r="Z124" s="184">
        <f t="shared" ca="1" si="24"/>
        <v>31</v>
      </c>
      <c r="AA124" s="389">
        <f t="shared" ca="1" si="25"/>
        <v>1</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Mar</v>
      </c>
      <c r="U125" s="227" t="str">
        <f t="shared" ca="1" si="32"/>
        <v>janvier</v>
      </c>
      <c r="X125" s="388">
        <f t="shared" ca="1" si="36"/>
        <v>45657</v>
      </c>
      <c r="Y125" s="513" t="str">
        <f t="shared" ca="1" si="33"/>
        <v>Mar. janvier , 2025</v>
      </c>
      <c r="Z125" s="184">
        <f t="shared" ca="1" si="24"/>
        <v>31</v>
      </c>
      <c r="AA125" s="389">
        <f t="shared" ca="1" si="25"/>
        <v>1</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Mar</v>
      </c>
      <c r="U126" s="227" t="str">
        <f t="shared" ca="1" si="32"/>
        <v>janvier</v>
      </c>
      <c r="X126" s="388">
        <f t="shared" ca="1" si="36"/>
        <v>45657</v>
      </c>
      <c r="Y126" s="513" t="str">
        <f t="shared" ca="1" si="33"/>
        <v>Mar. janvier , 2025</v>
      </c>
      <c r="Z126" s="184">
        <f t="shared" ca="1" si="24"/>
        <v>31</v>
      </c>
      <c r="AA126" s="389">
        <f t="shared" ca="1" si="25"/>
        <v>1</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Mar</v>
      </c>
      <c r="U127" s="227" t="str">
        <f t="shared" ca="1" si="32"/>
        <v>janvier</v>
      </c>
      <c r="X127" s="388">
        <f t="shared" ca="1" si="36"/>
        <v>45657</v>
      </c>
      <c r="Y127" s="513" t="str">
        <f t="shared" ca="1" si="33"/>
        <v>Mar. janvier , 2025</v>
      </c>
      <c r="Z127" s="184">
        <f t="shared" ca="1" si="24"/>
        <v>31</v>
      </c>
      <c r="AA127" s="389">
        <f t="shared" ca="1" si="25"/>
        <v>1</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Mar</v>
      </c>
      <c r="U128" s="227" t="str">
        <f t="shared" ca="1" si="32"/>
        <v>janvier</v>
      </c>
      <c r="X128" s="388">
        <f t="shared" ca="1" si="36"/>
        <v>45657</v>
      </c>
      <c r="Y128" s="513" t="str">
        <f t="shared" ca="1" si="33"/>
        <v>Mar. janvier , 2025</v>
      </c>
      <c r="Z128" s="184">
        <f t="shared" ca="1" si="24"/>
        <v>31</v>
      </c>
      <c r="AA128" s="389">
        <f t="shared" ca="1" si="25"/>
        <v>1</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Mar</v>
      </c>
      <c r="U129" s="227" t="str">
        <f t="shared" ca="1" si="32"/>
        <v>janvier</v>
      </c>
      <c r="X129" s="388">
        <f t="shared" ca="1" si="36"/>
        <v>45657</v>
      </c>
      <c r="Y129" s="513" t="str">
        <f t="shared" ca="1" si="33"/>
        <v>Mar. janvier , 2025</v>
      </c>
      <c r="Z129" s="184">
        <f t="shared" ca="1" si="24"/>
        <v>31</v>
      </c>
      <c r="AA129" s="389">
        <f t="shared" ca="1" si="25"/>
        <v>1</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Mar</v>
      </c>
      <c r="U130" s="227" t="str">
        <f t="shared" ca="1" si="32"/>
        <v>janvier</v>
      </c>
      <c r="X130" s="388">
        <f t="shared" ca="1" si="36"/>
        <v>45657</v>
      </c>
      <c r="Y130" s="513" t="str">
        <f t="shared" ca="1" si="33"/>
        <v>Mar. janvier , 2025</v>
      </c>
      <c r="Z130" s="184">
        <f t="shared" ca="1" si="24"/>
        <v>31</v>
      </c>
      <c r="AA130" s="389">
        <f t="shared" ca="1" si="25"/>
        <v>1</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Mar</v>
      </c>
      <c r="U131" s="227" t="str">
        <f t="shared" ca="1" si="32"/>
        <v>janvier</v>
      </c>
      <c r="X131" s="388">
        <f t="shared" ca="1" si="36"/>
        <v>45657</v>
      </c>
      <c r="Y131" s="513" t="str">
        <f t="shared" ca="1" si="33"/>
        <v>Mar. janvier , 2025</v>
      </c>
      <c r="Z131" s="184">
        <f t="shared" ca="1" si="24"/>
        <v>31</v>
      </c>
      <c r="AA131" s="389">
        <f t="shared" ca="1" si="25"/>
        <v>1</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Mar</v>
      </c>
      <c r="U132" s="227" t="str">
        <f t="shared" ca="1" si="32"/>
        <v>janvier</v>
      </c>
      <c r="X132" s="388">
        <f t="shared" ca="1" si="36"/>
        <v>45657</v>
      </c>
      <c r="Y132" s="513" t="str">
        <f t="shared" ca="1" si="33"/>
        <v>Mar. janvier , 2025</v>
      </c>
      <c r="Z132" s="184">
        <f t="shared" ca="1" si="24"/>
        <v>31</v>
      </c>
      <c r="AA132" s="389">
        <f t="shared" ca="1" si="25"/>
        <v>1</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Mar</v>
      </c>
      <c r="U133" s="227" t="str">
        <f t="shared" ca="1" si="32"/>
        <v>janvier</v>
      </c>
      <c r="X133" s="388">
        <f t="shared" ca="1" si="36"/>
        <v>45657</v>
      </c>
      <c r="Y133" s="513" t="str">
        <f t="shared" ca="1" si="33"/>
        <v>Mar. janvier , 2025</v>
      </c>
      <c r="Z133" s="184">
        <f t="shared" ca="1" si="24"/>
        <v>31</v>
      </c>
      <c r="AA133" s="389">
        <f t="shared" ca="1" si="25"/>
        <v>1</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Mar</v>
      </c>
      <c r="U134" s="227" t="str">
        <f t="shared" ca="1" si="32"/>
        <v>janvier</v>
      </c>
      <c r="X134" s="388">
        <f t="shared" ca="1" si="36"/>
        <v>45657</v>
      </c>
      <c r="Y134" s="513" t="str">
        <f t="shared" ca="1" si="33"/>
        <v>Mar. janvier , 2025</v>
      </c>
      <c r="Z134" s="184">
        <f t="shared" ca="1" si="24"/>
        <v>31</v>
      </c>
      <c r="AA134" s="389">
        <f t="shared" ca="1" si="25"/>
        <v>1</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Mar</v>
      </c>
      <c r="U135" s="227" t="str">
        <f t="shared" ca="1" si="32"/>
        <v>janvier</v>
      </c>
      <c r="X135" s="388">
        <f t="shared" ca="1" si="36"/>
        <v>45657</v>
      </c>
      <c r="Y135" s="513" t="str">
        <f t="shared" ca="1" si="33"/>
        <v>Mar. janvier , 2025</v>
      </c>
      <c r="Z135" s="184">
        <f t="shared" ca="1" si="24"/>
        <v>31</v>
      </c>
      <c r="AA135" s="389">
        <f t="shared" ca="1" si="25"/>
        <v>1</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Mar</v>
      </c>
      <c r="U136" s="227" t="str">
        <f t="shared" ca="1" si="32"/>
        <v>janvier</v>
      </c>
      <c r="X136" s="388">
        <f t="shared" ca="1" si="36"/>
        <v>45657</v>
      </c>
      <c r="Y136" s="513" t="str">
        <f t="shared" ca="1" si="33"/>
        <v>Mar. janvier , 2025</v>
      </c>
      <c r="Z136" s="184">
        <f t="shared" ca="1" si="24"/>
        <v>31</v>
      </c>
      <c r="AA136" s="389">
        <f t="shared" ca="1" si="25"/>
        <v>1</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Mar</v>
      </c>
      <c r="U137" s="227" t="str">
        <f t="shared" ca="1" si="32"/>
        <v>janvier</v>
      </c>
      <c r="X137" s="388">
        <f t="shared" ca="1" si="36"/>
        <v>45657</v>
      </c>
      <c r="Y137" s="513" t="str">
        <f t="shared" ca="1" si="33"/>
        <v>Mar. janvier , 2025</v>
      </c>
      <c r="Z137" s="184">
        <f t="shared" ca="1" si="24"/>
        <v>31</v>
      </c>
      <c r="AA137" s="389">
        <f t="shared" ca="1" si="25"/>
        <v>1</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Mar</v>
      </c>
      <c r="U138" s="227" t="str">
        <f t="shared" ca="1" si="32"/>
        <v>janvier</v>
      </c>
      <c r="X138" s="388">
        <f t="shared" ca="1" si="36"/>
        <v>45657</v>
      </c>
      <c r="Y138" s="513" t="str">
        <f t="shared" ca="1" si="33"/>
        <v>Mar. janvier , 2025</v>
      </c>
      <c r="Z138" s="184">
        <f t="shared" ca="1" si="24"/>
        <v>31</v>
      </c>
      <c r="AA138" s="389">
        <f t="shared" ca="1" si="25"/>
        <v>1</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Mar</v>
      </c>
      <c r="U139" s="227" t="str">
        <f t="shared" ca="1" si="32"/>
        <v>janvier</v>
      </c>
      <c r="X139" s="388">
        <f t="shared" ca="1" si="36"/>
        <v>45657</v>
      </c>
      <c r="Y139" s="513" t="str">
        <f t="shared" ca="1" si="33"/>
        <v>Mar. janvier , 2025</v>
      </c>
      <c r="Z139" s="184">
        <f t="shared" ca="1" si="24"/>
        <v>31</v>
      </c>
      <c r="AA139" s="389">
        <f t="shared" ca="1" si="25"/>
        <v>1</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Mar</v>
      </c>
      <c r="U140" s="227" t="str">
        <f t="shared" ca="1" si="32"/>
        <v>janvier</v>
      </c>
      <c r="X140" s="388">
        <f t="shared" ca="1" si="36"/>
        <v>45657</v>
      </c>
      <c r="Y140" s="513" t="str">
        <f t="shared" ca="1" si="33"/>
        <v>Mar. janvier , 2025</v>
      </c>
      <c r="Z140" s="184">
        <f t="shared" ca="1" si="24"/>
        <v>31</v>
      </c>
      <c r="AA140" s="389">
        <f t="shared" ca="1" si="25"/>
        <v>1</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Mar</v>
      </c>
      <c r="U141" s="227" t="str">
        <f t="shared" ca="1" si="32"/>
        <v>janvier</v>
      </c>
      <c r="X141" s="388">
        <f t="shared" ca="1" si="36"/>
        <v>45657</v>
      </c>
      <c r="Y141" s="513" t="str">
        <f t="shared" ca="1" si="33"/>
        <v>Mar. janvier , 2025</v>
      </c>
      <c r="Z141" s="184">
        <f t="shared" ca="1" si="24"/>
        <v>31</v>
      </c>
      <c r="AA141" s="389">
        <f t="shared" ca="1" si="25"/>
        <v>1</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Mar</v>
      </c>
      <c r="U142" s="227" t="str">
        <f t="shared" ca="1" si="32"/>
        <v>janvier</v>
      </c>
      <c r="X142" s="388">
        <f t="shared" ca="1" si="36"/>
        <v>45657</v>
      </c>
      <c r="Y142" s="513" t="str">
        <f t="shared" ca="1" si="33"/>
        <v>Mar. janvier , 2025</v>
      </c>
      <c r="Z142" s="184">
        <f t="shared" ca="1" si="24"/>
        <v>31</v>
      </c>
      <c r="AA142" s="389">
        <f t="shared" ca="1" si="25"/>
        <v>1</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Mar</v>
      </c>
      <c r="U143" s="227" t="str">
        <f t="shared" ca="1" si="32"/>
        <v>janvier</v>
      </c>
      <c r="X143" s="388">
        <f t="shared" ca="1" si="36"/>
        <v>45657</v>
      </c>
      <c r="Y143" s="513" t="str">
        <f t="shared" ca="1" si="33"/>
        <v>Mar. janvier , 2025</v>
      </c>
      <c r="Z143" s="184">
        <f t="shared" ca="1" si="24"/>
        <v>31</v>
      </c>
      <c r="AA143" s="389">
        <f t="shared" ca="1" si="25"/>
        <v>1</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Mar</v>
      </c>
      <c r="U144" s="227" t="str">
        <f t="shared" ca="1" si="32"/>
        <v>janvier</v>
      </c>
      <c r="X144" s="388">
        <f t="shared" ca="1" si="36"/>
        <v>45657</v>
      </c>
      <c r="Y144" s="513" t="str">
        <f t="shared" ca="1" si="33"/>
        <v>Mar. janvier , 2025</v>
      </c>
      <c r="Z144" s="184">
        <f t="shared" ca="1" si="24"/>
        <v>31</v>
      </c>
      <c r="AA144" s="389">
        <f t="shared" ca="1" si="25"/>
        <v>1</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Mar</v>
      </c>
      <c r="U145" s="227" t="str">
        <f t="shared" ca="1" si="32"/>
        <v>janvier</v>
      </c>
      <c r="X145" s="388">
        <f t="shared" ca="1" si="36"/>
        <v>45657</v>
      </c>
      <c r="Y145" s="513" t="str">
        <f t="shared" ca="1" si="33"/>
        <v>Mar. janvier , 2025</v>
      </c>
      <c r="Z145" s="184">
        <f t="shared" ca="1" si="24"/>
        <v>31</v>
      </c>
      <c r="AA145" s="389">
        <f t="shared" ca="1" si="25"/>
        <v>1</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Mar</v>
      </c>
      <c r="U146" s="227" t="str">
        <f t="shared" ca="1" si="32"/>
        <v>janvier</v>
      </c>
      <c r="X146" s="388">
        <f t="shared" ca="1" si="36"/>
        <v>45657</v>
      </c>
      <c r="Y146" s="513" t="str">
        <f t="shared" ca="1" si="33"/>
        <v>Mar. janvier , 2025</v>
      </c>
      <c r="Z146" s="184">
        <f t="shared" ca="1" si="24"/>
        <v>31</v>
      </c>
      <c r="AA146" s="389">
        <f t="shared" ca="1" si="25"/>
        <v>1</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Mar</v>
      </c>
      <c r="U147" s="227" t="str">
        <f t="shared" ca="1" si="32"/>
        <v>janvier</v>
      </c>
      <c r="X147" s="388">
        <f t="shared" ca="1" si="36"/>
        <v>45657</v>
      </c>
      <c r="Y147" s="513" t="str">
        <f t="shared" ca="1" si="33"/>
        <v>Mar. janvier , 2025</v>
      </c>
      <c r="Z147" s="184">
        <f t="shared" ca="1" si="24"/>
        <v>31</v>
      </c>
      <c r="AA147" s="389">
        <f t="shared" ca="1" si="25"/>
        <v>1</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Mar</v>
      </c>
      <c r="U148" s="227" t="str">
        <f t="shared" ca="1" si="32"/>
        <v>janvier</v>
      </c>
      <c r="X148" s="388">
        <f t="shared" ca="1" si="36"/>
        <v>45657</v>
      </c>
      <c r="Y148" s="513" t="str">
        <f t="shared" ca="1" si="33"/>
        <v>Mar. janvier , 2025</v>
      </c>
      <c r="Z148" s="184">
        <f t="shared" ref="Z148:Z194" ca="1" si="43">MIN(R148,$AF$5)</f>
        <v>31</v>
      </c>
      <c r="AA148" s="389">
        <f t="shared" ref="AA148:AA194" ca="1" si="44">$AD$6</f>
        <v>1</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Mar</v>
      </c>
      <c r="U149" s="227" t="str">
        <f t="shared" ref="U149:U194" ca="1" si="51">$U$19</f>
        <v>janvier</v>
      </c>
      <c r="X149" s="388">
        <f t="shared" ca="1" si="36"/>
        <v>45657</v>
      </c>
      <c r="Y149" s="513" t="str">
        <f t="shared" ref="Y149:Y194" ca="1" si="52">IF(Y143="f",T149&amp;". "&amp;" "&amp;R149&amp;" "&amp;U149&amp;" "&amp;$AE$7,T149&amp;". "&amp;U149&amp;" "&amp;R149&amp;", "&amp;$AE$7)</f>
        <v>Mar. janvier , 2025</v>
      </c>
      <c r="Z149" s="184">
        <f t="shared" ca="1" si="43"/>
        <v>31</v>
      </c>
      <c r="AA149" s="389">
        <f t="shared" ca="1" si="44"/>
        <v>1</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Mar</v>
      </c>
      <c r="U150" s="227" t="str">
        <f t="shared" ca="1" si="51"/>
        <v>janvier</v>
      </c>
      <c r="X150" s="388">
        <f t="shared" ref="X150:X194" ca="1" si="55">$AE$8+D150</f>
        <v>45657</v>
      </c>
      <c r="Y150" s="513" t="str">
        <f t="shared" ca="1" si="52"/>
        <v>Mar. janvier , 2025</v>
      </c>
      <c r="Z150" s="184">
        <f t="shared" ca="1" si="43"/>
        <v>31</v>
      </c>
      <c r="AA150" s="389">
        <f t="shared" ca="1" si="44"/>
        <v>1</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Mar</v>
      </c>
      <c r="U151" s="227" t="str">
        <f t="shared" ca="1" si="51"/>
        <v>janvier</v>
      </c>
      <c r="X151" s="388">
        <f t="shared" ca="1" si="55"/>
        <v>45657</v>
      </c>
      <c r="Y151" s="513" t="str">
        <f t="shared" ca="1" si="52"/>
        <v>Mar. janvier , 2025</v>
      </c>
      <c r="Z151" s="184">
        <f t="shared" ca="1" si="43"/>
        <v>31</v>
      </c>
      <c r="AA151" s="389">
        <f t="shared" ca="1" si="44"/>
        <v>1</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Mar</v>
      </c>
      <c r="U152" s="227" t="str">
        <f t="shared" ca="1" si="51"/>
        <v>janvier</v>
      </c>
      <c r="X152" s="388">
        <f t="shared" ca="1" si="55"/>
        <v>45657</v>
      </c>
      <c r="Y152" s="513" t="str">
        <f t="shared" ca="1" si="52"/>
        <v>Mar. janvier , 2025</v>
      </c>
      <c r="Z152" s="184">
        <f t="shared" ca="1" si="43"/>
        <v>31</v>
      </c>
      <c r="AA152" s="389">
        <f t="shared" ca="1" si="44"/>
        <v>1</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Mar</v>
      </c>
      <c r="U153" s="227" t="str">
        <f t="shared" ca="1" si="51"/>
        <v>janvier</v>
      </c>
      <c r="X153" s="388">
        <f t="shared" ca="1" si="55"/>
        <v>45657</v>
      </c>
      <c r="Y153" s="513" t="str">
        <f t="shared" ca="1" si="52"/>
        <v>Mar. janvier , 2025</v>
      </c>
      <c r="Z153" s="184">
        <f t="shared" ca="1" si="43"/>
        <v>31</v>
      </c>
      <c r="AA153" s="389">
        <f t="shared" ca="1" si="44"/>
        <v>1</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Mar</v>
      </c>
      <c r="U154" s="227" t="str">
        <f t="shared" ca="1" si="51"/>
        <v>janvier</v>
      </c>
      <c r="X154" s="388">
        <f t="shared" ca="1" si="55"/>
        <v>45657</v>
      </c>
      <c r="Y154" s="513" t="str">
        <f t="shared" ca="1" si="52"/>
        <v>Mar. janvier , 2025</v>
      </c>
      <c r="Z154" s="184">
        <f t="shared" ca="1" si="43"/>
        <v>31</v>
      </c>
      <c r="AA154" s="389">
        <f t="shared" ca="1" si="44"/>
        <v>1</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Mar</v>
      </c>
      <c r="U155" s="227" t="str">
        <f t="shared" ca="1" si="51"/>
        <v>janvier</v>
      </c>
      <c r="X155" s="388">
        <f t="shared" ca="1" si="55"/>
        <v>45657</v>
      </c>
      <c r="Y155" s="513" t="str">
        <f t="shared" ca="1" si="52"/>
        <v>Mar. janvier , 2025</v>
      </c>
      <c r="Z155" s="184">
        <f t="shared" ca="1" si="43"/>
        <v>31</v>
      </c>
      <c r="AA155" s="389">
        <f t="shared" ca="1" si="44"/>
        <v>1</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Mar</v>
      </c>
      <c r="U156" s="227" t="str">
        <f t="shared" ca="1" si="51"/>
        <v>janvier</v>
      </c>
      <c r="X156" s="388">
        <f t="shared" ca="1" si="55"/>
        <v>45657</v>
      </c>
      <c r="Y156" s="513" t="str">
        <f t="shared" ca="1" si="52"/>
        <v>Mar. janvier , 2025</v>
      </c>
      <c r="Z156" s="184">
        <f t="shared" ca="1" si="43"/>
        <v>31</v>
      </c>
      <c r="AA156" s="389">
        <f t="shared" ca="1" si="44"/>
        <v>1</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Mar</v>
      </c>
      <c r="U157" s="227" t="str">
        <f t="shared" ca="1" si="51"/>
        <v>janvier</v>
      </c>
      <c r="X157" s="388">
        <f t="shared" ca="1" si="55"/>
        <v>45657</v>
      </c>
      <c r="Y157" s="513" t="str">
        <f t="shared" ca="1" si="52"/>
        <v>Mar. janvier , 2025</v>
      </c>
      <c r="Z157" s="184">
        <f t="shared" ca="1" si="43"/>
        <v>31</v>
      </c>
      <c r="AA157" s="389">
        <f t="shared" ca="1" si="44"/>
        <v>1</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Mar</v>
      </c>
      <c r="U158" s="227" t="str">
        <f t="shared" ca="1" si="51"/>
        <v>janvier</v>
      </c>
      <c r="X158" s="388">
        <f t="shared" ca="1" si="55"/>
        <v>45657</v>
      </c>
      <c r="Y158" s="513" t="str">
        <f t="shared" ca="1" si="52"/>
        <v>Mar. janvier , 2025</v>
      </c>
      <c r="Z158" s="184">
        <f t="shared" ca="1" si="43"/>
        <v>31</v>
      </c>
      <c r="AA158" s="389">
        <f t="shared" ca="1" si="44"/>
        <v>1</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Mar</v>
      </c>
      <c r="U159" s="227" t="str">
        <f t="shared" ca="1" si="51"/>
        <v>janvier</v>
      </c>
      <c r="X159" s="388">
        <f t="shared" ca="1" si="55"/>
        <v>45657</v>
      </c>
      <c r="Y159" s="513" t="str">
        <f t="shared" ca="1" si="52"/>
        <v>Mar. janvier , 2025</v>
      </c>
      <c r="Z159" s="184">
        <f t="shared" ca="1" si="43"/>
        <v>31</v>
      </c>
      <c r="AA159" s="389">
        <f t="shared" ca="1" si="44"/>
        <v>1</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Mar</v>
      </c>
      <c r="U160" s="227" t="str">
        <f t="shared" ca="1" si="51"/>
        <v>janvier</v>
      </c>
      <c r="X160" s="388">
        <f t="shared" ca="1" si="55"/>
        <v>45657</v>
      </c>
      <c r="Y160" s="513" t="str">
        <f t="shared" ca="1" si="52"/>
        <v>Mar. janvier , 2025</v>
      </c>
      <c r="Z160" s="184">
        <f t="shared" ca="1" si="43"/>
        <v>31</v>
      </c>
      <c r="AA160" s="389">
        <f t="shared" ca="1" si="44"/>
        <v>1</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Mar</v>
      </c>
      <c r="U161" s="227" t="str">
        <f t="shared" ca="1" si="51"/>
        <v>janvier</v>
      </c>
      <c r="X161" s="388">
        <f t="shared" ca="1" si="55"/>
        <v>45657</v>
      </c>
      <c r="Y161" s="513" t="str">
        <f t="shared" ca="1" si="52"/>
        <v>Mar. janvier , 2025</v>
      </c>
      <c r="Z161" s="184">
        <f t="shared" ca="1" si="43"/>
        <v>31</v>
      </c>
      <c r="AA161" s="389">
        <f t="shared" ca="1" si="44"/>
        <v>1</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Mar</v>
      </c>
      <c r="U162" s="227" t="str">
        <f t="shared" ca="1" si="51"/>
        <v>janvier</v>
      </c>
      <c r="X162" s="388">
        <f t="shared" ca="1" si="55"/>
        <v>45657</v>
      </c>
      <c r="Y162" s="513" t="str">
        <f t="shared" ca="1" si="52"/>
        <v>Mar. janvier , 2025</v>
      </c>
      <c r="Z162" s="184">
        <f t="shared" ca="1" si="43"/>
        <v>31</v>
      </c>
      <c r="AA162" s="389">
        <f t="shared" ca="1" si="44"/>
        <v>1</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Mar</v>
      </c>
      <c r="U163" s="227" t="str">
        <f t="shared" ca="1" si="51"/>
        <v>janvier</v>
      </c>
      <c r="X163" s="388">
        <f t="shared" ca="1" si="55"/>
        <v>45657</v>
      </c>
      <c r="Y163" s="513" t="str">
        <f t="shared" ca="1" si="52"/>
        <v>Mar. janvier , 2025</v>
      </c>
      <c r="Z163" s="184">
        <f t="shared" ca="1" si="43"/>
        <v>31</v>
      </c>
      <c r="AA163" s="389">
        <f t="shared" ca="1" si="44"/>
        <v>1</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Mar</v>
      </c>
      <c r="U164" s="227" t="str">
        <f t="shared" ca="1" si="51"/>
        <v>janvier</v>
      </c>
      <c r="X164" s="388">
        <f t="shared" ca="1" si="55"/>
        <v>45657</v>
      </c>
      <c r="Y164" s="513" t="str">
        <f t="shared" ca="1" si="52"/>
        <v>Mar. janvier , 2025</v>
      </c>
      <c r="Z164" s="184">
        <f t="shared" ca="1" si="43"/>
        <v>31</v>
      </c>
      <c r="AA164" s="389">
        <f t="shared" ca="1" si="44"/>
        <v>1</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Mar</v>
      </c>
      <c r="U165" s="227" t="str">
        <f t="shared" ca="1" si="51"/>
        <v>janvier</v>
      </c>
      <c r="X165" s="388">
        <f t="shared" ca="1" si="55"/>
        <v>45657</v>
      </c>
      <c r="Y165" s="513" t="str">
        <f t="shared" ca="1" si="52"/>
        <v>Mar. janvier , 2025</v>
      </c>
      <c r="Z165" s="184">
        <f t="shared" ca="1" si="43"/>
        <v>31</v>
      </c>
      <c r="AA165" s="389">
        <f t="shared" ca="1" si="44"/>
        <v>1</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Mar</v>
      </c>
      <c r="U166" s="227" t="str">
        <f t="shared" ca="1" si="51"/>
        <v>janvier</v>
      </c>
      <c r="X166" s="388">
        <f t="shared" ca="1" si="55"/>
        <v>45657</v>
      </c>
      <c r="Y166" s="513" t="str">
        <f t="shared" ca="1" si="52"/>
        <v>Mar. janvier , 2025</v>
      </c>
      <c r="Z166" s="184">
        <f t="shared" ca="1" si="43"/>
        <v>31</v>
      </c>
      <c r="AA166" s="389">
        <f t="shared" ca="1" si="44"/>
        <v>1</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Mar</v>
      </c>
      <c r="U167" s="227" t="str">
        <f t="shared" ca="1" si="51"/>
        <v>janvier</v>
      </c>
      <c r="X167" s="388">
        <f t="shared" ca="1" si="55"/>
        <v>45657</v>
      </c>
      <c r="Y167" s="513" t="str">
        <f t="shared" ca="1" si="52"/>
        <v>Mar. janvier , 2025</v>
      </c>
      <c r="Z167" s="184">
        <f t="shared" ca="1" si="43"/>
        <v>31</v>
      </c>
      <c r="AA167" s="389">
        <f t="shared" ca="1" si="44"/>
        <v>1</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Mar</v>
      </c>
      <c r="U168" s="227" t="str">
        <f t="shared" ca="1" si="51"/>
        <v>janvier</v>
      </c>
      <c r="X168" s="388">
        <f t="shared" ca="1" si="55"/>
        <v>45657</v>
      </c>
      <c r="Y168" s="513" t="str">
        <f t="shared" ca="1" si="52"/>
        <v>Mar. janvier , 2025</v>
      </c>
      <c r="Z168" s="184">
        <f t="shared" ca="1" si="43"/>
        <v>31</v>
      </c>
      <c r="AA168" s="389">
        <f t="shared" ca="1" si="44"/>
        <v>1</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Mar</v>
      </c>
      <c r="U169" s="227" t="str">
        <f t="shared" ca="1" si="51"/>
        <v>janvier</v>
      </c>
      <c r="X169" s="388">
        <f t="shared" ca="1" si="55"/>
        <v>45657</v>
      </c>
      <c r="Y169" s="513" t="str">
        <f t="shared" ca="1" si="52"/>
        <v>Mar. janvier , 2025</v>
      </c>
      <c r="Z169" s="184">
        <f t="shared" ca="1" si="43"/>
        <v>31</v>
      </c>
      <c r="AA169" s="389">
        <f t="shared" ca="1" si="44"/>
        <v>1</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Mar</v>
      </c>
      <c r="U170" s="227" t="str">
        <f t="shared" ca="1" si="51"/>
        <v>janvier</v>
      </c>
      <c r="X170" s="388">
        <f t="shared" ca="1" si="55"/>
        <v>45657</v>
      </c>
      <c r="Y170" s="513" t="str">
        <f t="shared" ca="1" si="52"/>
        <v>Mar. janvier , 2025</v>
      </c>
      <c r="Z170" s="184">
        <f t="shared" ca="1" si="43"/>
        <v>31</v>
      </c>
      <c r="AA170" s="389">
        <f t="shared" ca="1" si="44"/>
        <v>1</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Mar</v>
      </c>
      <c r="U171" s="227" t="str">
        <f t="shared" ca="1" si="51"/>
        <v>janvier</v>
      </c>
      <c r="X171" s="388">
        <f t="shared" ca="1" si="55"/>
        <v>45657</v>
      </c>
      <c r="Y171" s="513" t="str">
        <f t="shared" ca="1" si="52"/>
        <v>Mar. janvier , 2025</v>
      </c>
      <c r="Z171" s="184">
        <f t="shared" ca="1" si="43"/>
        <v>31</v>
      </c>
      <c r="AA171" s="389">
        <f t="shared" ca="1" si="44"/>
        <v>1</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Mar</v>
      </c>
      <c r="U172" s="227" t="str">
        <f t="shared" ca="1" si="51"/>
        <v>janvier</v>
      </c>
      <c r="X172" s="388">
        <f t="shared" ca="1" si="55"/>
        <v>45657</v>
      </c>
      <c r="Y172" s="513" t="str">
        <f t="shared" ca="1" si="52"/>
        <v>Mar. janvier , 2025</v>
      </c>
      <c r="Z172" s="184">
        <f t="shared" ca="1" si="43"/>
        <v>31</v>
      </c>
      <c r="AA172" s="389">
        <f t="shared" ca="1" si="44"/>
        <v>1</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Mar</v>
      </c>
      <c r="U173" s="227" t="str">
        <f t="shared" ca="1" si="51"/>
        <v>janvier</v>
      </c>
      <c r="X173" s="388">
        <f t="shared" ca="1" si="55"/>
        <v>45657</v>
      </c>
      <c r="Y173" s="513" t="str">
        <f t="shared" ca="1" si="52"/>
        <v>Mar. janvier , 2025</v>
      </c>
      <c r="Z173" s="184">
        <f t="shared" ca="1" si="43"/>
        <v>31</v>
      </c>
      <c r="AA173" s="389">
        <f t="shared" ca="1" si="44"/>
        <v>1</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Mar</v>
      </c>
      <c r="U174" s="227" t="str">
        <f t="shared" ca="1" si="51"/>
        <v>janvier</v>
      </c>
      <c r="X174" s="388">
        <f t="shared" ca="1" si="55"/>
        <v>45657</v>
      </c>
      <c r="Y174" s="513" t="str">
        <f t="shared" ca="1" si="52"/>
        <v>Mar. janvier , 2025</v>
      </c>
      <c r="Z174" s="184">
        <f t="shared" ca="1" si="43"/>
        <v>31</v>
      </c>
      <c r="AA174" s="389">
        <f t="shared" ca="1" si="44"/>
        <v>1</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Mar</v>
      </c>
      <c r="U175" s="227" t="str">
        <f t="shared" ca="1" si="51"/>
        <v>janvier</v>
      </c>
      <c r="X175" s="388">
        <f t="shared" ca="1" si="55"/>
        <v>45657</v>
      </c>
      <c r="Y175" s="513" t="str">
        <f t="shared" ca="1" si="52"/>
        <v>Mar. janvier , 2025</v>
      </c>
      <c r="Z175" s="184">
        <f t="shared" ca="1" si="43"/>
        <v>31</v>
      </c>
      <c r="AA175" s="389">
        <f t="shared" ca="1" si="44"/>
        <v>1</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Mar</v>
      </c>
      <c r="U176" s="227" t="str">
        <f t="shared" ca="1" si="51"/>
        <v>janvier</v>
      </c>
      <c r="X176" s="388">
        <f t="shared" ca="1" si="55"/>
        <v>45657</v>
      </c>
      <c r="Y176" s="513" t="str">
        <f t="shared" ca="1" si="52"/>
        <v>Mar. janvier , 2025</v>
      </c>
      <c r="Z176" s="184">
        <f t="shared" ca="1" si="43"/>
        <v>31</v>
      </c>
      <c r="AA176" s="389">
        <f t="shared" ca="1" si="44"/>
        <v>1</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Mar</v>
      </c>
      <c r="U177" s="227" t="str">
        <f t="shared" ca="1" si="51"/>
        <v>janvier</v>
      </c>
      <c r="X177" s="388">
        <f t="shared" ca="1" si="55"/>
        <v>45657</v>
      </c>
      <c r="Y177" s="513" t="str">
        <f t="shared" ca="1" si="52"/>
        <v>Mar. janvier , 2025</v>
      </c>
      <c r="Z177" s="184">
        <f t="shared" ca="1" si="43"/>
        <v>31</v>
      </c>
      <c r="AA177" s="389">
        <f t="shared" ca="1" si="44"/>
        <v>1</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Mar</v>
      </c>
      <c r="U178" s="227" t="str">
        <f t="shared" ca="1" si="51"/>
        <v>janvier</v>
      </c>
      <c r="X178" s="388">
        <f t="shared" ca="1" si="55"/>
        <v>45657</v>
      </c>
      <c r="Y178" s="513" t="str">
        <f t="shared" ca="1" si="52"/>
        <v>Mar. janvier , 2025</v>
      </c>
      <c r="Z178" s="184">
        <f t="shared" ca="1" si="43"/>
        <v>31</v>
      </c>
      <c r="AA178" s="389">
        <f t="shared" ca="1" si="44"/>
        <v>1</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Mar</v>
      </c>
      <c r="U179" s="227" t="str">
        <f t="shared" ca="1" si="51"/>
        <v>janvier</v>
      </c>
      <c r="X179" s="388">
        <f t="shared" ca="1" si="55"/>
        <v>45657</v>
      </c>
      <c r="Y179" s="513" t="str">
        <f t="shared" ca="1" si="52"/>
        <v>Mar. janvier , 2025</v>
      </c>
      <c r="Z179" s="184">
        <f t="shared" ca="1" si="43"/>
        <v>31</v>
      </c>
      <c r="AA179" s="389">
        <f t="shared" ca="1" si="44"/>
        <v>1</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Mar</v>
      </c>
      <c r="U180" s="227" t="str">
        <f t="shared" ca="1" si="51"/>
        <v>janvier</v>
      </c>
      <c r="X180" s="388">
        <f t="shared" ca="1" si="55"/>
        <v>45657</v>
      </c>
      <c r="Y180" s="513" t="str">
        <f t="shared" ca="1" si="52"/>
        <v>Mar. janvier , 2025</v>
      </c>
      <c r="Z180" s="184">
        <f t="shared" ca="1" si="43"/>
        <v>31</v>
      </c>
      <c r="AA180" s="389">
        <f t="shared" ca="1" si="44"/>
        <v>1</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Mar</v>
      </c>
      <c r="U181" s="227" t="str">
        <f t="shared" ca="1" si="51"/>
        <v>janvier</v>
      </c>
      <c r="X181" s="388">
        <f t="shared" ca="1" si="55"/>
        <v>45657</v>
      </c>
      <c r="Y181" s="513" t="str">
        <f t="shared" ca="1" si="52"/>
        <v>Mar. janvier , 2025</v>
      </c>
      <c r="Z181" s="184">
        <f t="shared" ca="1" si="43"/>
        <v>31</v>
      </c>
      <c r="AA181" s="389">
        <f t="shared" ca="1" si="44"/>
        <v>1</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Mar</v>
      </c>
      <c r="U182" s="227" t="str">
        <f t="shared" ca="1" si="51"/>
        <v>janvier</v>
      </c>
      <c r="X182" s="388">
        <f t="shared" ca="1" si="55"/>
        <v>45657</v>
      </c>
      <c r="Y182" s="513" t="str">
        <f t="shared" ca="1" si="52"/>
        <v>Mar. janvier , 2025</v>
      </c>
      <c r="Z182" s="184">
        <f t="shared" ca="1" si="43"/>
        <v>31</v>
      </c>
      <c r="AA182" s="389">
        <f t="shared" ca="1" si="44"/>
        <v>1</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Mar</v>
      </c>
      <c r="U183" s="227" t="str">
        <f t="shared" ca="1" si="51"/>
        <v>janvier</v>
      </c>
      <c r="X183" s="388">
        <f t="shared" ca="1" si="55"/>
        <v>45657</v>
      </c>
      <c r="Y183" s="513" t="str">
        <f t="shared" ca="1" si="52"/>
        <v>Mar. janvier , 2025</v>
      </c>
      <c r="Z183" s="184">
        <f t="shared" ca="1" si="43"/>
        <v>31</v>
      </c>
      <c r="AA183" s="389">
        <f t="shared" ca="1" si="44"/>
        <v>1</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Mar</v>
      </c>
      <c r="U184" s="227" t="str">
        <f t="shared" ca="1" si="51"/>
        <v>janvier</v>
      </c>
      <c r="X184" s="388">
        <f t="shared" ca="1" si="55"/>
        <v>45657</v>
      </c>
      <c r="Y184" s="513" t="str">
        <f t="shared" ca="1" si="52"/>
        <v>Mar. janvier , 2025</v>
      </c>
      <c r="Z184" s="184">
        <f t="shared" ca="1" si="43"/>
        <v>31</v>
      </c>
      <c r="AA184" s="389">
        <f t="shared" ca="1" si="44"/>
        <v>1</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Mar</v>
      </c>
      <c r="U185" s="227" t="str">
        <f t="shared" ca="1" si="51"/>
        <v>janvier</v>
      </c>
      <c r="X185" s="388">
        <f t="shared" ca="1" si="55"/>
        <v>45657</v>
      </c>
      <c r="Y185" s="513" t="str">
        <f t="shared" ca="1" si="52"/>
        <v>Mar. janvier , 2025</v>
      </c>
      <c r="Z185" s="184">
        <f t="shared" ca="1" si="43"/>
        <v>31</v>
      </c>
      <c r="AA185" s="389">
        <f t="shared" ca="1" si="44"/>
        <v>1</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Mar</v>
      </c>
      <c r="U186" s="227" t="str">
        <f t="shared" ca="1" si="51"/>
        <v>janvier</v>
      </c>
      <c r="X186" s="388">
        <f t="shared" ca="1" si="55"/>
        <v>45657</v>
      </c>
      <c r="Y186" s="513" t="str">
        <f t="shared" ca="1" si="52"/>
        <v>Mar. janvier , 2025</v>
      </c>
      <c r="Z186" s="184">
        <f t="shared" ca="1" si="43"/>
        <v>31</v>
      </c>
      <c r="AA186" s="389">
        <f t="shared" ca="1" si="44"/>
        <v>1</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Mar</v>
      </c>
      <c r="U187" s="227" t="str">
        <f t="shared" ca="1" si="51"/>
        <v>janvier</v>
      </c>
      <c r="X187" s="388">
        <f t="shared" ca="1" si="55"/>
        <v>45657</v>
      </c>
      <c r="Y187" s="513" t="str">
        <f t="shared" ca="1" si="52"/>
        <v>Mar. janvier , 2025</v>
      </c>
      <c r="Z187" s="184">
        <f t="shared" ca="1" si="43"/>
        <v>31</v>
      </c>
      <c r="AA187" s="389">
        <f t="shared" ca="1" si="44"/>
        <v>1</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Mar</v>
      </c>
      <c r="U188" s="227" t="str">
        <f t="shared" ca="1" si="51"/>
        <v>janvier</v>
      </c>
      <c r="X188" s="388">
        <f t="shared" ca="1" si="55"/>
        <v>45657</v>
      </c>
      <c r="Y188" s="513" t="str">
        <f t="shared" ca="1" si="52"/>
        <v>Mar. janvier , 2025</v>
      </c>
      <c r="Z188" s="184">
        <f t="shared" ca="1" si="43"/>
        <v>31</v>
      </c>
      <c r="AA188" s="389">
        <f t="shared" ca="1" si="44"/>
        <v>1</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Mar</v>
      </c>
      <c r="U189" s="227" t="str">
        <f t="shared" ca="1" si="51"/>
        <v>janvier</v>
      </c>
      <c r="X189" s="388">
        <f t="shared" ca="1" si="55"/>
        <v>45657</v>
      </c>
      <c r="Y189" s="513" t="str">
        <f t="shared" ca="1" si="52"/>
        <v>Mar. janvier , 2025</v>
      </c>
      <c r="Z189" s="184">
        <f t="shared" ca="1" si="43"/>
        <v>31</v>
      </c>
      <c r="AA189" s="389">
        <f t="shared" ca="1" si="44"/>
        <v>1</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Mar</v>
      </c>
      <c r="U190" s="227" t="str">
        <f t="shared" ca="1" si="51"/>
        <v>janvier</v>
      </c>
      <c r="X190" s="388">
        <f t="shared" ca="1" si="55"/>
        <v>45657</v>
      </c>
      <c r="Y190" s="513" t="str">
        <f t="shared" ca="1" si="52"/>
        <v>Mar. janvier , 2025</v>
      </c>
      <c r="Z190" s="184">
        <f t="shared" ca="1" si="43"/>
        <v>31</v>
      </c>
      <c r="AA190" s="389">
        <f t="shared" ca="1" si="44"/>
        <v>1</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Mar</v>
      </c>
      <c r="U191" s="227" t="str">
        <f t="shared" ca="1" si="51"/>
        <v>janvier</v>
      </c>
      <c r="X191" s="388">
        <f t="shared" ca="1" si="55"/>
        <v>45657</v>
      </c>
      <c r="Y191" s="513" t="str">
        <f t="shared" ca="1" si="52"/>
        <v>Mar. janvier , 2025</v>
      </c>
      <c r="Z191" s="184">
        <f t="shared" ca="1" si="43"/>
        <v>31</v>
      </c>
      <c r="AA191" s="389">
        <f t="shared" ca="1" si="44"/>
        <v>1</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Mar</v>
      </c>
      <c r="U192" s="227" t="str">
        <f t="shared" ca="1" si="51"/>
        <v>janvier</v>
      </c>
      <c r="X192" s="388">
        <f t="shared" ca="1" si="55"/>
        <v>45657</v>
      </c>
      <c r="Y192" s="513" t="str">
        <f t="shared" ca="1" si="52"/>
        <v>Mar. janvier , 2025</v>
      </c>
      <c r="Z192" s="184">
        <f t="shared" ca="1" si="43"/>
        <v>31</v>
      </c>
      <c r="AA192" s="389">
        <f t="shared" ca="1" si="44"/>
        <v>1</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6"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Mar</v>
      </c>
      <c r="U193" s="227" t="str">
        <f t="shared" ca="1" si="51"/>
        <v>janvier</v>
      </c>
      <c r="X193" s="388">
        <f t="shared" ca="1" si="55"/>
        <v>45657</v>
      </c>
      <c r="Y193" s="513" t="str">
        <f t="shared" ca="1" si="52"/>
        <v>Mar. janvier , 2025</v>
      </c>
      <c r="Z193" s="184">
        <f t="shared" ca="1" si="43"/>
        <v>31</v>
      </c>
      <c r="AA193" s="389">
        <f t="shared" ca="1" si="44"/>
        <v>1</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6"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Mar</v>
      </c>
      <c r="U194" s="227" t="str">
        <f t="shared" ca="1" si="51"/>
        <v>janvier</v>
      </c>
      <c r="X194" s="388">
        <f t="shared" ca="1" si="55"/>
        <v>45657</v>
      </c>
      <c r="Y194" s="513" t="str">
        <f t="shared" ca="1" si="52"/>
        <v>Mar. janvier , 2025</v>
      </c>
      <c r="Z194" s="184">
        <f t="shared" ca="1" si="43"/>
        <v>31</v>
      </c>
      <c r="AA194" s="389">
        <f t="shared" ca="1" si="44"/>
        <v>1</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6"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31</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6" ht="27.9" customHeight="1">
      <c r="F196" s="829" t="str">
        <f>'NTS ONLY_set_year'!$E$133&amp;"
"&amp;'NTS ONLY_set_year'!$E$5</f>
        <v xml:space="preserve">© PricewaterhouseCoopers LLP/s.r.l./s.e.n.c.r.l., une société à responsabilité limitée de l’Ontario, 2025.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c r="U196"/>
      <c r="V196" s="26"/>
      <c r="AB196" s="161"/>
      <c r="AC196" s="287">
        <f ca="1">Z195</f>
        <v>31</v>
      </c>
      <c r="AD196" s="162"/>
      <c r="AE196" s="162"/>
      <c r="AH196" s="161"/>
      <c r="AL196" s="161"/>
      <c r="AM196" s="161"/>
      <c r="BP196" s="162"/>
      <c r="BQ196" s="162"/>
      <c r="BR196" s="162"/>
      <c r="BS196" s="161"/>
      <c r="BT196" s="161"/>
    </row>
    <row r="197" spans="1:256" ht="27.9" customHeight="1">
      <c r="F197" s="829"/>
      <c r="G197" s="829"/>
      <c r="H197" s="829"/>
      <c r="I197" s="829"/>
      <c r="J197" s="829"/>
      <c r="K197" s="829"/>
      <c r="L197" s="829"/>
      <c r="M197" s="829"/>
      <c r="N197" s="829"/>
      <c r="O197" s="829"/>
      <c r="P197" s="829"/>
      <c r="Q197" s="829"/>
      <c r="R197" s="829"/>
      <c r="T197"/>
      <c r="U197"/>
      <c r="V197" s="26"/>
      <c r="AB197" s="161"/>
      <c r="AC197" s="287">
        <f ca="1">AC196</f>
        <v>31</v>
      </c>
      <c r="AD197" s="162"/>
      <c r="AE197" s="162"/>
      <c r="AH197" s="161"/>
      <c r="AL197" s="161"/>
      <c r="AM197" s="161"/>
      <c r="BP197" s="162"/>
      <c r="BQ197" s="162"/>
      <c r="BR197" s="162"/>
      <c r="BS197" s="161"/>
      <c r="BT197" s="161"/>
    </row>
    <row r="198" spans="1:256"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31</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3.2">
      <c r="G199" s="36"/>
      <c r="S199" s="26"/>
      <c r="Z199" s="287">
        <f ca="1">AC198</f>
        <v>31</v>
      </c>
      <c r="AA199" s="162"/>
    </row>
    <row r="200" spans="1:256"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6"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6"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6" ht="13.2" hidden="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6" ht="13.2" hidden="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6" ht="13.2" hidden="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6" ht="13.2" hidden="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6" ht="13.2" hidden="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6" ht="13.2" hidden="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3.2" hidden="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3.2" hidden="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3.2" hidden="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3.2" hidden="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3.2" hidden="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3.2" hidden="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3.2" hidden="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3.2" hidden="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3.2" hidden="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3.2" hidden="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3.2" hidden="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3.2" hidden="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3.2" hidden="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3.2" hidden="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3.2" hidden="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3.2" hidden="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3.2" hidden="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3.2" hidden="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3.2" hidden="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3.2" hidden="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3.2" hidden="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3.2" hidden="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3.2" hidden="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3.2" hidden="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3.2" hidden="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3.2" hidden="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3.2" hidden="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3.2" hidden="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3.2" hidden="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3.2" hidden="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3.2" hidden="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3.2" hidden="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3.2" hidden="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3.2" hidden="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3.2" hidden="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3.2" hidden="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3.2" hidden="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3.2" hidden="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3.2" hidden="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3.2" hidden="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3.2" hidden="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3.2" hidden="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3.2" hidden="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3.2" hidden="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3.2" hidden="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3.2" hidden="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3.2" hidden="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3.2" hidden="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3.2" hidden="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3.2" hidden="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3.2" hidden="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3.2" hidden="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3.2" hidden="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3.2" hidden="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3.2" hidden="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3.2" hidden="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3.2" hidden="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3.2" hidden="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3.2" hidden="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3.2" hidden="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3.2" hidden="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3.2" hidden="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3.2" hidden="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3.2" hidden="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3.2" hidden="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3.2" hidden="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3.2" hidden="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3.2" hidden="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3.2" hidden="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3.2" hidden="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3.2" hidden="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3.2" hidden="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3.2" hidden="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3.2" hidden="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3.2" hidden="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3.2" hidden="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3.2" hidden="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3.2" hidden="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3.2" hidden="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3.2" hidden="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3.2" hidden="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3.2" hidden="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3.2" hidden="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3.2" hidden="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3.2" hidden="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3.2" hidden="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3.2" hidden="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3.2" hidden="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3.2" hidden="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3.2" hidden="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3.2" hidden="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3.2" hidden="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3.2" hidden="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3.2" hidden="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3.2" hidden="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3.2" hidden="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3.2" hidden="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3.2" hidden="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3.2" hidden="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3.2" hidden="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3.2" hidden="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3.2" hidden="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3.2" hidden="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3.2" hidden="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3.2" hidden="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3.2" hidden="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3.2" hidden="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3.2" hidden="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3.2" hidden="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3.2" hidden="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3.2" hidden="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3.2" hidden="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3.2" hidden="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3.2" hidden="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3.2" hidden="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3.2" hidden="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3.2" hidden="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3.2" hidden="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3.2" hidden="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3.2" hidden="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3.2" hidden="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3.2" hidden="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3.2" hidden="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3.2" hidden="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3.2" hidden="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3.2" hidden="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3.2" hidden="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3.2" hidden="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3.2" hidden="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3.2" hidden="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3.2" hidden="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3.2" hidden="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3.2" hidden="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3.2" hidden="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3.2" hidden="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3.2" hidden="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3.2" hidden="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3.2" hidden="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3.2" hidden="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3.2" hidden="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3.2" hidden="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3.2" hidden="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3.2" hidden="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3.2" hidden="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3.2" hidden="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3.2" hidden="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3.2" hidden="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3.2" hidden="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3.2" hidden="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3.2" hidden="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3.2" hidden="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3.2" hidden="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3.2" hidden="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3.2" hidden="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3.2" hidden="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3.2" hidden="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3.2" hidden="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3.2" hidden="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3.2" hidden="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3.2" hidden="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3.2" hidden="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3.2" hidden="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3.2" hidden="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3.2" hidden="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3.2" hidden="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3.2" hidden="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3.2" hidden="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3.2" hidden="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3.2" hidden="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3.2" hidden="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3.2" hidden="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3.2" hidden="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3.2" hidden="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3.2" hidden="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3.2" hidden="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3.2" hidden="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3.2" hidden="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3.2" hidden="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3.2" hidden="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3.2" hidden="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3.2" hidden="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3.2" hidden="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3.2" hidden="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3.2" hidden="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3.2" hidden="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3.2" hidden="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3.2" hidden="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3.2" hidden="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3.2" hidden="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3.2" hidden="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3.2" hidden="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3.2" hidden="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3.2" hidden="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3.2" hidden="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3.2" hidden="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3.2" hidden="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3.2" hidden="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3.2" hidden="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3.2" hidden="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3.2" hidden="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3.2" hidden="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3.2" hidden="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3.2" hidden="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3.2" hidden="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3.2" hidden="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3.2" hidden="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3.2" hidden="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3.2" hidden="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3.2" hidden="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3.2" hidden="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3.2" hidden="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3.2" hidden="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3.2" hidden="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3.2" hidden="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3.2" hidden="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3.2" hidden="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3.2" hidden="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3.2" hidden="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3.2" hidden="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3.2" hidden="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3.2" hidden="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3.2" hidden="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3.2" hidden="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3.2" hidden="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3.2" hidden="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3.2" hidden="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3.2" hidden="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3.2" hidden="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3.2" hidden="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3.2" hidden="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3.2" hidden="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3.2" hidden="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3.2" hidden="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3.2" hidden="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3.2" hidden="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3.2" hidden="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3.2" hidden="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3.2" hidden="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3.2" hidden="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3.2" hidden="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3.2" hidden="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3.2" hidden="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3.2" hidden="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3.2" hidden="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3.2" hidden="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3.2" hidden="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3.2" hidden="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3.2" hidden="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3.2" hidden="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3.2" hidden="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3.2" hidden="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3.2" hidden="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3.2" hidden="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3.2" hidden="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3.2" hidden="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3.2" hidden="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3.2" hidden="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3.2" hidden="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3.2" hidden="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3.2" hidden="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3.2" hidden="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3.2" hidden="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3.2" hidden="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3.2" hidden="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3.2" hidden="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3.2" hidden="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3.2" hidden="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3.2" hidden="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3.2" hidden="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3.2" hidden="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3.2" hidden="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3.2" hidden="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3.2" hidden="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3.2" hidden="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3.2" hidden="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3.2" hidden="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3.2" hidden="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3.2" hidden="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3.2" hidden="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3.2" hidden="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3.2" hidden="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3.2" hidden="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3.2" hidden="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3.2" hidden="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3.2" hidden="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3.2" hidden="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3.2" hidden="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3.2" hidden="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3.2" hidden="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3.2" hidden="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3.2" hidden="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3.2" hidden="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3.2" hidden="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scenarios="1"/>
  <protectedRanges>
    <protectedRange sqref="K20:L194" name="Expenses and notes_1_1_1_1"/>
    <protectedRange sqref="C9:J10" name="Odometer_1_2_1_1"/>
    <protectedRange sqref="N7:O12" name="Month end summary_1_2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P16:P17"/>
    <mergeCell ref="K17:M17"/>
    <mergeCell ref="B16:J16"/>
    <mergeCell ref="F196:R198"/>
    <mergeCell ref="Q16:Q18"/>
    <mergeCell ref="N16:N18"/>
    <mergeCell ref="O16:O18"/>
    <mergeCell ref="R16:R19"/>
    <mergeCell ref="K16:M16"/>
    <mergeCell ref="AV18:AV19"/>
    <mergeCell ref="AJ18:AJ19"/>
    <mergeCell ref="AJ13:AJ15"/>
    <mergeCell ref="AQ8:AQ19"/>
    <mergeCell ref="AT8:AT19"/>
    <mergeCell ref="AK8:AK19"/>
    <mergeCell ref="AM8:AM19"/>
    <mergeCell ref="AR8:AR19"/>
    <mergeCell ref="AS8:AS19"/>
    <mergeCell ref="AP8:AP16"/>
    <mergeCell ref="AU18:AU19"/>
    <mergeCell ref="G13:G15"/>
    <mergeCell ref="D18:G19"/>
    <mergeCell ref="H18:H19"/>
    <mergeCell ref="I18:I19"/>
    <mergeCell ref="J18:J19"/>
    <mergeCell ref="C13:F15"/>
    <mergeCell ref="C11:J12"/>
    <mergeCell ref="H13:R15"/>
    <mergeCell ref="K19:L19"/>
    <mergeCell ref="D17:J17"/>
    <mergeCell ref="B5:G5"/>
    <mergeCell ref="H5:J5"/>
    <mergeCell ref="K5:R5"/>
    <mergeCell ref="K6:N6"/>
    <mergeCell ref="O6:R6"/>
    <mergeCell ref="B7:F7"/>
    <mergeCell ref="E10:F10"/>
    <mergeCell ref="C9:D9"/>
    <mergeCell ref="C18:C19"/>
    <mergeCell ref="C10:D10"/>
    <mergeCell ref="C8:D8"/>
    <mergeCell ref="E8:F8"/>
    <mergeCell ref="E9:F9"/>
    <mergeCell ref="T1:AC1"/>
    <mergeCell ref="T2:AG2"/>
    <mergeCell ref="B3:M4"/>
    <mergeCell ref="N4:R4"/>
    <mergeCell ref="N2:P2"/>
    <mergeCell ref="N3:P3"/>
    <mergeCell ref="BJ17:BJ19"/>
    <mergeCell ref="BK17:BK19"/>
    <mergeCell ref="BE20:BF20"/>
    <mergeCell ref="AW17:AW19"/>
    <mergeCell ref="BE17:BG17"/>
    <mergeCell ref="BH17:BH19"/>
    <mergeCell ref="BI17:BI19"/>
  </mergeCells>
  <phoneticPr fontId="4" type="noConversion"/>
  <conditionalFormatting sqref="B13:B15">
    <cfRule type="expression" dxfId="810" priority="58" stopIfTrue="1">
      <formula>AND($AJ$2=$AF$5,$X$16=$X$13)</formula>
    </cfRule>
  </conditionalFormatting>
  <conditionalFormatting sqref="B18">
    <cfRule type="expression" dxfId="809" priority="37" stopIfTrue="1">
      <formula>(B18&gt;DATE(2000+$Y$2,$AA$21+1,1)-DATE(2000+$Y$2,$AA$21,1))</formula>
    </cfRule>
  </conditionalFormatting>
  <conditionalFormatting sqref="B20:B194">
    <cfRule type="expression" dxfId="808" priority="4" stopIfTrue="1">
      <formula>($G20="- -")</formula>
    </cfRule>
  </conditionalFormatting>
  <conditionalFormatting sqref="B16:J16">
    <cfRule type="expression" dxfId="807" priority="44" stopIfTrue="1">
      <formula>AND($AJ$2=$AF$5,$X$16=$X$13)</formula>
    </cfRule>
  </conditionalFormatting>
  <conditionalFormatting sqref="C17">
    <cfRule type="cellIs" dxfId="806" priority="43" stopIfTrue="1" operator="equal">
      <formula>"X"</formula>
    </cfRule>
  </conditionalFormatting>
  <conditionalFormatting sqref="C20:C194">
    <cfRule type="expression" dxfId="805" priority="12" stopIfTrue="1">
      <formula>($X$16=$X$14)</formula>
    </cfRule>
    <cfRule type="expression" dxfId="804" priority="13" stopIfTrue="1">
      <formula>($AV20=1)</formula>
    </cfRule>
    <cfRule type="expression" dxfId="803" priority="14" stopIfTrue="1">
      <formula>AND(D20=1+D19,G20=X20)</formula>
    </cfRule>
  </conditionalFormatting>
  <conditionalFormatting sqref="C10:D10">
    <cfRule type="expression" dxfId="802" priority="1" stopIfTrue="1">
      <formula>AND(ISNUMBER(C$9),ISNUMBER(C11),(C$9&gt;C$10))</formula>
    </cfRule>
  </conditionalFormatting>
  <conditionalFormatting sqref="C9:J9">
    <cfRule type="expression" dxfId="801" priority="69" stopIfTrue="1">
      <formula>AND(ISNUMBER(C$9),ISNUMBER(C10),(C$9&gt;C$10))</formula>
    </cfRule>
  </conditionalFormatting>
  <conditionalFormatting sqref="C10:J10">
    <cfRule type="expression" dxfId="800" priority="75" stopIfTrue="1">
      <formula>AND(ISNUMBER(C$9),ISNUMBER(C10),(C$9&gt;C$10))</formula>
    </cfRule>
  </conditionalFormatting>
  <conditionalFormatting sqref="D20">
    <cfRule type="expression" dxfId="799" priority="16" stopIfTrue="1">
      <formula>AND($G20&lt;&gt;"- -",$G20&lt;&gt;$Y20)</formula>
    </cfRule>
    <cfRule type="expression" dxfId="798" priority="17" stopIfTrue="1">
      <formula>($AI20=1)</formula>
    </cfRule>
  </conditionalFormatting>
  <conditionalFormatting sqref="D21:D194">
    <cfRule type="expression" dxfId="797" priority="60" stopIfTrue="1">
      <formula>AND($G21&lt;&gt;"- -",$G21&lt;&gt;$Y21)</formula>
    </cfRule>
    <cfRule type="expression" dxfId="796" priority="61" stopIfTrue="1">
      <formula>($AI21=1)</formula>
    </cfRule>
  </conditionalFormatting>
  <conditionalFormatting sqref="D18:G19">
    <cfRule type="expression" dxfId="795" priority="36" stopIfTrue="1">
      <formula>($AB$16&lt;2)</formula>
    </cfRule>
  </conditionalFormatting>
  <conditionalFormatting sqref="D20:G194">
    <cfRule type="expression" dxfId="794" priority="15" stopIfTrue="1">
      <formula>OR($G20=$G19,$D20=$D19)</formula>
    </cfRule>
  </conditionalFormatting>
  <conditionalFormatting sqref="E8:F8">
    <cfRule type="expression" dxfId="793" priority="71" stopIfTrue="1">
      <formula>AND(ISNUMBER(E$9),ISNUMBER(E10),(E$9&gt;E$10))</formula>
    </cfRule>
    <cfRule type="expression" dxfId="792" priority="70" stopIfTrue="1">
      <formula>(BJ$13&gt;0)</formula>
    </cfRule>
  </conditionalFormatting>
  <conditionalFormatting sqref="E20:G20">
    <cfRule type="expression" dxfId="791" priority="19" stopIfTrue="1">
      <formula>AND($G20&lt;&gt;"- -",$G20&lt;&gt;$Y20)</formula>
    </cfRule>
    <cfRule type="expression" dxfId="790" priority="20" stopIfTrue="1">
      <formula>($AI20+$AX20&gt;0)</formula>
    </cfRule>
  </conditionalFormatting>
  <conditionalFormatting sqref="E21:G194">
    <cfRule type="expression" dxfId="789" priority="64" stopIfTrue="1">
      <formula>($AI21+$AX21&gt;0)</formula>
    </cfRule>
    <cfRule type="expression" dxfId="788" priority="63" stopIfTrue="1">
      <formula>AND($G21&lt;&gt;"- -",$G21&lt;&gt;$Y21)</formula>
    </cfRule>
  </conditionalFormatting>
  <conditionalFormatting sqref="G8:J8">
    <cfRule type="expression" dxfId="787" priority="73" stopIfTrue="1">
      <formula>AND(ISNUMBER(G$9),ISNUMBER(G10),(G$9&gt;G$10))</formula>
    </cfRule>
    <cfRule type="expression" dxfId="786" priority="72" stopIfTrue="1">
      <formula>(BK$13&gt;0)</formula>
    </cfRule>
  </conditionalFormatting>
  <conditionalFormatting sqref="H6:I7">
    <cfRule type="expression" dxfId="785" priority="74" stopIfTrue="1">
      <formula>AND(ISNUMBER($H$7),$H$7&lt;$I$7)</formula>
    </cfRule>
  </conditionalFormatting>
  <conditionalFormatting sqref="H21:J194">
    <cfRule type="expression" dxfId="784" priority="2" stopIfTrue="1">
      <formula>($D20=$D21)</formula>
    </cfRule>
  </conditionalFormatting>
  <conditionalFormatting sqref="J7">
    <cfRule type="cellIs" dxfId="783" priority="48" stopIfTrue="1" operator="lessThan">
      <formula>0</formula>
    </cfRule>
  </conditionalFormatting>
  <conditionalFormatting sqref="K20:K38">
    <cfRule type="expression" dxfId="782" priority="68" stopIfTrue="1">
      <formula>AND(ISNUMBER(K20),ISNUMBER(L20),OR(K20&lt;L19,K20&gt;L20))</formula>
    </cfRule>
  </conditionalFormatting>
  <conditionalFormatting sqref="K39:K194">
    <cfRule type="expression" dxfId="781" priority="57" stopIfTrue="1">
      <formula>AND(ISNUMBER(K39),OR(K39&lt;L38,K39&gt;L39,$BM39&lt;&gt;1))</formula>
    </cfRule>
  </conditionalFormatting>
  <conditionalFormatting sqref="K18:L18 BE19:BF19">
    <cfRule type="expression" dxfId="780" priority="26" stopIfTrue="1">
      <formula>($K$19=$AL$7)</formula>
    </cfRule>
  </conditionalFormatting>
  <conditionalFormatting sqref="K20:M194">
    <cfRule type="expression" dxfId="779" priority="50" stopIfTrue="1">
      <formula>OR($AJ$2=$AF$5,$AW20=0,$AV20=1,$AG20=99)</formula>
    </cfRule>
  </conditionalFormatting>
  <conditionalFormatting sqref="L20:L38">
    <cfRule type="expression" dxfId="778" priority="66" stopIfTrue="1">
      <formula>AND(ISNUMBER(L20),OR(AND(L20&lt;K19,B20&gt;1),K20&gt;L20))</formula>
    </cfRule>
  </conditionalFormatting>
  <conditionalFormatting sqref="L39:L194">
    <cfRule type="expression" dxfId="777" priority="55" stopIfTrue="1">
      <formula>AND(ISNUMBER(L39),OR(AND(L39&lt;K38,B39&gt;1),K39&gt;L39,$BN39&lt;&gt;1))</formula>
    </cfRule>
  </conditionalFormatting>
  <conditionalFormatting sqref="M19 BG20">
    <cfRule type="cellIs" dxfId="776" priority="41" stopIfTrue="1" operator="equal">
      <formula>0</formula>
    </cfRule>
    <cfRule type="expression" dxfId="775" priority="42" stopIfTrue="1">
      <formula>($AJ$2=$AF$5)</formula>
    </cfRule>
  </conditionalFormatting>
  <conditionalFormatting sqref="M20:M194">
    <cfRule type="cellIs" dxfId="774" priority="51" stopIfTrue="1" operator="lessThan">
      <formula>0</formula>
    </cfRule>
    <cfRule type="expression" dxfId="773" priority="52" stopIfTrue="1">
      <formula>($D19=$D20)</formula>
    </cfRule>
  </conditionalFormatting>
  <conditionalFormatting sqref="N19:Q19 BH20:BK20">
    <cfRule type="cellIs" dxfId="772" priority="39" stopIfTrue="1" operator="equal">
      <formula>0</formula>
    </cfRule>
    <cfRule type="expression" dxfId="771" priority="40" stopIfTrue="1">
      <formula>($AJ$2=$AF$5)</formula>
    </cfRule>
  </conditionalFormatting>
  <conditionalFormatting sqref="N20:Q194">
    <cfRule type="expression" dxfId="770" priority="49" stopIfTrue="1">
      <formula>OR($AW20=0,$AV20=1,$AG20=99,$AJ$2=$AF$5)</formula>
    </cfRule>
  </conditionalFormatting>
  <conditionalFormatting sqref="R20:R194">
    <cfRule type="expression" dxfId="769" priority="9" stopIfTrue="1">
      <formula>OR($G20=$G19,$D20=$D19)</formula>
    </cfRule>
    <cfRule type="expression" dxfId="768" priority="11" stopIfTrue="1">
      <formula>($AI20=1)</formula>
    </cfRule>
    <cfRule type="expression" dxfId="767" priority="10" stopIfTrue="1">
      <formula>"ND($G21&lt;&gt;""- -"",$G21&lt;&gt;TEXT(X21,""Dddd, Mmmm dd, Yyyy""))"</formula>
    </cfRule>
  </conditionalFormatting>
  <conditionalFormatting sqref="U5">
    <cfRule type="expression" dxfId="766" priority="22" stopIfTrue="1">
      <formula>OR($AC$7,$AC$6)</formula>
    </cfRule>
  </conditionalFormatting>
  <conditionalFormatting sqref="U18 X20:Z194 AC20:AE194 AK20:AK194 AQ20:AR194">
    <cfRule type="cellIs" dxfId="765" priority="3" stopIfTrue="1" operator="notEqual">
      <formula>U17</formula>
    </cfRule>
  </conditionalFormatting>
  <conditionalFormatting sqref="U201:AB201">
    <cfRule type="expression" dxfId="764" priority="38" stopIfTrue="1">
      <formula>(LEN($X$11)&gt;4)</formula>
    </cfRule>
  </conditionalFormatting>
  <conditionalFormatting sqref="V5:V7 J6 U6:U7">
    <cfRule type="expression" dxfId="763" priority="21" stopIfTrue="1">
      <formula>OR($AC$7,$AC$6,#REF!)</formula>
    </cfRule>
  </conditionalFormatting>
  <conditionalFormatting sqref="V19">
    <cfRule type="cellIs" dxfId="762" priority="23" stopIfTrue="1" operator="equal">
      <formula>1</formula>
    </cfRule>
  </conditionalFormatting>
  <conditionalFormatting sqref="AB6">
    <cfRule type="expression" dxfId="761" priority="29" stopIfTrue="1">
      <formula>$AC$6</formula>
    </cfRule>
  </conditionalFormatting>
  <conditionalFormatting sqref="AB7">
    <cfRule type="expression" dxfId="760" priority="28" stopIfTrue="1">
      <formula>$AC$7</formula>
    </cfRule>
  </conditionalFormatting>
  <conditionalFormatting sqref="AB20:AB194">
    <cfRule type="cellIs" dxfId="759" priority="46" stopIfTrue="1" operator="greaterThan">
      <formula>0</formula>
    </cfRule>
    <cfRule type="cellIs" dxfId="758" priority="47" stopIfTrue="1" operator="lessThan">
      <formula>0</formula>
    </cfRule>
  </conditionalFormatting>
  <conditionalFormatting sqref="AF20:AG194">
    <cfRule type="cellIs" dxfId="757" priority="32" stopIfTrue="1" operator="greaterThan">
      <formula>1</formula>
    </cfRule>
  </conditionalFormatting>
  <conditionalFormatting sqref="AJ16:AJ17 AJ20:AJ194">
    <cfRule type="cellIs" dxfId="756" priority="31" stopIfTrue="1" operator="greaterThan">
      <formula>0</formula>
    </cfRule>
  </conditionalFormatting>
  <conditionalFormatting sqref="AK2:BO2">
    <cfRule type="cellIs" dxfId="755" priority="35" stopIfTrue="1" operator="equal">
      <formula>0</formula>
    </cfRule>
  </conditionalFormatting>
  <conditionalFormatting sqref="AK5:BO6">
    <cfRule type="cellIs" dxfId="754" priority="30" stopIfTrue="1" operator="equal">
      <formula>0</formula>
    </cfRule>
  </conditionalFormatting>
  <conditionalFormatting sqref="AP20:AP194">
    <cfRule type="cellIs" dxfId="753" priority="25" stopIfTrue="1" operator="lessThan">
      <formula>999</formula>
    </cfRule>
  </conditionalFormatting>
  <conditionalFormatting sqref="AU20:AU194">
    <cfRule type="expression" dxfId="752" priority="34" stopIfTrue="1">
      <formula>LEN(AU20)&gt;2</formula>
    </cfRule>
  </conditionalFormatting>
  <conditionalFormatting sqref="AV20:AV194">
    <cfRule type="cellIs" dxfId="751" priority="33" stopIfTrue="1" operator="equal">
      <formula>1</formula>
    </cfRule>
  </conditionalFormatting>
  <conditionalFormatting sqref="AW20:AW194">
    <cfRule type="cellIs" dxfId="750" priority="45" stopIfTrue="1" operator="equal">
      <formula>0</formula>
    </cfRule>
  </conditionalFormatting>
  <conditionalFormatting sqref="BE20:BF20">
    <cfRule type="expression" dxfId="749" priority="27" stopIfTrue="1">
      <formula>($K$19=$AL$7)</formula>
    </cfRule>
  </conditionalFormatting>
  <conditionalFormatting sqref="BI10:BI12 BF11:BF12">
    <cfRule type="expression" dxfId="748" priority="6" stopIfTrue="1">
      <formula>(LEN($C$9)=0)</formula>
    </cfRule>
  </conditionalFormatting>
  <conditionalFormatting sqref="BI10:BN12 BF11:BF12">
    <cfRule type="expression" dxfId="747" priority="5" stopIfTrue="1">
      <formula>LEN($AA9)&gt;4</formula>
    </cfRule>
  </conditionalFormatting>
  <conditionalFormatting sqref="BJ10:BN12">
    <cfRule type="expression" dxfId="746" priority="8" stopIfTrue="1">
      <formula>(LEN(E$9)=0)</formula>
    </cfRule>
  </conditionalFormatting>
  <conditionalFormatting sqref="BJ13:BN13 R16:R17">
    <cfRule type="cellIs" dxfId="745" priority="24" stopIfTrue="1" operator="equal">
      <formula>0</formula>
    </cfRule>
  </conditionalFormatting>
  <conditionalFormatting sqref="BM20:BN194">
    <cfRule type="cellIs" dxfId="744" priority="53" stopIfTrue="1" operator="notEqual">
      <formula>1</formula>
    </cfRule>
  </conditionalFormatting>
  <hyperlinks>
    <hyperlink ref="Q2" r:id="rId1" xr:uid="{00000000-0004-0000-0300-000000000000}"/>
    <hyperlink ref="Q3" r:id="rId2" xr:uid="{00000000-0004-0000-0300-000001000000}"/>
  </hyperlinks>
  <pageMargins left="0.75" right="0.75" top="1" bottom="1" header="0.5" footer="0.5"/>
  <pageSetup scale="63" fitToHeight="9" orientation="landscape" horizontalDpi="1200" verticalDpi="1200" r:id="rId3"/>
  <headerFooter alignWithMargins="0">
    <oddFooter>&amp;L&amp;8[Path]&amp;F&amp;R&amp;"Arial,Bold"&amp;9&amp;A     &amp; Page &amp;P</oddFooter>
  </headerFooter>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7"/>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G199" sqref="G199"/>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Journal de bord avantages et dépenses d'automobile</v>
      </c>
      <c r="C2" s="70"/>
      <c r="D2" s="81"/>
      <c r="E2" s="70"/>
      <c r="F2" s="70"/>
      <c r="G2" s="70"/>
      <c r="H2" s="70"/>
      <c r="L2" s="82"/>
      <c r="M2" s="82"/>
      <c r="N2" s="758" t="str">
        <f>Instructions!$B$5</f>
        <v xml:space="preserve">Pour en savoir plus, consultez le document : </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À l'exception du Québec, les travailleurs autonomes peuvent utiliser, dans certains cas, un registre pour une période représentative pour étayer les calculs des frais d'un véhicule.</v>
      </c>
      <c r="C3" s="755"/>
      <c r="D3" s="755"/>
      <c r="E3" s="755"/>
      <c r="F3" s="755"/>
      <c r="G3" s="755"/>
      <c r="H3" s="755"/>
      <c r="I3" s="755"/>
      <c r="J3" s="755"/>
      <c r="K3" s="755"/>
      <c r="L3" s="755"/>
      <c r="M3" s="755"/>
      <c r="N3" s="759" t="str">
        <f>Instructions!$B$6</f>
        <v>Utilisation d'une automobile – Guide fiscal</v>
      </c>
      <c r="O3" s="759"/>
      <c r="P3" s="759"/>
      <c r="Q3" s="582" t="s">
        <v>389</v>
      </c>
      <c r="R3" s="553"/>
      <c r="S3" s="26"/>
      <c r="AD3" s="295" t="str">
        <f ca="1">CELL("filename",AD3)</f>
        <v>https://pwccan.sharepoint.com/sites/CA-GSD-0AHZmP0F40YcxUk9PVA/Shared Documents/Car Guide/2025/FRENCH/[electronic-car-log-2025-fr.xlsx]02</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02</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28</v>
      </c>
      <c r="BN4" s="162">
        <f t="shared" ca="1" si="0"/>
        <v>28</v>
      </c>
      <c r="BO4" s="162">
        <f t="shared" ca="1" si="0"/>
        <v>28</v>
      </c>
      <c r="BQ4" s="292"/>
      <c r="BR4" s="7"/>
      <c r="BS4" s="7"/>
      <c r="BT4" s="7"/>
      <c r="IU4" s="17"/>
    </row>
    <row r="5" spans="1:255" ht="15.75" customHeight="1">
      <c r="B5" s="776" t="str">
        <f ca="1">V17</f>
        <v>février 2025</v>
      </c>
      <c r="C5" s="777"/>
      <c r="D5" s="777"/>
      <c r="E5" s="777"/>
      <c r="F5" s="777"/>
      <c r="G5" s="777"/>
      <c r="H5" s="778" t="str">
        <f>'NTS ONLY_set_year'!$E$136</f>
        <v>Saisir les données dans les cellules jaunes ou ambres.</v>
      </c>
      <c r="I5" s="779"/>
      <c r="J5" s="780"/>
      <c r="K5" s="781" t="str">
        <f>'NTS ONLY_set_year'!E46</f>
        <v>Remplir ce sommaire à la fin de chaque mois :</v>
      </c>
      <c r="L5" s="782"/>
      <c r="M5" s="782"/>
      <c r="N5" s="782"/>
      <c r="O5" s="782"/>
      <c r="P5" s="782"/>
      <c r="Q5" s="782"/>
      <c r="R5" s="783"/>
      <c r="S5" s="50"/>
      <c r="U5" s="298">
        <f ca="1">$AJ$5</f>
        <v>0</v>
      </c>
      <c r="V5" s="299" t="str">
        <f>'NTS ONLY_set_year'!E54</f>
        <v>Jours de disponibilité du véhicule pour affaires</v>
      </c>
      <c r="W5" s="300"/>
      <c r="X5" s="300"/>
      <c r="Y5" s="300"/>
      <c r="Z5" s="300"/>
      <c r="AC5" s="301" t="s">
        <v>7</v>
      </c>
      <c r="AD5" s="302" t="s">
        <v>75</v>
      </c>
      <c r="AE5" s="185" t="str">
        <f ca="1">TEXT(DATE($AE$7,$AD$6,1),"Mmmm")</f>
        <v>February</v>
      </c>
      <c r="AF5" s="177">
        <f ca="1">DATE(AE7,AD6+1,1)-DATE(AE7,AD6,1)</f>
        <v>28</v>
      </c>
      <c r="AG5" s="219" t="str">
        <f ca="1">'NTS ONLY_set_year'!E104&amp;$AF$5&amp;'NTS ONLY_set_year'!E7</f>
        <v>◄ ◄ ◄ Seulement 28 jours dans le mois</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Lecture du compteur à la fin du mois précédent</v>
      </c>
      <c r="D6" s="535"/>
      <c r="E6" s="536"/>
      <c r="F6" s="537"/>
      <c r="G6" s="537"/>
      <c r="H6" s="80" t="str">
        <f>'NTS ONLY_set_year'!$E$87</f>
        <v>km dans le mois</v>
      </c>
      <c r="I6" s="75" t="str">
        <f>'NTS ONLY_set_year'!$E$24</f>
        <v>km d'affaires</v>
      </c>
      <c r="J6" s="76" t="str">
        <f>'NTS ONLY_set_year'!$E$110</f>
        <v>km personnel</v>
      </c>
      <c r="K6" s="784" t="str">
        <f>'NTS ONLY_set_year'!$E$92</f>
        <v>Dépenses diverses</v>
      </c>
      <c r="L6" s="706"/>
      <c r="M6" s="706"/>
      <c r="N6" s="707"/>
      <c r="O6" s="785" t="str">
        <f>'NTS ONLY_set_year'!$E$17</f>
        <v>Montants reçus</v>
      </c>
      <c r="P6" s="786"/>
      <c r="Q6" s="786"/>
      <c r="R6" s="787"/>
      <c r="S6" s="50"/>
      <c r="U6" s="303">
        <f ca="1">$AF$5-$AJ$6</f>
        <v>28</v>
      </c>
      <c r="V6" s="304" t="str">
        <f>'NTS ONLY_set_year'!E53</f>
        <v>Jours de disponibilité du véhicule à des fins personnelles</v>
      </c>
      <c r="W6" s="305"/>
      <c r="X6" s="305"/>
      <c r="Y6" s="305"/>
      <c r="Z6" s="305"/>
      <c r="AA6" s="306">
        <f>$D$7</f>
        <v>0</v>
      </c>
      <c r="AB6" s="182"/>
      <c r="AC6" s="183"/>
      <c r="AD6" s="307">
        <f ca="1">MATCH(AD4,'Annual Summary_Sommaire annuel'!$Y$24:$Y$35,0)</f>
        <v>2</v>
      </c>
      <c r="AE6" s="185" t="str">
        <f ca="1">TEXT(DATE($AE$7,$AD$6,1),"Mmmm, YYYY")</f>
        <v>February, 2025</v>
      </c>
      <c r="AF6" s="186">
        <f ca="1">$AF$5</f>
        <v>28</v>
      </c>
      <c r="AG6" s="219" t="str">
        <f>'NTS ONLY_set_year'!E26</f>
        <v>◄ ◄ ◄ ◄ Ne peut sauter une journée</v>
      </c>
      <c r="AH6" s="209"/>
      <c r="AI6" s="219"/>
      <c r="AJ6" s="308"/>
      <c r="BQ6" s="292"/>
      <c r="BR6" s="7"/>
      <c r="BS6" s="7"/>
      <c r="BT6" s="7"/>
      <c r="IU6" s="17"/>
    </row>
    <row r="7" spans="1:255" ht="15.75" customHeight="1" thickBot="1">
      <c r="B7" s="788" t="str">
        <f>'NTS ONLY_set_year'!$E$101</f>
        <v xml:space="preserve">Compteur de kilométrage : </v>
      </c>
      <c r="C7" s="789"/>
      <c r="D7" s="789"/>
      <c r="E7" s="790"/>
      <c r="F7" s="790"/>
      <c r="G7" s="434"/>
      <c r="H7" s="78" t="str">
        <f>IF($BE$13=0,"- -",$BE$13)</f>
        <v>- -</v>
      </c>
      <c r="I7" s="68">
        <f ca="1">M19</f>
        <v>0</v>
      </c>
      <c r="J7" s="79" t="str">
        <f>IF($BE$13=0,"- -",IF($H$7-$M$19&lt;0,"- -",$H$7-$M$19))</f>
        <v>- -</v>
      </c>
      <c r="K7" s="28"/>
      <c r="L7" s="83"/>
      <c r="M7" s="88" t="str">
        <f>'NTS ONLY_set_year'!$E$91</f>
        <v>Frais de location</v>
      </c>
      <c r="N7" s="89"/>
      <c r="O7" s="90"/>
      <c r="P7" s="91" t="str">
        <f>'NTS ONLY_set_year'!$E$15</f>
        <v>Allocations reçues de l'employeur</v>
      </c>
      <c r="Q7" s="48"/>
      <c r="R7" s="131"/>
      <c r="S7" s="50"/>
      <c r="U7" s="309">
        <f ca="1">$AF$5-$AJ$2</f>
        <v>28</v>
      </c>
      <c r="V7" s="310" t="str">
        <f>'NTS ONLY_set_year'!E51</f>
        <v>Jours de disponibilité du véhicule dans le mois pour affaires ou à des fins personnelles</v>
      </c>
      <c r="W7" s="311"/>
      <c r="X7" s="311"/>
      <c r="Y7" s="311"/>
      <c r="Z7" s="311"/>
      <c r="AA7" s="312"/>
      <c r="AB7" s="313"/>
      <c r="AC7" s="314" t="e">
        <f>AND(ISNUMBER(B$7),OR(B$7&lt;0,INT(B$7)&lt;&gt;B$7))</f>
        <v>#VALUE!</v>
      </c>
      <c r="AD7" s="315"/>
      <c r="AE7" s="316">
        <f>Year_four_digits</f>
        <v>2025</v>
      </c>
      <c r="AG7" s="219" t="str">
        <f>'NTS ONLY_set_year'!E50</f>
        <v>◄ ◄ ◄ ◄ Jours non ordonnés</v>
      </c>
      <c r="AH7" s="209"/>
      <c r="AI7" s="219"/>
      <c r="AJ7" s="317"/>
      <c r="AL7" s="162" t="str">
        <f>'NTS ONLY_set_year'!E38</f>
        <v>Vérifier les cellules foncées</v>
      </c>
      <c r="AM7" s="162" t="str">
        <f>'NTS ONLY_set_year'!$E$127</f>
        <v>Totaux</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Automobile 1</v>
      </c>
      <c r="D8" s="795"/>
      <c r="E8" s="796" t="str">
        <f>'NTS ONLY_set_year'!$E$28</f>
        <v>Automobile 2</v>
      </c>
      <c r="F8" s="796"/>
      <c r="G8" s="609" t="str">
        <f>'NTS ONLY_set_year'!$E$29</f>
        <v>Automobile 3</v>
      </c>
      <c r="H8" s="609" t="str">
        <f>'NTS ONLY_set_year'!$E$30</f>
        <v>Automobile 4</v>
      </c>
      <c r="I8" s="609" t="str">
        <f>'NTS ONLY_set_year'!$E$31</f>
        <v>Automobile 5</v>
      </c>
      <c r="J8" s="610" t="str">
        <f>'NTS ONLY_set_year'!$E$32</f>
        <v>Automobile 6</v>
      </c>
      <c r="K8" s="28"/>
      <c r="L8" s="83"/>
      <c r="M8" s="83" t="str">
        <f>'NTS ONLY_set_year'!$E$81</f>
        <v>Frais d'intérêt</v>
      </c>
      <c r="N8" s="84"/>
      <c r="O8" s="85"/>
      <c r="P8" s="48" t="str">
        <f>'NTS ONLY_set_year'!$E$114</f>
        <v>Remboursements de l'employeur</v>
      </c>
      <c r="Q8" s="48"/>
      <c r="R8" s="131"/>
      <c r="S8" s="50"/>
      <c r="Y8" s="163"/>
      <c r="AB8" s="161"/>
      <c r="AE8" s="320">
        <f ca="1">DATE($AE$7,$AD$6,0)</f>
        <v>45688</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Début</v>
      </c>
      <c r="C9" s="791"/>
      <c r="D9" s="753"/>
      <c r="E9" s="753"/>
      <c r="F9" s="753"/>
      <c r="G9" s="74"/>
      <c r="H9" s="74"/>
      <c r="I9" s="74"/>
      <c r="J9" s="608"/>
      <c r="K9" s="28"/>
      <c r="L9" s="83"/>
      <c r="M9" s="83" t="str">
        <f>'NTS ONLY_set_year'!$E$79</f>
        <v>Assurance</v>
      </c>
      <c r="N9" s="86"/>
      <c r="O9" s="87"/>
      <c r="P9" s="48" t="str">
        <f>'NTS ONLY_set_year'!$E$71</f>
        <v>Remboursement de la taxe d'accise sur l'essence</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Totaux</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Fin</v>
      </c>
      <c r="C10" s="791"/>
      <c r="D10" s="753"/>
      <c r="E10" s="753"/>
      <c r="F10" s="753"/>
      <c r="G10" s="74"/>
      <c r="H10" s="74"/>
      <c r="I10" s="74"/>
      <c r="J10" s="608"/>
      <c r="K10" s="28"/>
      <c r="L10" s="83"/>
      <c r="M10" s="83" t="str">
        <f>'NTS ONLY_set_year'!$E$12</f>
        <v>Réparations accident (personnel)</v>
      </c>
      <c r="N10" s="84"/>
      <c r="O10" s="85"/>
      <c r="P10" s="48" t="str">
        <f>'NTS ONLY_set_year'!$E$72</f>
        <v>Remboursement de la TPS/TVH reçue</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Réparations accident (affaires)</v>
      </c>
      <c r="N11" s="623"/>
      <c r="O11" s="130"/>
      <c r="P11" s="618" t="str">
        <f>'NTS ONLY_set_year'!$E$164</f>
        <v>Remboursement de la TVQ reçue</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Produit d'assurance</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28</v>
      </c>
      <c r="C13" s="809" t="str">
        <f>IF($X$16=$X$14,"",$V$7)</f>
        <v>Jours de disponibilité du véhicule dans le mois pour affaires ou à des fins personnelles</v>
      </c>
      <c r="D13" s="673"/>
      <c r="E13" s="673"/>
      <c r="F13" s="810"/>
      <c r="G13" s="797" t="str">
        <f>'NTS ONLY_set_year'!$E$119</f>
        <v>Notes
spéciales :</v>
      </c>
      <c r="H13" s="766"/>
      <c r="I13" s="767"/>
      <c r="J13" s="767"/>
      <c r="K13" s="767"/>
      <c r="L13" s="767"/>
      <c r="M13" s="767"/>
      <c r="N13" s="767"/>
      <c r="O13" s="767"/>
      <c r="P13" s="767"/>
      <c r="Q13" s="767"/>
      <c r="R13" s="768"/>
      <c r="X13" s="349" t="str">
        <f>'Annual Summary_Sommaire annuel'!V4</f>
        <v>Québec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f</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748" t="str">
        <f>'NTS ONLY_set_year'!$E$22</f>
        <v>Kilomètres d'affaires</v>
      </c>
      <c r="L16" s="749"/>
      <c r="M16" s="750"/>
      <c r="N16" s="751" t="str">
        <f>'NTS ONLY_set_year'!$E$106</f>
        <v>Station-
nement</v>
      </c>
      <c r="O16" s="691" t="str">
        <f>'NTS ONLY_set_year'!$E$70</f>
        <v>Essence
et huile</v>
      </c>
      <c r="P16" s="691" t="str">
        <f>'NTS ONLY_set_year'!$E$97</f>
        <v>Réparations et entretien courants</v>
      </c>
      <c r="Q16" s="691" t="str">
        <f>'NTS ONLY_set_year'!$E$105</f>
        <v>Autres frais d'exploitation (comme l'immatriculation et le permis)</v>
      </c>
      <c r="R16" s="830" t="str">
        <f>'NTS ONLY_set_year'!$E$49&amp;"
"</f>
        <v xml:space="preserve">Jour
</v>
      </c>
      <c r="S16" s="50"/>
      <c r="X16" s="367" t="str">
        <f>'Annual Summary_Sommaire annuel'!$V$7</f>
        <v>Québec</v>
      </c>
      <c r="Y16" s="219"/>
      <c r="Z16" s="221">
        <f ca="1">MAX(Z20:Z194)</f>
        <v>28</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Inscrire un</v>
      </c>
      <c r="C17" s="124" t="str">
        <f>IF($X$16='Annual Summary_Sommaire annuel'!$V$5,"","X")</f>
        <v>X</v>
      </c>
      <c r="D17" s="772" t="str">
        <f>IF($X$16=$X$14,"",'NTS ONLY_set_year'!$E$134)</f>
        <v>pour indiquer (ci-dessous) les jours pour lesquels l'automobile n'est pas disponible.</v>
      </c>
      <c r="E17" s="773"/>
      <c r="F17" s="773"/>
      <c r="G17" s="773"/>
      <c r="H17" s="773"/>
      <c r="I17" s="774"/>
      <c r="J17" s="775"/>
      <c r="K17" s="823" t="str">
        <f>'NTS ONLY_set_year'!$E$98</f>
        <v>(Pas de kilométrage personnel)</v>
      </c>
      <c r="L17" s="824"/>
      <c r="M17" s="825"/>
      <c r="N17" s="751"/>
      <c r="O17" s="691"/>
      <c r="P17" s="691"/>
      <c r="Q17" s="691"/>
      <c r="R17" s="830"/>
      <c r="S17" s="50"/>
      <c r="V17" s="591" t="str">
        <f ca="1">IF(Language="f",V19,V18)</f>
        <v>février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Kilomètres d'affaires</v>
      </c>
      <c r="BF17" s="749"/>
      <c r="BG17" s="750"/>
      <c r="BH17" s="751" t="str">
        <f>'NTS ONLY_set_year'!$E$106</f>
        <v>Station-
nement</v>
      </c>
      <c r="BI17" s="691" t="str">
        <f>'NTS ONLY_set_year'!$E$70</f>
        <v>Essence
et huile</v>
      </c>
      <c r="BJ17" s="691" t="str">
        <f>'NTS ONLY_set_year'!$E$97</f>
        <v>Réparations et entretien courants</v>
      </c>
      <c r="BK17" s="691" t="str">
        <f>'NTS ONLY_set_year'!$E$105</f>
        <v>Autres frais d'exploitation (comme l'immatriculation et le permis)</v>
      </c>
      <c r="BL17" s="197"/>
      <c r="BM17" s="379"/>
      <c r="BQ17" s="292"/>
      <c r="BR17" s="7"/>
      <c r="BS17" s="7"/>
      <c r="BT17" s="7"/>
      <c r="IU17" s="17"/>
    </row>
    <row r="18" spans="2:255" ht="24.9" customHeight="1">
      <c r="B18" s="95"/>
      <c r="C18" s="792" t="str">
        <f>IF($X$16=$X$14,"","▼
▼
▼")</f>
        <v>▼
▼
▼</v>
      </c>
      <c r="D18" s="800" t="str">
        <f>'NTS ONLY_set_year'!$E$64</f>
        <v>Entrer le jour aussi souvent que nécessaire.
▼</v>
      </c>
      <c r="E18" s="801"/>
      <c r="F18" s="801"/>
      <c r="G18" s="802"/>
      <c r="H18" s="806" t="str">
        <f>'NTS ONLY_set_year'!$E$112</f>
        <v>A. 
But et notes</v>
      </c>
      <c r="I18" s="806" t="str">
        <f>"B.
"&amp;'NTS ONLY_set_year'!E56</f>
        <v>B.
Point de
départ</v>
      </c>
      <c r="J18" s="806" t="str">
        <f>"C.
"&amp;'NTS ONLY_set_year'!E57</f>
        <v>C.
Destination</v>
      </c>
      <c r="K18" s="10" t="str">
        <f>'NTS ONLY_set_year'!$E$121</f>
        <v>Début</v>
      </c>
      <c r="L18" s="11" t="str">
        <f>'NTS ONLY_set_year'!$E$59</f>
        <v>Fin</v>
      </c>
      <c r="M18" s="12" t="str">
        <f>'NTS ONLY_set_year'!$E$58</f>
        <v>Parcouru</v>
      </c>
      <c r="N18" s="752"/>
      <c r="O18" s="692"/>
      <c r="P18" s="534" t="str">
        <f>'NTS ONLY_set_year'!$E$73</f>
        <v>Consigner les détails dans A.</v>
      </c>
      <c r="Q18" s="692"/>
      <c r="R18" s="831"/>
      <c r="S18" s="50"/>
      <c r="U18" s="398" t="str">
        <f ca="1">TEXT($AE$8+1,"Mmmm")</f>
        <v>February</v>
      </c>
      <c r="V18" s="590" t="str">
        <f ca="1">AE6</f>
        <v>February,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Rangée</v>
      </c>
      <c r="C19" s="793"/>
      <c r="D19" s="803"/>
      <c r="E19" s="804"/>
      <c r="F19" s="804"/>
      <c r="G19" s="805"/>
      <c r="H19" s="807"/>
      <c r="I19" s="808"/>
      <c r="J19" s="808"/>
      <c r="K19" s="770" t="str">
        <f>'NTS ONLY_set_year'!$E$127</f>
        <v>Totaux</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février</v>
      </c>
      <c r="V19" s="590" t="str">
        <f ca="1">U19&amp;" "&amp;Year_four_digits</f>
        <v>février 2025</v>
      </c>
      <c r="W19" s="590"/>
      <c r="X19" s="397" t="s">
        <v>169</v>
      </c>
      <c r="Y19" s="400" t="s">
        <v>170</v>
      </c>
      <c r="Z19" s="223" t="s">
        <v>34</v>
      </c>
      <c r="AB19" s="423" t="s">
        <v>182</v>
      </c>
      <c r="AC19" s="216"/>
      <c r="AD19" s="383" t="s">
        <v>35</v>
      </c>
      <c r="AE19" s="384"/>
      <c r="AF19" s="385"/>
      <c r="AJ19" s="816"/>
      <c r="AK19" s="697"/>
      <c r="AL19" s="386" t="str">
        <f>'NTS ONLY_set_year'!$E$42</f>
        <v>Vérifier DÉBUT</v>
      </c>
      <c r="AM19" s="697"/>
      <c r="AN19" s="386" t="str">
        <f>'NTS ONLY_set_year'!$E$39</f>
        <v>Vérifier FIN</v>
      </c>
      <c r="AP19" s="387">
        <f ca="1">MIN(OFFSET($AP$19,MATCH($AP$18,$AP$20:$AP$195,0)+1,0,600,1))</f>
        <v>999</v>
      </c>
      <c r="AQ19" s="697"/>
      <c r="AR19" s="697"/>
      <c r="AS19" s="697"/>
      <c r="AT19" s="697"/>
      <c r="AU19" s="814"/>
      <c r="AV19" s="814"/>
      <c r="AW19" s="747"/>
      <c r="BE19" s="10" t="str">
        <f>'NTS ONLY_set_year'!$E$121</f>
        <v>Début</v>
      </c>
      <c r="BF19" s="11" t="str">
        <f>'NTS ONLY_set_year'!$E$59</f>
        <v>Fin</v>
      </c>
      <c r="BG19" s="12" t="str">
        <f>'NTS ONLY_set_year'!$E$58</f>
        <v>Parcouru</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Sam.  1 février 2025</v>
      </c>
      <c r="H20" s="619"/>
      <c r="I20" s="620"/>
      <c r="J20" s="621"/>
      <c r="K20" s="33"/>
      <c r="L20" s="34"/>
      <c r="M20" s="32" t="str">
        <f t="shared" ref="M20:M83" si="3">IF(AND(ISNUMBER(K20),ISNUMBER(L20)),L20-K20,"")</f>
        <v/>
      </c>
      <c r="N20" s="23"/>
      <c r="O20" s="24"/>
      <c r="P20" s="25"/>
      <c r="Q20" s="24"/>
      <c r="R20" s="128">
        <v>1</v>
      </c>
      <c r="S20" s="51"/>
      <c r="T20" s="161" t="str">
        <f ca="1">INDEX('NTS ONLY_set_year'!E:E,MATCH(TEXT($X20,"Ddd"),'NTS ONLY_set_year'!C:C,0))</f>
        <v>Sam</v>
      </c>
      <c r="U20" s="227" t="str">
        <f ca="1">$U$19</f>
        <v>février</v>
      </c>
      <c r="X20" s="388">
        <f ca="1">$AE$8+D20</f>
        <v>45689</v>
      </c>
      <c r="Y20" s="513" t="str">
        <f ca="1">IF(Y14="f",T20&amp;". "&amp;" "&amp;R20&amp;" "&amp;U20&amp;" "&amp;$AE$7,T20&amp;". "&amp;U20&amp;" "&amp;R20&amp;", "&amp;$AE$7)</f>
        <v>Sam.  1 février 2025</v>
      </c>
      <c r="Z20" s="184">
        <f t="shared" ref="Z20:Z83" ca="1" si="4">MIN(R20,$AF$5)</f>
        <v>1</v>
      </c>
      <c r="AA20" s="389">
        <f t="shared" ref="AA20:AA83" ca="1" si="5">$AD$6</f>
        <v>2</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28</v>
      </c>
      <c r="AU20" s="322" t="str">
        <f>IF($C20=$AB$15,'NTS ONLY_set_year'!$E$143," ")&amp;$D20</f>
        <v xml:space="preserve"> 1</v>
      </c>
      <c r="AV20" s="162">
        <f ca="1">IF($X$16=$X$14,0,IF(ISERROR(INDEX($AK$2:$BO$2,D20)),0,(INDEX($AK$2:$BO$2,D20))))</f>
        <v>0</v>
      </c>
      <c r="AW20" s="239">
        <f t="shared" ref="AW20:AW37" ca="1" si="11">IF(OR(D20&gt;$AF$5,D20&lt;1),0,1-AV20)</f>
        <v>1</v>
      </c>
      <c r="BE20" s="744" t="str">
        <f ca="1">$AU$9</f>
        <v>Totaux</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Entrer jour  </v>
      </c>
      <c r="H21" s="622"/>
      <c r="I21" s="19"/>
      <c r="J21" s="624"/>
      <c r="K21" s="33"/>
      <c r="L21" s="34"/>
      <c r="M21" s="32" t="str">
        <f t="shared" si="3"/>
        <v/>
      </c>
      <c r="N21" s="23"/>
      <c r="O21" s="24"/>
      <c r="P21" s="25"/>
      <c r="Q21" s="24"/>
      <c r="R21" s="22" t="str">
        <f t="shared" ref="R21:R84" si="12">IF(ISBLANK(D21),"",D21)</f>
        <v/>
      </c>
      <c r="S21" s="51"/>
      <c r="T21" s="161" t="str">
        <f ca="1">INDEX('NTS ONLY_set_year'!E:E,MATCH(TEXT($X21,"Ddd"),'NTS ONLY_set_year'!C:C,0))</f>
        <v>Ven</v>
      </c>
      <c r="U21" s="227" t="str">
        <f t="shared" ref="U21:U84" ca="1" si="13">$U$19</f>
        <v>février</v>
      </c>
      <c r="X21" s="388">
        <f ca="1">$AE$8+D21</f>
        <v>45688</v>
      </c>
      <c r="Y21" s="513" t="str">
        <f t="shared" ref="Y21:Y84" ca="1" si="14">IF(Y15="f",T21&amp;". "&amp;" "&amp;R21&amp;" "&amp;U21&amp;" "&amp;$AE$7,T21&amp;". "&amp;U21&amp;" "&amp;R21&amp;", "&amp;$AE$7)</f>
        <v>Ven. février , 2025</v>
      </c>
      <c r="Z21" s="184">
        <f t="shared" ca="1" si="4"/>
        <v>28</v>
      </c>
      <c r="AA21" s="389">
        <f t="shared" ca="1" si="5"/>
        <v>2</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622"/>
      <c r="I22" s="19"/>
      <c r="J22" s="21"/>
      <c r="K22" s="33"/>
      <c r="L22" s="34"/>
      <c r="M22" s="32" t="str">
        <f t="shared" si="3"/>
        <v/>
      </c>
      <c r="N22" s="23"/>
      <c r="O22" s="24"/>
      <c r="P22" s="25"/>
      <c r="Q22" s="24"/>
      <c r="R22" s="22" t="str">
        <f t="shared" si="12"/>
        <v/>
      </c>
      <c r="S22" s="51"/>
      <c r="T22" s="161" t="str">
        <f ca="1">INDEX('NTS ONLY_set_year'!E:E,MATCH(TEXT($X22,"Ddd"),'NTS ONLY_set_year'!C:C,0))</f>
        <v>Ven</v>
      </c>
      <c r="U22" s="227" t="str">
        <f t="shared" ca="1" si="13"/>
        <v>février</v>
      </c>
      <c r="X22" s="388">
        <f t="shared" ref="X22:X85" ca="1" si="17">$AE$8+D22</f>
        <v>45688</v>
      </c>
      <c r="Y22" s="513" t="str">
        <f t="shared" ca="1" si="14"/>
        <v>Ven. février , 2025</v>
      </c>
      <c r="Z22" s="184">
        <f t="shared" ca="1" si="4"/>
        <v>28</v>
      </c>
      <c r="AA22" s="389">
        <f t="shared" ca="1" si="5"/>
        <v>2</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622"/>
      <c r="I23" s="19"/>
      <c r="J23" s="624"/>
      <c r="K23" s="33"/>
      <c r="L23" s="34"/>
      <c r="M23" s="32" t="str">
        <f t="shared" si="3"/>
        <v/>
      </c>
      <c r="N23" s="23"/>
      <c r="O23" s="24"/>
      <c r="P23" s="25"/>
      <c r="Q23" s="24"/>
      <c r="R23" s="22" t="str">
        <f t="shared" si="12"/>
        <v/>
      </c>
      <c r="S23" s="51"/>
      <c r="T23" s="161" t="str">
        <f ca="1">INDEX('NTS ONLY_set_year'!E:E,MATCH(TEXT($X23,"Ddd"),'NTS ONLY_set_year'!C:C,0))</f>
        <v>Ven</v>
      </c>
      <c r="U23" s="227" t="str">
        <f t="shared" ca="1" si="13"/>
        <v>février</v>
      </c>
      <c r="X23" s="388">
        <f t="shared" ca="1" si="17"/>
        <v>45688</v>
      </c>
      <c r="Y23" s="513" t="str">
        <f t="shared" ca="1" si="14"/>
        <v>Ven. février , 2025</v>
      </c>
      <c r="Z23" s="184">
        <f t="shared" ca="1" si="4"/>
        <v>28</v>
      </c>
      <c r="AA23" s="389">
        <f t="shared" ca="1" si="5"/>
        <v>2</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Ven</v>
      </c>
      <c r="U24" s="227" t="str">
        <f t="shared" ca="1" si="13"/>
        <v>février</v>
      </c>
      <c r="X24" s="388">
        <f t="shared" ca="1" si="17"/>
        <v>45688</v>
      </c>
      <c r="Y24" s="513" t="str">
        <f t="shared" ca="1" si="14"/>
        <v>Ven. février , 2025</v>
      </c>
      <c r="Z24" s="184">
        <f t="shared" ca="1" si="4"/>
        <v>28</v>
      </c>
      <c r="AA24" s="389">
        <f t="shared" ca="1" si="5"/>
        <v>2</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Ven</v>
      </c>
      <c r="U25" s="227" t="str">
        <f t="shared" ca="1" si="13"/>
        <v>février</v>
      </c>
      <c r="X25" s="388">
        <f t="shared" ca="1" si="17"/>
        <v>45688</v>
      </c>
      <c r="Y25" s="513" t="str">
        <f t="shared" ca="1" si="14"/>
        <v>Ven. février , 2025</v>
      </c>
      <c r="Z25" s="184">
        <f t="shared" ca="1" si="4"/>
        <v>28</v>
      </c>
      <c r="AA25" s="389">
        <f t="shared" ca="1" si="5"/>
        <v>2</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Ven</v>
      </c>
      <c r="U26" s="227" t="str">
        <f t="shared" ca="1" si="13"/>
        <v>février</v>
      </c>
      <c r="X26" s="388">
        <f t="shared" ca="1" si="17"/>
        <v>45688</v>
      </c>
      <c r="Y26" s="513" t="str">
        <f t="shared" ca="1" si="14"/>
        <v>Ven. février , 2025</v>
      </c>
      <c r="Z26" s="184">
        <f t="shared" ca="1" si="4"/>
        <v>28</v>
      </c>
      <c r="AA26" s="389">
        <f t="shared" ca="1" si="5"/>
        <v>2</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Ven</v>
      </c>
      <c r="U27" s="227" t="str">
        <f t="shared" ca="1" si="13"/>
        <v>février</v>
      </c>
      <c r="X27" s="388">
        <f t="shared" ca="1" si="17"/>
        <v>45688</v>
      </c>
      <c r="Y27" s="513" t="str">
        <f t="shared" ca="1" si="14"/>
        <v>Ven. février , 2025</v>
      </c>
      <c r="Z27" s="184">
        <f t="shared" ca="1" si="4"/>
        <v>28</v>
      </c>
      <c r="AA27" s="389">
        <f t="shared" ca="1" si="5"/>
        <v>2</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Ven</v>
      </c>
      <c r="U28" s="227" t="str">
        <f t="shared" ca="1" si="13"/>
        <v>février</v>
      </c>
      <c r="X28" s="388">
        <f t="shared" ca="1" si="17"/>
        <v>45688</v>
      </c>
      <c r="Y28" s="513" t="str">
        <f t="shared" ca="1" si="14"/>
        <v>Ven. février , 2025</v>
      </c>
      <c r="Z28" s="184">
        <f t="shared" ca="1" si="4"/>
        <v>28</v>
      </c>
      <c r="AA28" s="389">
        <f t="shared" ca="1" si="5"/>
        <v>2</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Ven</v>
      </c>
      <c r="U29" s="227" t="str">
        <f t="shared" ca="1" si="13"/>
        <v>février</v>
      </c>
      <c r="X29" s="388">
        <f t="shared" ca="1" si="17"/>
        <v>45688</v>
      </c>
      <c r="Y29" s="513" t="str">
        <f t="shared" ca="1" si="14"/>
        <v>Ven. février , 2025</v>
      </c>
      <c r="Z29" s="184">
        <f t="shared" ca="1" si="4"/>
        <v>28</v>
      </c>
      <c r="AA29" s="389">
        <f t="shared" ca="1" si="5"/>
        <v>2</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Ven</v>
      </c>
      <c r="U30" s="227" t="str">
        <f t="shared" ca="1" si="13"/>
        <v>février</v>
      </c>
      <c r="X30" s="388">
        <f t="shared" ca="1" si="17"/>
        <v>45688</v>
      </c>
      <c r="Y30" s="513" t="str">
        <f t="shared" ca="1" si="14"/>
        <v>Ven. février , 2025</v>
      </c>
      <c r="Z30" s="184">
        <f t="shared" ca="1" si="4"/>
        <v>28</v>
      </c>
      <c r="AA30" s="389">
        <f t="shared" ca="1" si="5"/>
        <v>2</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Ven</v>
      </c>
      <c r="U31" s="227" t="str">
        <f t="shared" ca="1" si="13"/>
        <v>février</v>
      </c>
      <c r="X31" s="388">
        <f t="shared" ca="1" si="17"/>
        <v>45688</v>
      </c>
      <c r="Y31" s="513" t="str">
        <f t="shared" ca="1" si="14"/>
        <v>Ven. février , 2025</v>
      </c>
      <c r="Z31" s="184">
        <f t="shared" ca="1" si="4"/>
        <v>28</v>
      </c>
      <c r="AA31" s="389">
        <f t="shared" ca="1" si="5"/>
        <v>2</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Ven</v>
      </c>
      <c r="U32" s="227" t="str">
        <f t="shared" ca="1" si="13"/>
        <v>février</v>
      </c>
      <c r="X32" s="388">
        <f t="shared" ca="1" si="17"/>
        <v>45688</v>
      </c>
      <c r="Y32" s="513" t="str">
        <f t="shared" ca="1" si="14"/>
        <v>Ven. février , 2025</v>
      </c>
      <c r="Z32" s="184">
        <f t="shared" ca="1" si="4"/>
        <v>28</v>
      </c>
      <c r="AA32" s="389">
        <f t="shared" ca="1" si="5"/>
        <v>2</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Ven</v>
      </c>
      <c r="U33" s="227" t="str">
        <f t="shared" ca="1" si="13"/>
        <v>février</v>
      </c>
      <c r="X33" s="388">
        <f t="shared" ca="1" si="17"/>
        <v>45688</v>
      </c>
      <c r="Y33" s="513" t="str">
        <f t="shared" ca="1" si="14"/>
        <v>Ven. février , 2025</v>
      </c>
      <c r="Z33" s="184">
        <f t="shared" ca="1" si="4"/>
        <v>28</v>
      </c>
      <c r="AA33" s="389">
        <f t="shared" ca="1" si="5"/>
        <v>2</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Ven</v>
      </c>
      <c r="U34" s="227" t="str">
        <f t="shared" ca="1" si="13"/>
        <v>février</v>
      </c>
      <c r="X34" s="388">
        <f t="shared" ca="1" si="17"/>
        <v>45688</v>
      </c>
      <c r="Y34" s="513" t="str">
        <f t="shared" ca="1" si="14"/>
        <v>Ven. février , 2025</v>
      </c>
      <c r="Z34" s="184">
        <f t="shared" ca="1" si="4"/>
        <v>28</v>
      </c>
      <c r="AA34" s="389">
        <f t="shared" ca="1" si="5"/>
        <v>2</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Ven</v>
      </c>
      <c r="U35" s="227" t="str">
        <f t="shared" ca="1" si="13"/>
        <v>février</v>
      </c>
      <c r="X35" s="388">
        <f t="shared" ca="1" si="17"/>
        <v>45688</v>
      </c>
      <c r="Y35" s="513" t="str">
        <f t="shared" ca="1" si="14"/>
        <v>Ven. février , 2025</v>
      </c>
      <c r="Z35" s="184">
        <f t="shared" ca="1" si="4"/>
        <v>28</v>
      </c>
      <c r="AA35" s="389">
        <f t="shared" ca="1" si="5"/>
        <v>2</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Ven</v>
      </c>
      <c r="U36" s="227" t="str">
        <f t="shared" ca="1" si="13"/>
        <v>février</v>
      </c>
      <c r="X36" s="388">
        <f t="shared" ca="1" si="17"/>
        <v>45688</v>
      </c>
      <c r="Y36" s="513" t="str">
        <f t="shared" ca="1" si="14"/>
        <v>Ven. février , 2025</v>
      </c>
      <c r="Z36" s="184">
        <f t="shared" ca="1" si="4"/>
        <v>28</v>
      </c>
      <c r="AA36" s="389">
        <f t="shared" ca="1" si="5"/>
        <v>2</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Ven</v>
      </c>
      <c r="U37" s="227" t="str">
        <f t="shared" ca="1" si="13"/>
        <v>février</v>
      </c>
      <c r="X37" s="388">
        <f t="shared" ca="1" si="17"/>
        <v>45688</v>
      </c>
      <c r="Y37" s="513" t="str">
        <f t="shared" ca="1" si="14"/>
        <v>Ven. février , 2025</v>
      </c>
      <c r="Z37" s="184">
        <f t="shared" ca="1" si="4"/>
        <v>28</v>
      </c>
      <c r="AA37" s="389">
        <f t="shared" ca="1" si="5"/>
        <v>2</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Ven</v>
      </c>
      <c r="U38" s="227" t="str">
        <f t="shared" ca="1" si="13"/>
        <v>février</v>
      </c>
      <c r="X38" s="388">
        <f t="shared" ca="1" si="17"/>
        <v>45688</v>
      </c>
      <c r="Y38" s="513" t="str">
        <f t="shared" ca="1" si="14"/>
        <v>Ven. février , 2025</v>
      </c>
      <c r="Z38" s="184">
        <f t="shared" ca="1" si="4"/>
        <v>28</v>
      </c>
      <c r="AA38" s="389">
        <f t="shared" ca="1" si="5"/>
        <v>2</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Ven</v>
      </c>
      <c r="U39" s="227" t="str">
        <f t="shared" ca="1" si="13"/>
        <v>février</v>
      </c>
      <c r="X39" s="388">
        <f t="shared" ca="1" si="17"/>
        <v>45688</v>
      </c>
      <c r="Y39" s="513" t="str">
        <f t="shared" ca="1" si="14"/>
        <v>Ven. février , 2025</v>
      </c>
      <c r="Z39" s="184">
        <f t="shared" ca="1" si="4"/>
        <v>28</v>
      </c>
      <c r="AA39" s="389">
        <f t="shared" ca="1" si="5"/>
        <v>2</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Ven</v>
      </c>
      <c r="U40" s="227" t="str">
        <f t="shared" ca="1" si="13"/>
        <v>février</v>
      </c>
      <c r="X40" s="388">
        <f t="shared" ca="1" si="17"/>
        <v>45688</v>
      </c>
      <c r="Y40" s="513" t="str">
        <f t="shared" ca="1" si="14"/>
        <v>Ven. février , 2025</v>
      </c>
      <c r="Z40" s="184">
        <f t="shared" ca="1" si="4"/>
        <v>28</v>
      </c>
      <c r="AA40" s="389">
        <f t="shared" ca="1" si="5"/>
        <v>2</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Ven</v>
      </c>
      <c r="U41" s="227" t="str">
        <f t="shared" ca="1" si="13"/>
        <v>février</v>
      </c>
      <c r="X41" s="388">
        <f t="shared" ca="1" si="17"/>
        <v>45688</v>
      </c>
      <c r="Y41" s="513" t="str">
        <f t="shared" ca="1" si="14"/>
        <v>Ven. février , 2025</v>
      </c>
      <c r="Z41" s="184">
        <f t="shared" ca="1" si="4"/>
        <v>28</v>
      </c>
      <c r="AA41" s="389">
        <f t="shared" ca="1" si="5"/>
        <v>2</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Ven</v>
      </c>
      <c r="U42" s="227" t="str">
        <f t="shared" ca="1" si="13"/>
        <v>février</v>
      </c>
      <c r="X42" s="388">
        <f t="shared" ca="1" si="17"/>
        <v>45688</v>
      </c>
      <c r="Y42" s="513" t="str">
        <f t="shared" ca="1" si="14"/>
        <v>Ven. février , 2025</v>
      </c>
      <c r="Z42" s="184">
        <f t="shared" ca="1" si="4"/>
        <v>28</v>
      </c>
      <c r="AA42" s="389">
        <f t="shared" ca="1" si="5"/>
        <v>2</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Ven</v>
      </c>
      <c r="U43" s="227" t="str">
        <f t="shared" ca="1" si="13"/>
        <v>février</v>
      </c>
      <c r="X43" s="388">
        <f t="shared" ca="1" si="17"/>
        <v>45688</v>
      </c>
      <c r="Y43" s="513" t="str">
        <f t="shared" ca="1" si="14"/>
        <v>Ven. février , 2025</v>
      </c>
      <c r="Z43" s="184">
        <f t="shared" ca="1" si="4"/>
        <v>28</v>
      </c>
      <c r="AA43" s="389">
        <f t="shared" ca="1" si="5"/>
        <v>2</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Ven</v>
      </c>
      <c r="U44" s="227" t="str">
        <f t="shared" ca="1" si="13"/>
        <v>février</v>
      </c>
      <c r="X44" s="388">
        <f t="shared" ca="1" si="17"/>
        <v>45688</v>
      </c>
      <c r="Y44" s="513" t="str">
        <f t="shared" ca="1" si="14"/>
        <v>Ven. février , 2025</v>
      </c>
      <c r="Z44" s="184">
        <f t="shared" ca="1" si="4"/>
        <v>28</v>
      </c>
      <c r="AA44" s="389">
        <f t="shared" ca="1" si="5"/>
        <v>2</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Ven</v>
      </c>
      <c r="U45" s="227" t="str">
        <f t="shared" ca="1" si="13"/>
        <v>février</v>
      </c>
      <c r="X45" s="388">
        <f t="shared" ca="1" si="17"/>
        <v>45688</v>
      </c>
      <c r="Y45" s="513" t="str">
        <f t="shared" ca="1" si="14"/>
        <v>Ven. février , 2025</v>
      </c>
      <c r="Z45" s="184">
        <f t="shared" ca="1" si="4"/>
        <v>28</v>
      </c>
      <c r="AA45" s="389">
        <f t="shared" ca="1" si="5"/>
        <v>2</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Ven</v>
      </c>
      <c r="U46" s="227" t="str">
        <f t="shared" ca="1" si="13"/>
        <v>février</v>
      </c>
      <c r="X46" s="388">
        <f t="shared" ca="1" si="17"/>
        <v>45688</v>
      </c>
      <c r="Y46" s="513" t="str">
        <f t="shared" ca="1" si="14"/>
        <v>Ven. février , 2025</v>
      </c>
      <c r="Z46" s="184">
        <f t="shared" ca="1" si="4"/>
        <v>28</v>
      </c>
      <c r="AA46" s="389">
        <f t="shared" ca="1" si="5"/>
        <v>2</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Ven</v>
      </c>
      <c r="U47" s="227" t="str">
        <f t="shared" ca="1" si="13"/>
        <v>février</v>
      </c>
      <c r="X47" s="388">
        <f t="shared" ca="1" si="17"/>
        <v>45688</v>
      </c>
      <c r="Y47" s="513" t="str">
        <f t="shared" ca="1" si="14"/>
        <v>Ven. février , 2025</v>
      </c>
      <c r="Z47" s="184">
        <f t="shared" ca="1" si="4"/>
        <v>28</v>
      </c>
      <c r="AA47" s="389">
        <f t="shared" ca="1" si="5"/>
        <v>2</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Ven</v>
      </c>
      <c r="U48" s="227" t="str">
        <f t="shared" ca="1" si="13"/>
        <v>février</v>
      </c>
      <c r="X48" s="388">
        <f t="shared" ca="1" si="17"/>
        <v>45688</v>
      </c>
      <c r="Y48" s="513" t="str">
        <f t="shared" ca="1" si="14"/>
        <v>Ven. février , 2025</v>
      </c>
      <c r="Z48" s="184">
        <f t="shared" ca="1" si="4"/>
        <v>28</v>
      </c>
      <c r="AA48" s="389">
        <f t="shared" ca="1" si="5"/>
        <v>2</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625"/>
      <c r="I49" s="626"/>
      <c r="J49" s="21"/>
      <c r="K49" s="33"/>
      <c r="L49" s="34"/>
      <c r="M49" s="32" t="str">
        <f t="shared" si="3"/>
        <v/>
      </c>
      <c r="N49" s="23"/>
      <c r="O49" s="24"/>
      <c r="P49" s="25"/>
      <c r="Q49" s="24"/>
      <c r="R49" s="22" t="str">
        <f t="shared" si="12"/>
        <v/>
      </c>
      <c r="S49" s="51"/>
      <c r="T49" s="161" t="str">
        <f ca="1">INDEX('NTS ONLY_set_year'!E:E,MATCH(TEXT($X49,"Ddd"),'NTS ONLY_set_year'!C:C,0))</f>
        <v>Ven</v>
      </c>
      <c r="U49" s="227" t="str">
        <f t="shared" ca="1" si="13"/>
        <v>février</v>
      </c>
      <c r="X49" s="388">
        <f t="shared" ca="1" si="17"/>
        <v>45688</v>
      </c>
      <c r="Y49" s="513" t="str">
        <f t="shared" ca="1" si="14"/>
        <v>Ven. février , 2025</v>
      </c>
      <c r="Z49" s="184">
        <f t="shared" ca="1" si="4"/>
        <v>28</v>
      </c>
      <c r="AA49" s="389">
        <f t="shared" ca="1" si="5"/>
        <v>2</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Ven</v>
      </c>
      <c r="U50" s="227" t="str">
        <f t="shared" ca="1" si="13"/>
        <v>février</v>
      </c>
      <c r="X50" s="388">
        <f t="shared" ca="1" si="17"/>
        <v>45688</v>
      </c>
      <c r="Y50" s="513" t="str">
        <f t="shared" ca="1" si="14"/>
        <v>Ven. février , 2025</v>
      </c>
      <c r="Z50" s="184">
        <f t="shared" ca="1" si="4"/>
        <v>28</v>
      </c>
      <c r="AA50" s="389">
        <f t="shared" ca="1" si="5"/>
        <v>2</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Ven</v>
      </c>
      <c r="U51" s="227" t="str">
        <f t="shared" ca="1" si="13"/>
        <v>février</v>
      </c>
      <c r="X51" s="388">
        <f t="shared" ca="1" si="17"/>
        <v>45688</v>
      </c>
      <c r="Y51" s="513" t="str">
        <f t="shared" ca="1" si="14"/>
        <v>Ven. février , 2025</v>
      </c>
      <c r="Z51" s="184">
        <f t="shared" ca="1" si="4"/>
        <v>28</v>
      </c>
      <c r="AA51" s="389">
        <f t="shared" ca="1" si="5"/>
        <v>2</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Ven</v>
      </c>
      <c r="U52" s="227" t="str">
        <f t="shared" ca="1" si="13"/>
        <v>février</v>
      </c>
      <c r="X52" s="388">
        <f t="shared" ca="1" si="17"/>
        <v>45688</v>
      </c>
      <c r="Y52" s="513" t="str">
        <f t="shared" ca="1" si="14"/>
        <v>Ven. février , 2025</v>
      </c>
      <c r="Z52" s="184">
        <f t="shared" ca="1" si="4"/>
        <v>28</v>
      </c>
      <c r="AA52" s="389">
        <f t="shared" ca="1" si="5"/>
        <v>2</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Ven</v>
      </c>
      <c r="U53" s="227" t="str">
        <f t="shared" ca="1" si="13"/>
        <v>février</v>
      </c>
      <c r="X53" s="388">
        <f t="shared" ca="1" si="17"/>
        <v>45688</v>
      </c>
      <c r="Y53" s="513" t="str">
        <f t="shared" ca="1" si="14"/>
        <v>Ven. février , 2025</v>
      </c>
      <c r="Z53" s="184">
        <f t="shared" ca="1" si="4"/>
        <v>28</v>
      </c>
      <c r="AA53" s="389">
        <f t="shared" ca="1" si="5"/>
        <v>2</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Ven</v>
      </c>
      <c r="U54" s="227" t="str">
        <f t="shared" ca="1" si="13"/>
        <v>février</v>
      </c>
      <c r="X54" s="388">
        <f t="shared" ca="1" si="17"/>
        <v>45688</v>
      </c>
      <c r="Y54" s="513" t="str">
        <f t="shared" ca="1" si="14"/>
        <v>Ven. février , 2025</v>
      </c>
      <c r="Z54" s="184">
        <f t="shared" ca="1" si="4"/>
        <v>28</v>
      </c>
      <c r="AA54" s="389">
        <f t="shared" ca="1" si="5"/>
        <v>2</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Ven</v>
      </c>
      <c r="U55" s="227" t="str">
        <f t="shared" ca="1" si="13"/>
        <v>février</v>
      </c>
      <c r="X55" s="388">
        <f t="shared" ca="1" si="17"/>
        <v>45688</v>
      </c>
      <c r="Y55" s="513" t="str">
        <f t="shared" ca="1" si="14"/>
        <v>Ven. février , 2025</v>
      </c>
      <c r="Z55" s="184">
        <f t="shared" ca="1" si="4"/>
        <v>28</v>
      </c>
      <c r="AA55" s="389">
        <f t="shared" ca="1" si="5"/>
        <v>2</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Ven</v>
      </c>
      <c r="U56" s="227" t="str">
        <f t="shared" ca="1" si="13"/>
        <v>février</v>
      </c>
      <c r="X56" s="388">
        <f t="shared" ca="1" si="17"/>
        <v>45688</v>
      </c>
      <c r="Y56" s="513" t="str">
        <f t="shared" ca="1" si="14"/>
        <v>Ven. février , 2025</v>
      </c>
      <c r="Z56" s="184">
        <f t="shared" ca="1" si="4"/>
        <v>28</v>
      </c>
      <c r="AA56" s="389">
        <f t="shared" ca="1" si="5"/>
        <v>2</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Ven</v>
      </c>
      <c r="U57" s="227" t="str">
        <f t="shared" ca="1" si="13"/>
        <v>février</v>
      </c>
      <c r="X57" s="388">
        <f t="shared" ca="1" si="17"/>
        <v>45688</v>
      </c>
      <c r="Y57" s="513" t="str">
        <f t="shared" ca="1" si="14"/>
        <v>Ven. février , 2025</v>
      </c>
      <c r="Z57" s="184">
        <f t="shared" ca="1" si="4"/>
        <v>28</v>
      </c>
      <c r="AA57" s="389">
        <f t="shared" ca="1" si="5"/>
        <v>2</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Ven</v>
      </c>
      <c r="U58" s="227" t="str">
        <f t="shared" ca="1" si="13"/>
        <v>février</v>
      </c>
      <c r="X58" s="388">
        <f t="shared" ca="1" si="17"/>
        <v>45688</v>
      </c>
      <c r="Y58" s="513" t="str">
        <f t="shared" ca="1" si="14"/>
        <v>Ven. février , 2025</v>
      </c>
      <c r="Z58" s="184">
        <f t="shared" ca="1" si="4"/>
        <v>28</v>
      </c>
      <c r="AA58" s="389">
        <f t="shared" ca="1" si="5"/>
        <v>2</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Ven</v>
      </c>
      <c r="U59" s="227" t="str">
        <f t="shared" ca="1" si="13"/>
        <v>février</v>
      </c>
      <c r="X59" s="388">
        <f t="shared" ca="1" si="17"/>
        <v>45688</v>
      </c>
      <c r="Y59" s="513" t="str">
        <f t="shared" ca="1" si="14"/>
        <v>Ven. février , 2025</v>
      </c>
      <c r="Z59" s="184">
        <f t="shared" ca="1" si="4"/>
        <v>28</v>
      </c>
      <c r="AA59" s="389">
        <f t="shared" ca="1" si="5"/>
        <v>2</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Ven</v>
      </c>
      <c r="U60" s="227" t="str">
        <f t="shared" ca="1" si="13"/>
        <v>février</v>
      </c>
      <c r="X60" s="388">
        <f t="shared" ca="1" si="17"/>
        <v>45688</v>
      </c>
      <c r="Y60" s="513" t="str">
        <f t="shared" ca="1" si="14"/>
        <v>Ven. février , 2025</v>
      </c>
      <c r="Z60" s="184">
        <f t="shared" ca="1" si="4"/>
        <v>28</v>
      </c>
      <c r="AA60" s="389">
        <f t="shared" ca="1" si="5"/>
        <v>2</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Ven</v>
      </c>
      <c r="U61" s="227" t="str">
        <f t="shared" ca="1" si="13"/>
        <v>février</v>
      </c>
      <c r="X61" s="388">
        <f t="shared" ca="1" si="17"/>
        <v>45688</v>
      </c>
      <c r="Y61" s="513" t="str">
        <f t="shared" ca="1" si="14"/>
        <v>Ven. février , 2025</v>
      </c>
      <c r="Z61" s="184">
        <f t="shared" ca="1" si="4"/>
        <v>28</v>
      </c>
      <c r="AA61" s="389">
        <f t="shared" ca="1" si="5"/>
        <v>2</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Ven</v>
      </c>
      <c r="U62" s="227" t="str">
        <f t="shared" ca="1" si="13"/>
        <v>février</v>
      </c>
      <c r="X62" s="388">
        <f t="shared" ca="1" si="17"/>
        <v>45688</v>
      </c>
      <c r="Y62" s="513" t="str">
        <f t="shared" ca="1" si="14"/>
        <v>Ven. février , 2025</v>
      </c>
      <c r="Z62" s="184">
        <f t="shared" ca="1" si="4"/>
        <v>28</v>
      </c>
      <c r="AA62" s="389">
        <f t="shared" ca="1" si="5"/>
        <v>2</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Ven</v>
      </c>
      <c r="U63" s="227" t="str">
        <f t="shared" ca="1" si="13"/>
        <v>février</v>
      </c>
      <c r="X63" s="388">
        <f t="shared" ca="1" si="17"/>
        <v>45688</v>
      </c>
      <c r="Y63" s="513" t="str">
        <f t="shared" ca="1" si="14"/>
        <v>Ven. février , 2025</v>
      </c>
      <c r="Z63" s="184">
        <f t="shared" ca="1" si="4"/>
        <v>28</v>
      </c>
      <c r="AA63" s="389">
        <f t="shared" ca="1" si="5"/>
        <v>2</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Ven</v>
      </c>
      <c r="U64" s="227" t="str">
        <f t="shared" ca="1" si="13"/>
        <v>février</v>
      </c>
      <c r="X64" s="388">
        <f t="shared" ca="1" si="17"/>
        <v>45688</v>
      </c>
      <c r="Y64" s="513" t="str">
        <f t="shared" ca="1" si="14"/>
        <v>Ven. février , 2025</v>
      </c>
      <c r="Z64" s="184">
        <f t="shared" ca="1" si="4"/>
        <v>28</v>
      </c>
      <c r="AA64" s="389">
        <f t="shared" ca="1" si="5"/>
        <v>2</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Ven</v>
      </c>
      <c r="U65" s="227" t="str">
        <f t="shared" ca="1" si="13"/>
        <v>février</v>
      </c>
      <c r="X65" s="388">
        <f t="shared" ca="1" si="17"/>
        <v>45688</v>
      </c>
      <c r="Y65" s="513" t="str">
        <f t="shared" ca="1" si="14"/>
        <v>Ven. février , 2025</v>
      </c>
      <c r="Z65" s="184">
        <f t="shared" ca="1" si="4"/>
        <v>28</v>
      </c>
      <c r="AA65" s="389">
        <f t="shared" ca="1" si="5"/>
        <v>2</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Ven</v>
      </c>
      <c r="U66" s="227" t="str">
        <f t="shared" ca="1" si="13"/>
        <v>février</v>
      </c>
      <c r="X66" s="388">
        <f t="shared" ca="1" si="17"/>
        <v>45688</v>
      </c>
      <c r="Y66" s="513" t="str">
        <f t="shared" ca="1" si="14"/>
        <v>Ven. février , 2025</v>
      </c>
      <c r="Z66" s="184">
        <f t="shared" ca="1" si="4"/>
        <v>28</v>
      </c>
      <c r="AA66" s="389">
        <f t="shared" ca="1" si="5"/>
        <v>2</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Ven</v>
      </c>
      <c r="U67" s="227" t="str">
        <f t="shared" ca="1" si="13"/>
        <v>février</v>
      </c>
      <c r="X67" s="388">
        <f t="shared" ca="1" si="17"/>
        <v>45688</v>
      </c>
      <c r="Y67" s="513" t="str">
        <f t="shared" ca="1" si="14"/>
        <v>Ven. février , 2025</v>
      </c>
      <c r="Z67" s="184">
        <f t="shared" ca="1" si="4"/>
        <v>28</v>
      </c>
      <c r="AA67" s="389">
        <f t="shared" ca="1" si="5"/>
        <v>2</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Ven</v>
      </c>
      <c r="U68" s="227" t="str">
        <f t="shared" ca="1" si="13"/>
        <v>février</v>
      </c>
      <c r="X68" s="388">
        <f t="shared" ca="1" si="17"/>
        <v>45688</v>
      </c>
      <c r="Y68" s="513" t="str">
        <f t="shared" ca="1" si="14"/>
        <v>Ven. février , 2025</v>
      </c>
      <c r="Z68" s="184">
        <f t="shared" ca="1" si="4"/>
        <v>28</v>
      </c>
      <c r="AA68" s="389">
        <f t="shared" ca="1" si="5"/>
        <v>2</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Ven</v>
      </c>
      <c r="U69" s="227" t="str">
        <f t="shared" ca="1" si="13"/>
        <v>février</v>
      </c>
      <c r="X69" s="388">
        <f t="shared" ca="1" si="17"/>
        <v>45688</v>
      </c>
      <c r="Y69" s="513" t="str">
        <f t="shared" ca="1" si="14"/>
        <v>Ven. février , 2025</v>
      </c>
      <c r="Z69" s="184">
        <f t="shared" ca="1" si="4"/>
        <v>28</v>
      </c>
      <c r="AA69" s="389">
        <f t="shared" ca="1" si="5"/>
        <v>2</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Ven</v>
      </c>
      <c r="U70" s="227" t="str">
        <f t="shared" ca="1" si="13"/>
        <v>février</v>
      </c>
      <c r="X70" s="388">
        <f t="shared" ca="1" si="17"/>
        <v>45688</v>
      </c>
      <c r="Y70" s="513" t="str">
        <f t="shared" ca="1" si="14"/>
        <v>Ven. février , 2025</v>
      </c>
      <c r="Z70" s="184">
        <f t="shared" ca="1" si="4"/>
        <v>28</v>
      </c>
      <c r="AA70" s="389">
        <f t="shared" ca="1" si="5"/>
        <v>2</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Ven</v>
      </c>
      <c r="U71" s="227" t="str">
        <f t="shared" ca="1" si="13"/>
        <v>février</v>
      </c>
      <c r="X71" s="388">
        <f t="shared" ca="1" si="17"/>
        <v>45688</v>
      </c>
      <c r="Y71" s="513" t="str">
        <f t="shared" ca="1" si="14"/>
        <v>Ven. février , 2025</v>
      </c>
      <c r="Z71" s="184">
        <f t="shared" ca="1" si="4"/>
        <v>28</v>
      </c>
      <c r="AA71" s="389">
        <f t="shared" ca="1" si="5"/>
        <v>2</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Ven</v>
      </c>
      <c r="U72" s="227" t="str">
        <f t="shared" ca="1" si="13"/>
        <v>février</v>
      </c>
      <c r="X72" s="388">
        <f t="shared" ca="1" si="17"/>
        <v>45688</v>
      </c>
      <c r="Y72" s="513" t="str">
        <f t="shared" ca="1" si="14"/>
        <v>Ven. février , 2025</v>
      </c>
      <c r="Z72" s="184">
        <f t="shared" ca="1" si="4"/>
        <v>28</v>
      </c>
      <c r="AA72" s="389">
        <f t="shared" ca="1" si="5"/>
        <v>2</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Ven</v>
      </c>
      <c r="U73" s="227" t="str">
        <f t="shared" ca="1" si="13"/>
        <v>février</v>
      </c>
      <c r="X73" s="388">
        <f t="shared" ca="1" si="17"/>
        <v>45688</v>
      </c>
      <c r="Y73" s="513" t="str">
        <f t="shared" ca="1" si="14"/>
        <v>Ven. février , 2025</v>
      </c>
      <c r="Z73" s="184">
        <f t="shared" ca="1" si="4"/>
        <v>28</v>
      </c>
      <c r="AA73" s="389">
        <f t="shared" ca="1" si="5"/>
        <v>2</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Ven</v>
      </c>
      <c r="U74" s="227" t="str">
        <f t="shared" ca="1" si="13"/>
        <v>février</v>
      </c>
      <c r="X74" s="388">
        <f t="shared" ca="1" si="17"/>
        <v>45688</v>
      </c>
      <c r="Y74" s="513" t="str">
        <f t="shared" ca="1" si="14"/>
        <v>Ven. février , 2025</v>
      </c>
      <c r="Z74" s="184">
        <f t="shared" ca="1" si="4"/>
        <v>28</v>
      </c>
      <c r="AA74" s="389">
        <f t="shared" ca="1" si="5"/>
        <v>2</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Ven</v>
      </c>
      <c r="U75" s="227" t="str">
        <f t="shared" ca="1" si="13"/>
        <v>février</v>
      </c>
      <c r="X75" s="388">
        <f t="shared" ca="1" si="17"/>
        <v>45688</v>
      </c>
      <c r="Y75" s="513" t="str">
        <f t="shared" ca="1" si="14"/>
        <v>Ven. février , 2025</v>
      </c>
      <c r="Z75" s="184">
        <f t="shared" ca="1" si="4"/>
        <v>28</v>
      </c>
      <c r="AA75" s="389">
        <f t="shared" ca="1" si="5"/>
        <v>2</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Ven</v>
      </c>
      <c r="U76" s="227" t="str">
        <f t="shared" ca="1" si="13"/>
        <v>février</v>
      </c>
      <c r="X76" s="388">
        <f t="shared" ca="1" si="17"/>
        <v>45688</v>
      </c>
      <c r="Y76" s="513" t="str">
        <f t="shared" ca="1" si="14"/>
        <v>Ven. février , 2025</v>
      </c>
      <c r="Z76" s="184">
        <f t="shared" ca="1" si="4"/>
        <v>28</v>
      </c>
      <c r="AA76" s="389">
        <f t="shared" ca="1" si="5"/>
        <v>2</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Ven</v>
      </c>
      <c r="U77" s="227" t="str">
        <f t="shared" ca="1" si="13"/>
        <v>février</v>
      </c>
      <c r="X77" s="388">
        <f t="shared" ca="1" si="17"/>
        <v>45688</v>
      </c>
      <c r="Y77" s="513" t="str">
        <f t="shared" ca="1" si="14"/>
        <v>Ven. février , 2025</v>
      </c>
      <c r="Z77" s="184">
        <f t="shared" ca="1" si="4"/>
        <v>28</v>
      </c>
      <c r="AA77" s="389">
        <f t="shared" ca="1" si="5"/>
        <v>2</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Ven</v>
      </c>
      <c r="U78" s="227" t="str">
        <f t="shared" ca="1" si="13"/>
        <v>février</v>
      </c>
      <c r="X78" s="388">
        <f t="shared" ca="1" si="17"/>
        <v>45688</v>
      </c>
      <c r="Y78" s="513" t="str">
        <f t="shared" ca="1" si="14"/>
        <v>Ven. février , 2025</v>
      </c>
      <c r="Z78" s="184">
        <f t="shared" ca="1" si="4"/>
        <v>28</v>
      </c>
      <c r="AA78" s="389">
        <f t="shared" ca="1" si="5"/>
        <v>2</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Ven</v>
      </c>
      <c r="U79" s="227" t="str">
        <f t="shared" ca="1" si="13"/>
        <v>février</v>
      </c>
      <c r="X79" s="388">
        <f t="shared" ca="1" si="17"/>
        <v>45688</v>
      </c>
      <c r="Y79" s="513" t="str">
        <f t="shared" ca="1" si="14"/>
        <v>Ven. février , 2025</v>
      </c>
      <c r="Z79" s="184">
        <f t="shared" ca="1" si="4"/>
        <v>28</v>
      </c>
      <c r="AA79" s="389">
        <f t="shared" ca="1" si="5"/>
        <v>2</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Ven</v>
      </c>
      <c r="U80" s="227" t="str">
        <f t="shared" ca="1" si="13"/>
        <v>février</v>
      </c>
      <c r="X80" s="388">
        <f t="shared" ca="1" si="17"/>
        <v>45688</v>
      </c>
      <c r="Y80" s="513" t="str">
        <f t="shared" ca="1" si="14"/>
        <v>Ven. février , 2025</v>
      </c>
      <c r="Z80" s="184">
        <f t="shared" ca="1" si="4"/>
        <v>28</v>
      </c>
      <c r="AA80" s="389">
        <f t="shared" ca="1" si="5"/>
        <v>2</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Ven</v>
      </c>
      <c r="U81" s="227" t="str">
        <f t="shared" ca="1" si="13"/>
        <v>février</v>
      </c>
      <c r="X81" s="388">
        <f t="shared" ca="1" si="17"/>
        <v>45688</v>
      </c>
      <c r="Y81" s="513" t="str">
        <f t="shared" ca="1" si="14"/>
        <v>Ven. février , 2025</v>
      </c>
      <c r="Z81" s="184">
        <f t="shared" ca="1" si="4"/>
        <v>28</v>
      </c>
      <c r="AA81" s="389">
        <f t="shared" ca="1" si="5"/>
        <v>2</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Ven</v>
      </c>
      <c r="U82" s="227" t="str">
        <f t="shared" ca="1" si="13"/>
        <v>février</v>
      </c>
      <c r="X82" s="388">
        <f t="shared" ca="1" si="17"/>
        <v>45688</v>
      </c>
      <c r="Y82" s="513" t="str">
        <f t="shared" ca="1" si="14"/>
        <v>Ven. février , 2025</v>
      </c>
      <c r="Z82" s="184">
        <f t="shared" ca="1" si="4"/>
        <v>28</v>
      </c>
      <c r="AA82" s="389">
        <f t="shared" ca="1" si="5"/>
        <v>2</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Ven</v>
      </c>
      <c r="U83" s="227" t="str">
        <f t="shared" ca="1" si="13"/>
        <v>février</v>
      </c>
      <c r="X83" s="388">
        <f t="shared" ca="1" si="17"/>
        <v>45688</v>
      </c>
      <c r="Y83" s="513" t="str">
        <f t="shared" ca="1" si="14"/>
        <v>Ven. février , 2025</v>
      </c>
      <c r="Z83" s="184">
        <f t="shared" ca="1" si="4"/>
        <v>28</v>
      </c>
      <c r="AA83" s="389">
        <f t="shared" ca="1" si="5"/>
        <v>2</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Ven</v>
      </c>
      <c r="U84" s="227" t="str">
        <f t="shared" ca="1" si="13"/>
        <v>février</v>
      </c>
      <c r="X84" s="388">
        <f t="shared" ca="1" si="17"/>
        <v>45688</v>
      </c>
      <c r="Y84" s="513" t="str">
        <f t="shared" ca="1" si="14"/>
        <v>Ven. février , 2025</v>
      </c>
      <c r="Z84" s="184">
        <f t="shared" ref="Z84:Z147" ca="1" si="24">MIN(R84,$AF$5)</f>
        <v>28</v>
      </c>
      <c r="AA84" s="389">
        <f t="shared" ref="AA84:AA147" ca="1" si="25">$AD$6</f>
        <v>2</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Ven</v>
      </c>
      <c r="U85" s="227" t="str">
        <f t="shared" ref="U85:U148" ca="1" si="32">$U$19</f>
        <v>février</v>
      </c>
      <c r="X85" s="388">
        <f t="shared" ca="1" si="17"/>
        <v>45688</v>
      </c>
      <c r="Y85" s="513" t="str">
        <f t="shared" ref="Y85:Y148" ca="1" si="33">IF(Y79="f",T85&amp;". "&amp;" "&amp;R85&amp;" "&amp;U85&amp;" "&amp;$AE$7,T85&amp;". "&amp;U85&amp;" "&amp;R85&amp;", "&amp;$AE$7)</f>
        <v>Ven. février , 2025</v>
      </c>
      <c r="Z85" s="184">
        <f t="shared" ca="1" si="24"/>
        <v>28</v>
      </c>
      <c r="AA85" s="389">
        <f t="shared" ca="1" si="25"/>
        <v>2</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Ven</v>
      </c>
      <c r="U86" s="227" t="str">
        <f t="shared" ca="1" si="32"/>
        <v>février</v>
      </c>
      <c r="X86" s="388">
        <f t="shared" ref="X86:X149" ca="1" si="36">$AE$8+D86</f>
        <v>45688</v>
      </c>
      <c r="Y86" s="513" t="str">
        <f t="shared" ca="1" si="33"/>
        <v>Ven. février , 2025</v>
      </c>
      <c r="Z86" s="184">
        <f t="shared" ca="1" si="24"/>
        <v>28</v>
      </c>
      <c r="AA86" s="389">
        <f t="shared" ca="1" si="25"/>
        <v>2</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Ven</v>
      </c>
      <c r="U87" s="227" t="str">
        <f t="shared" ca="1" si="32"/>
        <v>février</v>
      </c>
      <c r="X87" s="388">
        <f t="shared" ca="1" si="36"/>
        <v>45688</v>
      </c>
      <c r="Y87" s="513" t="str">
        <f t="shared" ca="1" si="33"/>
        <v>Ven. février , 2025</v>
      </c>
      <c r="Z87" s="184">
        <f t="shared" ca="1" si="24"/>
        <v>28</v>
      </c>
      <c r="AA87" s="389">
        <f t="shared" ca="1" si="25"/>
        <v>2</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Ven</v>
      </c>
      <c r="U88" s="227" t="str">
        <f t="shared" ca="1" si="32"/>
        <v>février</v>
      </c>
      <c r="X88" s="388">
        <f t="shared" ca="1" si="36"/>
        <v>45688</v>
      </c>
      <c r="Y88" s="513" t="str">
        <f t="shared" ca="1" si="33"/>
        <v>Ven. février , 2025</v>
      </c>
      <c r="Z88" s="184">
        <f t="shared" ca="1" si="24"/>
        <v>28</v>
      </c>
      <c r="AA88" s="389">
        <f t="shared" ca="1" si="25"/>
        <v>2</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Ven</v>
      </c>
      <c r="U89" s="227" t="str">
        <f t="shared" ca="1" si="32"/>
        <v>février</v>
      </c>
      <c r="X89" s="388">
        <f t="shared" ca="1" si="36"/>
        <v>45688</v>
      </c>
      <c r="Y89" s="513" t="str">
        <f t="shared" ca="1" si="33"/>
        <v>Ven. février , 2025</v>
      </c>
      <c r="Z89" s="184">
        <f t="shared" ca="1" si="24"/>
        <v>28</v>
      </c>
      <c r="AA89" s="389">
        <f t="shared" ca="1" si="25"/>
        <v>2</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Ven</v>
      </c>
      <c r="U90" s="227" t="str">
        <f t="shared" ca="1" si="32"/>
        <v>février</v>
      </c>
      <c r="X90" s="388">
        <f t="shared" ca="1" si="36"/>
        <v>45688</v>
      </c>
      <c r="Y90" s="513" t="str">
        <f t="shared" ca="1" si="33"/>
        <v>Ven. février , 2025</v>
      </c>
      <c r="Z90" s="184">
        <f t="shared" ca="1" si="24"/>
        <v>28</v>
      </c>
      <c r="AA90" s="389">
        <f t="shared" ca="1" si="25"/>
        <v>2</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Ven</v>
      </c>
      <c r="U91" s="227" t="str">
        <f t="shared" ca="1" si="32"/>
        <v>février</v>
      </c>
      <c r="X91" s="388">
        <f t="shared" ca="1" si="36"/>
        <v>45688</v>
      </c>
      <c r="Y91" s="513" t="str">
        <f t="shared" ca="1" si="33"/>
        <v>Ven. février , 2025</v>
      </c>
      <c r="Z91" s="184">
        <f t="shared" ca="1" si="24"/>
        <v>28</v>
      </c>
      <c r="AA91" s="389">
        <f t="shared" ca="1" si="25"/>
        <v>2</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Ven</v>
      </c>
      <c r="U92" s="227" t="str">
        <f t="shared" ca="1" si="32"/>
        <v>février</v>
      </c>
      <c r="X92" s="388">
        <f t="shared" ca="1" si="36"/>
        <v>45688</v>
      </c>
      <c r="Y92" s="513" t="str">
        <f t="shared" ca="1" si="33"/>
        <v>Ven. février , 2025</v>
      </c>
      <c r="Z92" s="184">
        <f t="shared" ca="1" si="24"/>
        <v>28</v>
      </c>
      <c r="AA92" s="389">
        <f t="shared" ca="1" si="25"/>
        <v>2</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Ven</v>
      </c>
      <c r="U93" s="227" t="str">
        <f t="shared" ca="1" si="32"/>
        <v>février</v>
      </c>
      <c r="X93" s="388">
        <f t="shared" ca="1" si="36"/>
        <v>45688</v>
      </c>
      <c r="Y93" s="513" t="str">
        <f t="shared" ca="1" si="33"/>
        <v>Ven. février , 2025</v>
      </c>
      <c r="Z93" s="184">
        <f t="shared" ca="1" si="24"/>
        <v>28</v>
      </c>
      <c r="AA93" s="389">
        <f t="shared" ca="1" si="25"/>
        <v>2</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Ven</v>
      </c>
      <c r="U94" s="227" t="str">
        <f t="shared" ca="1" si="32"/>
        <v>février</v>
      </c>
      <c r="X94" s="388">
        <f t="shared" ca="1" si="36"/>
        <v>45688</v>
      </c>
      <c r="Y94" s="513" t="str">
        <f t="shared" ca="1" si="33"/>
        <v>Ven. février , 2025</v>
      </c>
      <c r="Z94" s="184">
        <f t="shared" ca="1" si="24"/>
        <v>28</v>
      </c>
      <c r="AA94" s="389">
        <f t="shared" ca="1" si="25"/>
        <v>2</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Ven</v>
      </c>
      <c r="U95" s="227" t="str">
        <f t="shared" ca="1" si="32"/>
        <v>février</v>
      </c>
      <c r="X95" s="388">
        <f t="shared" ca="1" si="36"/>
        <v>45688</v>
      </c>
      <c r="Y95" s="513" t="str">
        <f t="shared" ca="1" si="33"/>
        <v>Ven. février , 2025</v>
      </c>
      <c r="Z95" s="184">
        <f t="shared" ca="1" si="24"/>
        <v>28</v>
      </c>
      <c r="AA95" s="389">
        <f t="shared" ca="1" si="25"/>
        <v>2</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Ven</v>
      </c>
      <c r="U96" s="227" t="str">
        <f t="shared" ca="1" si="32"/>
        <v>février</v>
      </c>
      <c r="X96" s="388">
        <f t="shared" ca="1" si="36"/>
        <v>45688</v>
      </c>
      <c r="Y96" s="513" t="str">
        <f t="shared" ca="1" si="33"/>
        <v>Ven. février , 2025</v>
      </c>
      <c r="Z96" s="184">
        <f t="shared" ca="1" si="24"/>
        <v>28</v>
      </c>
      <c r="AA96" s="389">
        <f t="shared" ca="1" si="25"/>
        <v>2</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Ven</v>
      </c>
      <c r="U97" s="227" t="str">
        <f t="shared" ca="1" si="32"/>
        <v>février</v>
      </c>
      <c r="X97" s="388">
        <f t="shared" ca="1" si="36"/>
        <v>45688</v>
      </c>
      <c r="Y97" s="513" t="str">
        <f t="shared" ca="1" si="33"/>
        <v>Ven. février , 2025</v>
      </c>
      <c r="Z97" s="184">
        <f t="shared" ca="1" si="24"/>
        <v>28</v>
      </c>
      <c r="AA97" s="389">
        <f t="shared" ca="1" si="25"/>
        <v>2</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Ven</v>
      </c>
      <c r="U98" s="227" t="str">
        <f t="shared" ca="1" si="32"/>
        <v>février</v>
      </c>
      <c r="X98" s="388">
        <f t="shared" ca="1" si="36"/>
        <v>45688</v>
      </c>
      <c r="Y98" s="513" t="str">
        <f t="shared" ca="1" si="33"/>
        <v>Ven. février , 2025</v>
      </c>
      <c r="Z98" s="184">
        <f t="shared" ca="1" si="24"/>
        <v>28</v>
      </c>
      <c r="AA98" s="389">
        <f t="shared" ca="1" si="25"/>
        <v>2</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Ven</v>
      </c>
      <c r="U99" s="227" t="str">
        <f t="shared" ca="1" si="32"/>
        <v>février</v>
      </c>
      <c r="X99" s="388">
        <f t="shared" ca="1" si="36"/>
        <v>45688</v>
      </c>
      <c r="Y99" s="513" t="str">
        <f t="shared" ca="1" si="33"/>
        <v>Ven. février , 2025</v>
      </c>
      <c r="Z99" s="184">
        <f t="shared" ca="1" si="24"/>
        <v>28</v>
      </c>
      <c r="AA99" s="389">
        <f t="shared" ca="1" si="25"/>
        <v>2</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Ven</v>
      </c>
      <c r="U100" s="227" t="str">
        <f t="shared" ca="1" si="32"/>
        <v>février</v>
      </c>
      <c r="X100" s="388">
        <f t="shared" ca="1" si="36"/>
        <v>45688</v>
      </c>
      <c r="Y100" s="513" t="str">
        <f t="shared" ca="1" si="33"/>
        <v>Ven. février , 2025</v>
      </c>
      <c r="Z100" s="184">
        <f t="shared" ca="1" si="24"/>
        <v>28</v>
      </c>
      <c r="AA100" s="389">
        <f t="shared" ca="1" si="25"/>
        <v>2</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Ven</v>
      </c>
      <c r="U101" s="227" t="str">
        <f t="shared" ca="1" si="32"/>
        <v>février</v>
      </c>
      <c r="X101" s="388">
        <f t="shared" ca="1" si="36"/>
        <v>45688</v>
      </c>
      <c r="Y101" s="513" t="str">
        <f t="shared" ca="1" si="33"/>
        <v>Ven. février , 2025</v>
      </c>
      <c r="Z101" s="184">
        <f t="shared" ca="1" si="24"/>
        <v>28</v>
      </c>
      <c r="AA101" s="389">
        <f t="shared" ca="1" si="25"/>
        <v>2</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Ven</v>
      </c>
      <c r="U102" s="227" t="str">
        <f t="shared" ca="1" si="32"/>
        <v>février</v>
      </c>
      <c r="X102" s="388">
        <f t="shared" ca="1" si="36"/>
        <v>45688</v>
      </c>
      <c r="Y102" s="513" t="str">
        <f t="shared" ca="1" si="33"/>
        <v>Ven. février , 2025</v>
      </c>
      <c r="Z102" s="184">
        <f t="shared" ca="1" si="24"/>
        <v>28</v>
      </c>
      <c r="AA102" s="389">
        <f t="shared" ca="1" si="25"/>
        <v>2</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Ven</v>
      </c>
      <c r="U103" s="227" t="str">
        <f t="shared" ca="1" si="32"/>
        <v>février</v>
      </c>
      <c r="X103" s="388">
        <f t="shared" ca="1" si="36"/>
        <v>45688</v>
      </c>
      <c r="Y103" s="513" t="str">
        <f t="shared" ca="1" si="33"/>
        <v>Ven. février , 2025</v>
      </c>
      <c r="Z103" s="184">
        <f t="shared" ca="1" si="24"/>
        <v>28</v>
      </c>
      <c r="AA103" s="389">
        <f t="shared" ca="1" si="25"/>
        <v>2</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Ven</v>
      </c>
      <c r="U104" s="227" t="str">
        <f t="shared" ca="1" si="32"/>
        <v>février</v>
      </c>
      <c r="X104" s="388">
        <f t="shared" ca="1" si="36"/>
        <v>45688</v>
      </c>
      <c r="Y104" s="513" t="str">
        <f t="shared" ca="1" si="33"/>
        <v>Ven. février , 2025</v>
      </c>
      <c r="Z104" s="184">
        <f t="shared" ca="1" si="24"/>
        <v>28</v>
      </c>
      <c r="AA104" s="389">
        <f t="shared" ca="1" si="25"/>
        <v>2</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Ven</v>
      </c>
      <c r="U105" s="227" t="str">
        <f t="shared" ca="1" si="32"/>
        <v>février</v>
      </c>
      <c r="X105" s="388">
        <f t="shared" ca="1" si="36"/>
        <v>45688</v>
      </c>
      <c r="Y105" s="513" t="str">
        <f t="shared" ca="1" si="33"/>
        <v>Ven. février , 2025</v>
      </c>
      <c r="Z105" s="184">
        <f t="shared" ca="1" si="24"/>
        <v>28</v>
      </c>
      <c r="AA105" s="389">
        <f t="shared" ca="1" si="25"/>
        <v>2</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Ven</v>
      </c>
      <c r="U106" s="227" t="str">
        <f t="shared" ca="1" si="32"/>
        <v>février</v>
      </c>
      <c r="X106" s="388">
        <f t="shared" ca="1" si="36"/>
        <v>45688</v>
      </c>
      <c r="Y106" s="513" t="str">
        <f t="shared" ca="1" si="33"/>
        <v>Ven. février , 2025</v>
      </c>
      <c r="Z106" s="184">
        <f t="shared" ca="1" si="24"/>
        <v>28</v>
      </c>
      <c r="AA106" s="389">
        <f t="shared" ca="1" si="25"/>
        <v>2</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Ven</v>
      </c>
      <c r="U107" s="227" t="str">
        <f t="shared" ca="1" si="32"/>
        <v>février</v>
      </c>
      <c r="X107" s="388">
        <f t="shared" ca="1" si="36"/>
        <v>45688</v>
      </c>
      <c r="Y107" s="513" t="str">
        <f t="shared" ca="1" si="33"/>
        <v>Ven. février , 2025</v>
      </c>
      <c r="Z107" s="184">
        <f t="shared" ca="1" si="24"/>
        <v>28</v>
      </c>
      <c r="AA107" s="389">
        <f t="shared" ca="1" si="25"/>
        <v>2</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Ven</v>
      </c>
      <c r="U108" s="227" t="str">
        <f t="shared" ca="1" si="32"/>
        <v>février</v>
      </c>
      <c r="X108" s="388">
        <f t="shared" ca="1" si="36"/>
        <v>45688</v>
      </c>
      <c r="Y108" s="513" t="str">
        <f t="shared" ca="1" si="33"/>
        <v>Ven. février , 2025</v>
      </c>
      <c r="Z108" s="184">
        <f t="shared" ca="1" si="24"/>
        <v>28</v>
      </c>
      <c r="AA108" s="389">
        <f t="shared" ca="1" si="25"/>
        <v>2</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Ven</v>
      </c>
      <c r="U109" s="227" t="str">
        <f t="shared" ca="1" si="32"/>
        <v>février</v>
      </c>
      <c r="X109" s="388">
        <f t="shared" ca="1" si="36"/>
        <v>45688</v>
      </c>
      <c r="Y109" s="513" t="str">
        <f t="shared" ca="1" si="33"/>
        <v>Ven. février , 2025</v>
      </c>
      <c r="Z109" s="184">
        <f t="shared" ca="1" si="24"/>
        <v>28</v>
      </c>
      <c r="AA109" s="389">
        <f t="shared" ca="1" si="25"/>
        <v>2</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Ven</v>
      </c>
      <c r="U110" s="227" t="str">
        <f t="shared" ca="1" si="32"/>
        <v>février</v>
      </c>
      <c r="X110" s="388">
        <f t="shared" ca="1" si="36"/>
        <v>45688</v>
      </c>
      <c r="Y110" s="513" t="str">
        <f t="shared" ca="1" si="33"/>
        <v>Ven. février , 2025</v>
      </c>
      <c r="Z110" s="184">
        <f t="shared" ca="1" si="24"/>
        <v>28</v>
      </c>
      <c r="AA110" s="389">
        <f t="shared" ca="1" si="25"/>
        <v>2</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Ven</v>
      </c>
      <c r="U111" s="227" t="str">
        <f t="shared" ca="1" si="32"/>
        <v>février</v>
      </c>
      <c r="X111" s="388">
        <f t="shared" ca="1" si="36"/>
        <v>45688</v>
      </c>
      <c r="Y111" s="513" t="str">
        <f t="shared" ca="1" si="33"/>
        <v>Ven. février , 2025</v>
      </c>
      <c r="Z111" s="184">
        <f t="shared" ca="1" si="24"/>
        <v>28</v>
      </c>
      <c r="AA111" s="389">
        <f t="shared" ca="1" si="25"/>
        <v>2</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Ven</v>
      </c>
      <c r="U112" s="227" t="str">
        <f t="shared" ca="1" si="32"/>
        <v>février</v>
      </c>
      <c r="X112" s="388">
        <f t="shared" ca="1" si="36"/>
        <v>45688</v>
      </c>
      <c r="Y112" s="513" t="str">
        <f t="shared" ca="1" si="33"/>
        <v>Ven. février , 2025</v>
      </c>
      <c r="Z112" s="184">
        <f t="shared" ca="1" si="24"/>
        <v>28</v>
      </c>
      <c r="AA112" s="389">
        <f t="shared" ca="1" si="25"/>
        <v>2</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Ven</v>
      </c>
      <c r="U113" s="227" t="str">
        <f t="shared" ca="1" si="32"/>
        <v>février</v>
      </c>
      <c r="X113" s="388">
        <f t="shared" ca="1" si="36"/>
        <v>45688</v>
      </c>
      <c r="Y113" s="513" t="str">
        <f t="shared" ca="1" si="33"/>
        <v>Ven. février , 2025</v>
      </c>
      <c r="Z113" s="184">
        <f t="shared" ca="1" si="24"/>
        <v>28</v>
      </c>
      <c r="AA113" s="389">
        <f t="shared" ca="1" si="25"/>
        <v>2</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Ven</v>
      </c>
      <c r="U114" s="227" t="str">
        <f t="shared" ca="1" si="32"/>
        <v>février</v>
      </c>
      <c r="X114" s="388">
        <f t="shared" ca="1" si="36"/>
        <v>45688</v>
      </c>
      <c r="Y114" s="513" t="str">
        <f t="shared" ca="1" si="33"/>
        <v>Ven. février , 2025</v>
      </c>
      <c r="Z114" s="184">
        <f t="shared" ca="1" si="24"/>
        <v>28</v>
      </c>
      <c r="AA114" s="389">
        <f t="shared" ca="1" si="25"/>
        <v>2</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Ven</v>
      </c>
      <c r="U115" s="227" t="str">
        <f t="shared" ca="1" si="32"/>
        <v>février</v>
      </c>
      <c r="X115" s="388">
        <f t="shared" ca="1" si="36"/>
        <v>45688</v>
      </c>
      <c r="Y115" s="513" t="str">
        <f t="shared" ca="1" si="33"/>
        <v>Ven. février , 2025</v>
      </c>
      <c r="Z115" s="184">
        <f t="shared" ca="1" si="24"/>
        <v>28</v>
      </c>
      <c r="AA115" s="389">
        <f t="shared" ca="1" si="25"/>
        <v>2</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Ven</v>
      </c>
      <c r="U116" s="227" t="str">
        <f t="shared" ca="1" si="32"/>
        <v>février</v>
      </c>
      <c r="X116" s="388">
        <f t="shared" ca="1" si="36"/>
        <v>45688</v>
      </c>
      <c r="Y116" s="513" t="str">
        <f t="shared" ca="1" si="33"/>
        <v>Ven. février , 2025</v>
      </c>
      <c r="Z116" s="184">
        <f t="shared" ca="1" si="24"/>
        <v>28</v>
      </c>
      <c r="AA116" s="389">
        <f t="shared" ca="1" si="25"/>
        <v>2</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Ven</v>
      </c>
      <c r="U117" s="227" t="str">
        <f t="shared" ca="1" si="32"/>
        <v>février</v>
      </c>
      <c r="X117" s="388">
        <f t="shared" ca="1" si="36"/>
        <v>45688</v>
      </c>
      <c r="Y117" s="513" t="str">
        <f t="shared" ca="1" si="33"/>
        <v>Ven. février , 2025</v>
      </c>
      <c r="Z117" s="184">
        <f t="shared" ca="1" si="24"/>
        <v>28</v>
      </c>
      <c r="AA117" s="389">
        <f t="shared" ca="1" si="25"/>
        <v>2</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Ven</v>
      </c>
      <c r="U118" s="227" t="str">
        <f t="shared" ca="1" si="32"/>
        <v>février</v>
      </c>
      <c r="X118" s="388">
        <f t="shared" ca="1" si="36"/>
        <v>45688</v>
      </c>
      <c r="Y118" s="513" t="str">
        <f t="shared" ca="1" si="33"/>
        <v>Ven. février , 2025</v>
      </c>
      <c r="Z118" s="184">
        <f t="shared" ca="1" si="24"/>
        <v>28</v>
      </c>
      <c r="AA118" s="389">
        <f t="shared" ca="1" si="25"/>
        <v>2</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Ven</v>
      </c>
      <c r="U119" s="227" t="str">
        <f t="shared" ca="1" si="32"/>
        <v>février</v>
      </c>
      <c r="X119" s="388">
        <f t="shared" ca="1" si="36"/>
        <v>45688</v>
      </c>
      <c r="Y119" s="513" t="str">
        <f t="shared" ca="1" si="33"/>
        <v>Ven. février , 2025</v>
      </c>
      <c r="Z119" s="184">
        <f t="shared" ca="1" si="24"/>
        <v>28</v>
      </c>
      <c r="AA119" s="389">
        <f t="shared" ca="1" si="25"/>
        <v>2</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Ven</v>
      </c>
      <c r="U120" s="227" t="str">
        <f t="shared" ca="1" si="32"/>
        <v>février</v>
      </c>
      <c r="X120" s="388">
        <f t="shared" ca="1" si="36"/>
        <v>45688</v>
      </c>
      <c r="Y120" s="513" t="str">
        <f t="shared" ca="1" si="33"/>
        <v>Ven. février , 2025</v>
      </c>
      <c r="Z120" s="184">
        <f t="shared" ca="1" si="24"/>
        <v>28</v>
      </c>
      <c r="AA120" s="389">
        <f t="shared" ca="1" si="25"/>
        <v>2</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Ven</v>
      </c>
      <c r="U121" s="227" t="str">
        <f t="shared" ca="1" si="32"/>
        <v>février</v>
      </c>
      <c r="X121" s="388">
        <f t="shared" ca="1" si="36"/>
        <v>45688</v>
      </c>
      <c r="Y121" s="513" t="str">
        <f t="shared" ca="1" si="33"/>
        <v>Ven. février , 2025</v>
      </c>
      <c r="Z121" s="184">
        <f t="shared" ca="1" si="24"/>
        <v>28</v>
      </c>
      <c r="AA121" s="389">
        <f t="shared" ca="1" si="25"/>
        <v>2</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Ven</v>
      </c>
      <c r="U122" s="227" t="str">
        <f t="shared" ca="1" si="32"/>
        <v>février</v>
      </c>
      <c r="X122" s="388">
        <f t="shared" ca="1" si="36"/>
        <v>45688</v>
      </c>
      <c r="Y122" s="513" t="str">
        <f t="shared" ca="1" si="33"/>
        <v>Ven. février , 2025</v>
      </c>
      <c r="Z122" s="184">
        <f t="shared" ca="1" si="24"/>
        <v>28</v>
      </c>
      <c r="AA122" s="389">
        <f t="shared" ca="1" si="25"/>
        <v>2</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Ven</v>
      </c>
      <c r="U123" s="227" t="str">
        <f t="shared" ca="1" si="32"/>
        <v>février</v>
      </c>
      <c r="X123" s="388">
        <f t="shared" ca="1" si="36"/>
        <v>45688</v>
      </c>
      <c r="Y123" s="513" t="str">
        <f t="shared" ca="1" si="33"/>
        <v>Ven. février , 2025</v>
      </c>
      <c r="Z123" s="184">
        <f t="shared" ca="1" si="24"/>
        <v>28</v>
      </c>
      <c r="AA123" s="389">
        <f t="shared" ca="1" si="25"/>
        <v>2</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Ven</v>
      </c>
      <c r="U124" s="227" t="str">
        <f t="shared" ca="1" si="32"/>
        <v>février</v>
      </c>
      <c r="X124" s="388">
        <f t="shared" ca="1" si="36"/>
        <v>45688</v>
      </c>
      <c r="Y124" s="513" t="str">
        <f t="shared" ca="1" si="33"/>
        <v>Ven. février , 2025</v>
      </c>
      <c r="Z124" s="184">
        <f t="shared" ca="1" si="24"/>
        <v>28</v>
      </c>
      <c r="AA124" s="389">
        <f t="shared" ca="1" si="25"/>
        <v>2</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Ven</v>
      </c>
      <c r="U125" s="227" t="str">
        <f t="shared" ca="1" si="32"/>
        <v>février</v>
      </c>
      <c r="X125" s="388">
        <f t="shared" ca="1" si="36"/>
        <v>45688</v>
      </c>
      <c r="Y125" s="513" t="str">
        <f t="shared" ca="1" si="33"/>
        <v>Ven. février , 2025</v>
      </c>
      <c r="Z125" s="184">
        <f t="shared" ca="1" si="24"/>
        <v>28</v>
      </c>
      <c r="AA125" s="389">
        <f t="shared" ca="1" si="25"/>
        <v>2</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Ven</v>
      </c>
      <c r="U126" s="227" t="str">
        <f t="shared" ca="1" si="32"/>
        <v>février</v>
      </c>
      <c r="X126" s="388">
        <f t="shared" ca="1" si="36"/>
        <v>45688</v>
      </c>
      <c r="Y126" s="513" t="str">
        <f t="shared" ca="1" si="33"/>
        <v>Ven. février , 2025</v>
      </c>
      <c r="Z126" s="184">
        <f t="shared" ca="1" si="24"/>
        <v>28</v>
      </c>
      <c r="AA126" s="389">
        <f t="shared" ca="1" si="25"/>
        <v>2</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Ven</v>
      </c>
      <c r="U127" s="227" t="str">
        <f t="shared" ca="1" si="32"/>
        <v>février</v>
      </c>
      <c r="X127" s="388">
        <f t="shared" ca="1" si="36"/>
        <v>45688</v>
      </c>
      <c r="Y127" s="513" t="str">
        <f t="shared" ca="1" si="33"/>
        <v>Ven. février , 2025</v>
      </c>
      <c r="Z127" s="184">
        <f t="shared" ca="1" si="24"/>
        <v>28</v>
      </c>
      <c r="AA127" s="389">
        <f t="shared" ca="1" si="25"/>
        <v>2</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Ven</v>
      </c>
      <c r="U128" s="227" t="str">
        <f t="shared" ca="1" si="32"/>
        <v>février</v>
      </c>
      <c r="X128" s="388">
        <f t="shared" ca="1" si="36"/>
        <v>45688</v>
      </c>
      <c r="Y128" s="513" t="str">
        <f t="shared" ca="1" si="33"/>
        <v>Ven. février , 2025</v>
      </c>
      <c r="Z128" s="184">
        <f t="shared" ca="1" si="24"/>
        <v>28</v>
      </c>
      <c r="AA128" s="389">
        <f t="shared" ca="1" si="25"/>
        <v>2</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Ven</v>
      </c>
      <c r="U129" s="227" t="str">
        <f t="shared" ca="1" si="32"/>
        <v>février</v>
      </c>
      <c r="X129" s="388">
        <f t="shared" ca="1" si="36"/>
        <v>45688</v>
      </c>
      <c r="Y129" s="513" t="str">
        <f t="shared" ca="1" si="33"/>
        <v>Ven. février , 2025</v>
      </c>
      <c r="Z129" s="184">
        <f t="shared" ca="1" si="24"/>
        <v>28</v>
      </c>
      <c r="AA129" s="389">
        <f t="shared" ca="1" si="25"/>
        <v>2</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Ven</v>
      </c>
      <c r="U130" s="227" t="str">
        <f t="shared" ca="1" si="32"/>
        <v>février</v>
      </c>
      <c r="X130" s="388">
        <f t="shared" ca="1" si="36"/>
        <v>45688</v>
      </c>
      <c r="Y130" s="513" t="str">
        <f t="shared" ca="1" si="33"/>
        <v>Ven. février , 2025</v>
      </c>
      <c r="Z130" s="184">
        <f t="shared" ca="1" si="24"/>
        <v>28</v>
      </c>
      <c r="AA130" s="389">
        <f t="shared" ca="1" si="25"/>
        <v>2</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Ven</v>
      </c>
      <c r="U131" s="227" t="str">
        <f t="shared" ca="1" si="32"/>
        <v>février</v>
      </c>
      <c r="X131" s="388">
        <f t="shared" ca="1" si="36"/>
        <v>45688</v>
      </c>
      <c r="Y131" s="513" t="str">
        <f t="shared" ca="1" si="33"/>
        <v>Ven. février , 2025</v>
      </c>
      <c r="Z131" s="184">
        <f t="shared" ca="1" si="24"/>
        <v>28</v>
      </c>
      <c r="AA131" s="389">
        <f t="shared" ca="1" si="25"/>
        <v>2</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Ven</v>
      </c>
      <c r="U132" s="227" t="str">
        <f t="shared" ca="1" si="32"/>
        <v>février</v>
      </c>
      <c r="X132" s="388">
        <f t="shared" ca="1" si="36"/>
        <v>45688</v>
      </c>
      <c r="Y132" s="513" t="str">
        <f t="shared" ca="1" si="33"/>
        <v>Ven. février , 2025</v>
      </c>
      <c r="Z132" s="184">
        <f t="shared" ca="1" si="24"/>
        <v>28</v>
      </c>
      <c r="AA132" s="389">
        <f t="shared" ca="1" si="25"/>
        <v>2</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Ven</v>
      </c>
      <c r="U133" s="227" t="str">
        <f t="shared" ca="1" si="32"/>
        <v>février</v>
      </c>
      <c r="X133" s="388">
        <f t="shared" ca="1" si="36"/>
        <v>45688</v>
      </c>
      <c r="Y133" s="513" t="str">
        <f t="shared" ca="1" si="33"/>
        <v>Ven. février , 2025</v>
      </c>
      <c r="Z133" s="184">
        <f t="shared" ca="1" si="24"/>
        <v>28</v>
      </c>
      <c r="AA133" s="389">
        <f t="shared" ca="1" si="25"/>
        <v>2</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Ven</v>
      </c>
      <c r="U134" s="227" t="str">
        <f t="shared" ca="1" si="32"/>
        <v>février</v>
      </c>
      <c r="X134" s="388">
        <f t="shared" ca="1" si="36"/>
        <v>45688</v>
      </c>
      <c r="Y134" s="513" t="str">
        <f t="shared" ca="1" si="33"/>
        <v>Ven. février , 2025</v>
      </c>
      <c r="Z134" s="184">
        <f t="shared" ca="1" si="24"/>
        <v>28</v>
      </c>
      <c r="AA134" s="389">
        <f t="shared" ca="1" si="25"/>
        <v>2</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Ven</v>
      </c>
      <c r="U135" s="227" t="str">
        <f t="shared" ca="1" si="32"/>
        <v>février</v>
      </c>
      <c r="X135" s="388">
        <f t="shared" ca="1" si="36"/>
        <v>45688</v>
      </c>
      <c r="Y135" s="513" t="str">
        <f t="shared" ca="1" si="33"/>
        <v>Ven. février , 2025</v>
      </c>
      <c r="Z135" s="184">
        <f t="shared" ca="1" si="24"/>
        <v>28</v>
      </c>
      <c r="AA135" s="389">
        <f t="shared" ca="1" si="25"/>
        <v>2</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Ven</v>
      </c>
      <c r="U136" s="227" t="str">
        <f t="shared" ca="1" si="32"/>
        <v>février</v>
      </c>
      <c r="X136" s="388">
        <f t="shared" ca="1" si="36"/>
        <v>45688</v>
      </c>
      <c r="Y136" s="513" t="str">
        <f t="shared" ca="1" si="33"/>
        <v>Ven. février , 2025</v>
      </c>
      <c r="Z136" s="184">
        <f t="shared" ca="1" si="24"/>
        <v>28</v>
      </c>
      <c r="AA136" s="389">
        <f t="shared" ca="1" si="25"/>
        <v>2</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Ven</v>
      </c>
      <c r="U137" s="227" t="str">
        <f t="shared" ca="1" si="32"/>
        <v>février</v>
      </c>
      <c r="X137" s="388">
        <f t="shared" ca="1" si="36"/>
        <v>45688</v>
      </c>
      <c r="Y137" s="513" t="str">
        <f t="shared" ca="1" si="33"/>
        <v>Ven. février , 2025</v>
      </c>
      <c r="Z137" s="184">
        <f t="shared" ca="1" si="24"/>
        <v>28</v>
      </c>
      <c r="AA137" s="389">
        <f t="shared" ca="1" si="25"/>
        <v>2</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Ven</v>
      </c>
      <c r="U138" s="227" t="str">
        <f t="shared" ca="1" si="32"/>
        <v>février</v>
      </c>
      <c r="X138" s="388">
        <f t="shared" ca="1" si="36"/>
        <v>45688</v>
      </c>
      <c r="Y138" s="513" t="str">
        <f t="shared" ca="1" si="33"/>
        <v>Ven. février , 2025</v>
      </c>
      <c r="Z138" s="184">
        <f t="shared" ca="1" si="24"/>
        <v>28</v>
      </c>
      <c r="AA138" s="389">
        <f t="shared" ca="1" si="25"/>
        <v>2</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Ven</v>
      </c>
      <c r="U139" s="227" t="str">
        <f t="shared" ca="1" si="32"/>
        <v>février</v>
      </c>
      <c r="X139" s="388">
        <f t="shared" ca="1" si="36"/>
        <v>45688</v>
      </c>
      <c r="Y139" s="513" t="str">
        <f t="shared" ca="1" si="33"/>
        <v>Ven. février , 2025</v>
      </c>
      <c r="Z139" s="184">
        <f t="shared" ca="1" si="24"/>
        <v>28</v>
      </c>
      <c r="AA139" s="389">
        <f t="shared" ca="1" si="25"/>
        <v>2</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Ven</v>
      </c>
      <c r="U140" s="227" t="str">
        <f t="shared" ca="1" si="32"/>
        <v>février</v>
      </c>
      <c r="X140" s="388">
        <f t="shared" ca="1" si="36"/>
        <v>45688</v>
      </c>
      <c r="Y140" s="513" t="str">
        <f t="shared" ca="1" si="33"/>
        <v>Ven. février , 2025</v>
      </c>
      <c r="Z140" s="184">
        <f t="shared" ca="1" si="24"/>
        <v>28</v>
      </c>
      <c r="AA140" s="389">
        <f t="shared" ca="1" si="25"/>
        <v>2</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Ven</v>
      </c>
      <c r="U141" s="227" t="str">
        <f t="shared" ca="1" si="32"/>
        <v>février</v>
      </c>
      <c r="X141" s="388">
        <f t="shared" ca="1" si="36"/>
        <v>45688</v>
      </c>
      <c r="Y141" s="513" t="str">
        <f t="shared" ca="1" si="33"/>
        <v>Ven. février , 2025</v>
      </c>
      <c r="Z141" s="184">
        <f t="shared" ca="1" si="24"/>
        <v>28</v>
      </c>
      <c r="AA141" s="389">
        <f t="shared" ca="1" si="25"/>
        <v>2</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Ven</v>
      </c>
      <c r="U142" s="227" t="str">
        <f t="shared" ca="1" si="32"/>
        <v>février</v>
      </c>
      <c r="X142" s="388">
        <f t="shared" ca="1" si="36"/>
        <v>45688</v>
      </c>
      <c r="Y142" s="513" t="str">
        <f t="shared" ca="1" si="33"/>
        <v>Ven. février , 2025</v>
      </c>
      <c r="Z142" s="184">
        <f t="shared" ca="1" si="24"/>
        <v>28</v>
      </c>
      <c r="AA142" s="389">
        <f t="shared" ca="1" si="25"/>
        <v>2</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Ven</v>
      </c>
      <c r="U143" s="227" t="str">
        <f t="shared" ca="1" si="32"/>
        <v>février</v>
      </c>
      <c r="X143" s="388">
        <f t="shared" ca="1" si="36"/>
        <v>45688</v>
      </c>
      <c r="Y143" s="513" t="str">
        <f t="shared" ca="1" si="33"/>
        <v>Ven. février , 2025</v>
      </c>
      <c r="Z143" s="184">
        <f t="shared" ca="1" si="24"/>
        <v>28</v>
      </c>
      <c r="AA143" s="389">
        <f t="shared" ca="1" si="25"/>
        <v>2</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Ven</v>
      </c>
      <c r="U144" s="227" t="str">
        <f t="shared" ca="1" si="32"/>
        <v>février</v>
      </c>
      <c r="X144" s="388">
        <f t="shared" ca="1" si="36"/>
        <v>45688</v>
      </c>
      <c r="Y144" s="513" t="str">
        <f t="shared" ca="1" si="33"/>
        <v>Ven. février , 2025</v>
      </c>
      <c r="Z144" s="184">
        <f t="shared" ca="1" si="24"/>
        <v>28</v>
      </c>
      <c r="AA144" s="389">
        <f t="shared" ca="1" si="25"/>
        <v>2</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Ven</v>
      </c>
      <c r="U145" s="227" t="str">
        <f t="shared" ca="1" si="32"/>
        <v>février</v>
      </c>
      <c r="X145" s="388">
        <f t="shared" ca="1" si="36"/>
        <v>45688</v>
      </c>
      <c r="Y145" s="513" t="str">
        <f t="shared" ca="1" si="33"/>
        <v>Ven. février , 2025</v>
      </c>
      <c r="Z145" s="184">
        <f t="shared" ca="1" si="24"/>
        <v>28</v>
      </c>
      <c r="AA145" s="389">
        <f t="shared" ca="1" si="25"/>
        <v>2</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Ven</v>
      </c>
      <c r="U146" s="227" t="str">
        <f t="shared" ca="1" si="32"/>
        <v>février</v>
      </c>
      <c r="X146" s="388">
        <f t="shared" ca="1" si="36"/>
        <v>45688</v>
      </c>
      <c r="Y146" s="513" t="str">
        <f t="shared" ca="1" si="33"/>
        <v>Ven. février , 2025</v>
      </c>
      <c r="Z146" s="184">
        <f t="shared" ca="1" si="24"/>
        <v>28</v>
      </c>
      <c r="AA146" s="389">
        <f t="shared" ca="1" si="25"/>
        <v>2</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Ven</v>
      </c>
      <c r="U147" s="227" t="str">
        <f t="shared" ca="1" si="32"/>
        <v>février</v>
      </c>
      <c r="X147" s="388">
        <f t="shared" ca="1" si="36"/>
        <v>45688</v>
      </c>
      <c r="Y147" s="513" t="str">
        <f t="shared" ca="1" si="33"/>
        <v>Ven. février , 2025</v>
      </c>
      <c r="Z147" s="184">
        <f t="shared" ca="1" si="24"/>
        <v>28</v>
      </c>
      <c r="AA147" s="389">
        <f t="shared" ca="1" si="25"/>
        <v>2</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Ven</v>
      </c>
      <c r="U148" s="227" t="str">
        <f t="shared" ca="1" si="32"/>
        <v>février</v>
      </c>
      <c r="X148" s="388">
        <f t="shared" ca="1" si="36"/>
        <v>45688</v>
      </c>
      <c r="Y148" s="513" t="str">
        <f t="shared" ca="1" si="33"/>
        <v>Ven. février , 2025</v>
      </c>
      <c r="Z148" s="184">
        <f t="shared" ref="Z148:Z194" ca="1" si="43">MIN(R148,$AF$5)</f>
        <v>28</v>
      </c>
      <c r="AA148" s="389">
        <f t="shared" ref="AA148:AA194" ca="1" si="44">$AD$6</f>
        <v>2</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Ven</v>
      </c>
      <c r="U149" s="227" t="str">
        <f t="shared" ref="U149:U194" ca="1" si="51">$U$19</f>
        <v>février</v>
      </c>
      <c r="X149" s="388">
        <f t="shared" ca="1" si="36"/>
        <v>45688</v>
      </c>
      <c r="Y149" s="513" t="str">
        <f t="shared" ref="Y149:Y194" ca="1" si="52">IF(Y143="f",T149&amp;". "&amp;" "&amp;R149&amp;" "&amp;U149&amp;" "&amp;$AE$7,T149&amp;". "&amp;U149&amp;" "&amp;R149&amp;", "&amp;$AE$7)</f>
        <v>Ven. février , 2025</v>
      </c>
      <c r="Z149" s="184">
        <f t="shared" ca="1" si="43"/>
        <v>28</v>
      </c>
      <c r="AA149" s="389">
        <f t="shared" ca="1" si="44"/>
        <v>2</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Ven</v>
      </c>
      <c r="U150" s="227" t="str">
        <f t="shared" ca="1" si="51"/>
        <v>février</v>
      </c>
      <c r="X150" s="388">
        <f t="shared" ref="X150:X194" ca="1" si="55">$AE$8+D150</f>
        <v>45688</v>
      </c>
      <c r="Y150" s="513" t="str">
        <f t="shared" ca="1" si="52"/>
        <v>Ven. février , 2025</v>
      </c>
      <c r="Z150" s="184">
        <f t="shared" ca="1" si="43"/>
        <v>28</v>
      </c>
      <c r="AA150" s="389">
        <f t="shared" ca="1" si="44"/>
        <v>2</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Ven</v>
      </c>
      <c r="U151" s="227" t="str">
        <f t="shared" ca="1" si="51"/>
        <v>février</v>
      </c>
      <c r="X151" s="388">
        <f t="shared" ca="1" si="55"/>
        <v>45688</v>
      </c>
      <c r="Y151" s="513" t="str">
        <f t="shared" ca="1" si="52"/>
        <v>Ven. février , 2025</v>
      </c>
      <c r="Z151" s="184">
        <f t="shared" ca="1" si="43"/>
        <v>28</v>
      </c>
      <c r="AA151" s="389">
        <f t="shared" ca="1" si="44"/>
        <v>2</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Ven</v>
      </c>
      <c r="U152" s="227" t="str">
        <f t="shared" ca="1" si="51"/>
        <v>février</v>
      </c>
      <c r="X152" s="388">
        <f t="shared" ca="1" si="55"/>
        <v>45688</v>
      </c>
      <c r="Y152" s="513" t="str">
        <f t="shared" ca="1" si="52"/>
        <v>Ven. février , 2025</v>
      </c>
      <c r="Z152" s="184">
        <f t="shared" ca="1" si="43"/>
        <v>28</v>
      </c>
      <c r="AA152" s="389">
        <f t="shared" ca="1" si="44"/>
        <v>2</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Ven</v>
      </c>
      <c r="U153" s="227" t="str">
        <f t="shared" ca="1" si="51"/>
        <v>février</v>
      </c>
      <c r="X153" s="388">
        <f t="shared" ca="1" si="55"/>
        <v>45688</v>
      </c>
      <c r="Y153" s="513" t="str">
        <f t="shared" ca="1" si="52"/>
        <v>Ven. février , 2025</v>
      </c>
      <c r="Z153" s="184">
        <f t="shared" ca="1" si="43"/>
        <v>28</v>
      </c>
      <c r="AA153" s="389">
        <f t="shared" ca="1" si="44"/>
        <v>2</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Ven</v>
      </c>
      <c r="U154" s="227" t="str">
        <f t="shared" ca="1" si="51"/>
        <v>février</v>
      </c>
      <c r="X154" s="388">
        <f t="shared" ca="1" si="55"/>
        <v>45688</v>
      </c>
      <c r="Y154" s="513" t="str">
        <f t="shared" ca="1" si="52"/>
        <v>Ven. février , 2025</v>
      </c>
      <c r="Z154" s="184">
        <f t="shared" ca="1" si="43"/>
        <v>28</v>
      </c>
      <c r="AA154" s="389">
        <f t="shared" ca="1" si="44"/>
        <v>2</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Ven</v>
      </c>
      <c r="U155" s="227" t="str">
        <f t="shared" ca="1" si="51"/>
        <v>février</v>
      </c>
      <c r="X155" s="388">
        <f t="shared" ca="1" si="55"/>
        <v>45688</v>
      </c>
      <c r="Y155" s="513" t="str">
        <f t="shared" ca="1" si="52"/>
        <v>Ven. février , 2025</v>
      </c>
      <c r="Z155" s="184">
        <f t="shared" ca="1" si="43"/>
        <v>28</v>
      </c>
      <c r="AA155" s="389">
        <f t="shared" ca="1" si="44"/>
        <v>2</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Ven</v>
      </c>
      <c r="U156" s="227" t="str">
        <f t="shared" ca="1" si="51"/>
        <v>février</v>
      </c>
      <c r="X156" s="388">
        <f t="shared" ca="1" si="55"/>
        <v>45688</v>
      </c>
      <c r="Y156" s="513" t="str">
        <f t="shared" ca="1" si="52"/>
        <v>Ven. février , 2025</v>
      </c>
      <c r="Z156" s="184">
        <f t="shared" ca="1" si="43"/>
        <v>28</v>
      </c>
      <c r="AA156" s="389">
        <f t="shared" ca="1" si="44"/>
        <v>2</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Ven</v>
      </c>
      <c r="U157" s="227" t="str">
        <f t="shared" ca="1" si="51"/>
        <v>février</v>
      </c>
      <c r="X157" s="388">
        <f t="shared" ca="1" si="55"/>
        <v>45688</v>
      </c>
      <c r="Y157" s="513" t="str">
        <f t="shared" ca="1" si="52"/>
        <v>Ven. février , 2025</v>
      </c>
      <c r="Z157" s="184">
        <f t="shared" ca="1" si="43"/>
        <v>28</v>
      </c>
      <c r="AA157" s="389">
        <f t="shared" ca="1" si="44"/>
        <v>2</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Ven</v>
      </c>
      <c r="U158" s="227" t="str">
        <f t="shared" ca="1" si="51"/>
        <v>février</v>
      </c>
      <c r="X158" s="388">
        <f t="shared" ca="1" si="55"/>
        <v>45688</v>
      </c>
      <c r="Y158" s="513" t="str">
        <f t="shared" ca="1" si="52"/>
        <v>Ven. février , 2025</v>
      </c>
      <c r="Z158" s="184">
        <f t="shared" ca="1" si="43"/>
        <v>28</v>
      </c>
      <c r="AA158" s="389">
        <f t="shared" ca="1" si="44"/>
        <v>2</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Ven</v>
      </c>
      <c r="U159" s="227" t="str">
        <f t="shared" ca="1" si="51"/>
        <v>février</v>
      </c>
      <c r="X159" s="388">
        <f t="shared" ca="1" si="55"/>
        <v>45688</v>
      </c>
      <c r="Y159" s="513" t="str">
        <f t="shared" ca="1" si="52"/>
        <v>Ven. février , 2025</v>
      </c>
      <c r="Z159" s="184">
        <f t="shared" ca="1" si="43"/>
        <v>28</v>
      </c>
      <c r="AA159" s="389">
        <f t="shared" ca="1" si="44"/>
        <v>2</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Ven</v>
      </c>
      <c r="U160" s="227" t="str">
        <f t="shared" ca="1" si="51"/>
        <v>février</v>
      </c>
      <c r="X160" s="388">
        <f t="shared" ca="1" si="55"/>
        <v>45688</v>
      </c>
      <c r="Y160" s="513" t="str">
        <f t="shared" ca="1" si="52"/>
        <v>Ven. février , 2025</v>
      </c>
      <c r="Z160" s="184">
        <f t="shared" ca="1" si="43"/>
        <v>28</v>
      </c>
      <c r="AA160" s="389">
        <f t="shared" ca="1" si="44"/>
        <v>2</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Ven</v>
      </c>
      <c r="U161" s="227" t="str">
        <f t="shared" ca="1" si="51"/>
        <v>février</v>
      </c>
      <c r="X161" s="388">
        <f t="shared" ca="1" si="55"/>
        <v>45688</v>
      </c>
      <c r="Y161" s="513" t="str">
        <f t="shared" ca="1" si="52"/>
        <v>Ven. février , 2025</v>
      </c>
      <c r="Z161" s="184">
        <f t="shared" ca="1" si="43"/>
        <v>28</v>
      </c>
      <c r="AA161" s="389">
        <f t="shared" ca="1" si="44"/>
        <v>2</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Ven</v>
      </c>
      <c r="U162" s="227" t="str">
        <f t="shared" ca="1" si="51"/>
        <v>février</v>
      </c>
      <c r="X162" s="388">
        <f t="shared" ca="1" si="55"/>
        <v>45688</v>
      </c>
      <c r="Y162" s="513" t="str">
        <f t="shared" ca="1" si="52"/>
        <v>Ven. février , 2025</v>
      </c>
      <c r="Z162" s="184">
        <f t="shared" ca="1" si="43"/>
        <v>28</v>
      </c>
      <c r="AA162" s="389">
        <f t="shared" ca="1" si="44"/>
        <v>2</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Ven</v>
      </c>
      <c r="U163" s="227" t="str">
        <f t="shared" ca="1" si="51"/>
        <v>février</v>
      </c>
      <c r="X163" s="388">
        <f t="shared" ca="1" si="55"/>
        <v>45688</v>
      </c>
      <c r="Y163" s="513" t="str">
        <f t="shared" ca="1" si="52"/>
        <v>Ven. février , 2025</v>
      </c>
      <c r="Z163" s="184">
        <f t="shared" ca="1" si="43"/>
        <v>28</v>
      </c>
      <c r="AA163" s="389">
        <f t="shared" ca="1" si="44"/>
        <v>2</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Ven</v>
      </c>
      <c r="U164" s="227" t="str">
        <f t="shared" ca="1" si="51"/>
        <v>février</v>
      </c>
      <c r="X164" s="388">
        <f t="shared" ca="1" si="55"/>
        <v>45688</v>
      </c>
      <c r="Y164" s="513" t="str">
        <f t="shared" ca="1" si="52"/>
        <v>Ven. février , 2025</v>
      </c>
      <c r="Z164" s="184">
        <f t="shared" ca="1" si="43"/>
        <v>28</v>
      </c>
      <c r="AA164" s="389">
        <f t="shared" ca="1" si="44"/>
        <v>2</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Ven</v>
      </c>
      <c r="U165" s="227" t="str">
        <f t="shared" ca="1" si="51"/>
        <v>février</v>
      </c>
      <c r="X165" s="388">
        <f t="shared" ca="1" si="55"/>
        <v>45688</v>
      </c>
      <c r="Y165" s="513" t="str">
        <f t="shared" ca="1" si="52"/>
        <v>Ven. février , 2025</v>
      </c>
      <c r="Z165" s="184">
        <f t="shared" ca="1" si="43"/>
        <v>28</v>
      </c>
      <c r="AA165" s="389">
        <f t="shared" ca="1" si="44"/>
        <v>2</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Ven</v>
      </c>
      <c r="U166" s="227" t="str">
        <f t="shared" ca="1" si="51"/>
        <v>février</v>
      </c>
      <c r="X166" s="388">
        <f t="shared" ca="1" si="55"/>
        <v>45688</v>
      </c>
      <c r="Y166" s="513" t="str">
        <f t="shared" ca="1" si="52"/>
        <v>Ven. février , 2025</v>
      </c>
      <c r="Z166" s="184">
        <f t="shared" ca="1" si="43"/>
        <v>28</v>
      </c>
      <c r="AA166" s="389">
        <f t="shared" ca="1" si="44"/>
        <v>2</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Ven</v>
      </c>
      <c r="U167" s="227" t="str">
        <f t="shared" ca="1" si="51"/>
        <v>février</v>
      </c>
      <c r="X167" s="388">
        <f t="shared" ca="1" si="55"/>
        <v>45688</v>
      </c>
      <c r="Y167" s="513" t="str">
        <f t="shared" ca="1" si="52"/>
        <v>Ven. février , 2025</v>
      </c>
      <c r="Z167" s="184">
        <f t="shared" ca="1" si="43"/>
        <v>28</v>
      </c>
      <c r="AA167" s="389">
        <f t="shared" ca="1" si="44"/>
        <v>2</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Ven</v>
      </c>
      <c r="U168" s="227" t="str">
        <f t="shared" ca="1" si="51"/>
        <v>février</v>
      </c>
      <c r="X168" s="388">
        <f t="shared" ca="1" si="55"/>
        <v>45688</v>
      </c>
      <c r="Y168" s="513" t="str">
        <f t="shared" ca="1" si="52"/>
        <v>Ven. février , 2025</v>
      </c>
      <c r="Z168" s="184">
        <f t="shared" ca="1" si="43"/>
        <v>28</v>
      </c>
      <c r="AA168" s="389">
        <f t="shared" ca="1" si="44"/>
        <v>2</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Ven</v>
      </c>
      <c r="U169" s="227" t="str">
        <f t="shared" ca="1" si="51"/>
        <v>février</v>
      </c>
      <c r="X169" s="388">
        <f t="shared" ca="1" si="55"/>
        <v>45688</v>
      </c>
      <c r="Y169" s="513" t="str">
        <f t="shared" ca="1" si="52"/>
        <v>Ven. février , 2025</v>
      </c>
      <c r="Z169" s="184">
        <f t="shared" ca="1" si="43"/>
        <v>28</v>
      </c>
      <c r="AA169" s="389">
        <f t="shared" ca="1" si="44"/>
        <v>2</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Ven</v>
      </c>
      <c r="U170" s="227" t="str">
        <f t="shared" ca="1" si="51"/>
        <v>février</v>
      </c>
      <c r="X170" s="388">
        <f t="shared" ca="1" si="55"/>
        <v>45688</v>
      </c>
      <c r="Y170" s="513" t="str">
        <f t="shared" ca="1" si="52"/>
        <v>Ven. février , 2025</v>
      </c>
      <c r="Z170" s="184">
        <f t="shared" ca="1" si="43"/>
        <v>28</v>
      </c>
      <c r="AA170" s="389">
        <f t="shared" ca="1" si="44"/>
        <v>2</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Ven</v>
      </c>
      <c r="U171" s="227" t="str">
        <f t="shared" ca="1" si="51"/>
        <v>février</v>
      </c>
      <c r="X171" s="388">
        <f t="shared" ca="1" si="55"/>
        <v>45688</v>
      </c>
      <c r="Y171" s="513" t="str">
        <f t="shared" ca="1" si="52"/>
        <v>Ven. février , 2025</v>
      </c>
      <c r="Z171" s="184">
        <f t="shared" ca="1" si="43"/>
        <v>28</v>
      </c>
      <c r="AA171" s="389">
        <f t="shared" ca="1" si="44"/>
        <v>2</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Ven</v>
      </c>
      <c r="U172" s="227" t="str">
        <f t="shared" ca="1" si="51"/>
        <v>février</v>
      </c>
      <c r="X172" s="388">
        <f t="shared" ca="1" si="55"/>
        <v>45688</v>
      </c>
      <c r="Y172" s="513" t="str">
        <f t="shared" ca="1" si="52"/>
        <v>Ven. février , 2025</v>
      </c>
      <c r="Z172" s="184">
        <f t="shared" ca="1" si="43"/>
        <v>28</v>
      </c>
      <c r="AA172" s="389">
        <f t="shared" ca="1" si="44"/>
        <v>2</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Ven</v>
      </c>
      <c r="U173" s="227" t="str">
        <f t="shared" ca="1" si="51"/>
        <v>février</v>
      </c>
      <c r="X173" s="388">
        <f t="shared" ca="1" si="55"/>
        <v>45688</v>
      </c>
      <c r="Y173" s="513" t="str">
        <f t="shared" ca="1" si="52"/>
        <v>Ven. février , 2025</v>
      </c>
      <c r="Z173" s="184">
        <f t="shared" ca="1" si="43"/>
        <v>28</v>
      </c>
      <c r="AA173" s="389">
        <f t="shared" ca="1" si="44"/>
        <v>2</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Ven</v>
      </c>
      <c r="U174" s="227" t="str">
        <f t="shared" ca="1" si="51"/>
        <v>février</v>
      </c>
      <c r="X174" s="388">
        <f t="shared" ca="1" si="55"/>
        <v>45688</v>
      </c>
      <c r="Y174" s="513" t="str">
        <f t="shared" ca="1" si="52"/>
        <v>Ven. février , 2025</v>
      </c>
      <c r="Z174" s="184">
        <f t="shared" ca="1" si="43"/>
        <v>28</v>
      </c>
      <c r="AA174" s="389">
        <f t="shared" ca="1" si="44"/>
        <v>2</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Ven</v>
      </c>
      <c r="U175" s="227" t="str">
        <f t="shared" ca="1" si="51"/>
        <v>février</v>
      </c>
      <c r="X175" s="388">
        <f t="shared" ca="1" si="55"/>
        <v>45688</v>
      </c>
      <c r="Y175" s="513" t="str">
        <f t="shared" ca="1" si="52"/>
        <v>Ven. février , 2025</v>
      </c>
      <c r="Z175" s="184">
        <f t="shared" ca="1" si="43"/>
        <v>28</v>
      </c>
      <c r="AA175" s="389">
        <f t="shared" ca="1" si="44"/>
        <v>2</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Ven</v>
      </c>
      <c r="U176" s="227" t="str">
        <f t="shared" ca="1" si="51"/>
        <v>février</v>
      </c>
      <c r="X176" s="388">
        <f t="shared" ca="1" si="55"/>
        <v>45688</v>
      </c>
      <c r="Y176" s="513" t="str">
        <f t="shared" ca="1" si="52"/>
        <v>Ven. février , 2025</v>
      </c>
      <c r="Z176" s="184">
        <f t="shared" ca="1" si="43"/>
        <v>28</v>
      </c>
      <c r="AA176" s="389">
        <f t="shared" ca="1" si="44"/>
        <v>2</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Ven</v>
      </c>
      <c r="U177" s="227" t="str">
        <f t="shared" ca="1" si="51"/>
        <v>février</v>
      </c>
      <c r="X177" s="388">
        <f t="shared" ca="1" si="55"/>
        <v>45688</v>
      </c>
      <c r="Y177" s="513" t="str">
        <f t="shared" ca="1" si="52"/>
        <v>Ven. février , 2025</v>
      </c>
      <c r="Z177" s="184">
        <f t="shared" ca="1" si="43"/>
        <v>28</v>
      </c>
      <c r="AA177" s="389">
        <f t="shared" ca="1" si="44"/>
        <v>2</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Ven</v>
      </c>
      <c r="U178" s="227" t="str">
        <f t="shared" ca="1" si="51"/>
        <v>février</v>
      </c>
      <c r="X178" s="388">
        <f t="shared" ca="1" si="55"/>
        <v>45688</v>
      </c>
      <c r="Y178" s="513" t="str">
        <f t="shared" ca="1" si="52"/>
        <v>Ven. février , 2025</v>
      </c>
      <c r="Z178" s="184">
        <f t="shared" ca="1" si="43"/>
        <v>28</v>
      </c>
      <c r="AA178" s="389">
        <f t="shared" ca="1" si="44"/>
        <v>2</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Ven</v>
      </c>
      <c r="U179" s="227" t="str">
        <f t="shared" ca="1" si="51"/>
        <v>février</v>
      </c>
      <c r="X179" s="388">
        <f t="shared" ca="1" si="55"/>
        <v>45688</v>
      </c>
      <c r="Y179" s="513" t="str">
        <f t="shared" ca="1" si="52"/>
        <v>Ven. février , 2025</v>
      </c>
      <c r="Z179" s="184">
        <f t="shared" ca="1" si="43"/>
        <v>28</v>
      </c>
      <c r="AA179" s="389">
        <f t="shared" ca="1" si="44"/>
        <v>2</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Ven</v>
      </c>
      <c r="U180" s="227" t="str">
        <f t="shared" ca="1" si="51"/>
        <v>février</v>
      </c>
      <c r="X180" s="388">
        <f t="shared" ca="1" si="55"/>
        <v>45688</v>
      </c>
      <c r="Y180" s="513" t="str">
        <f t="shared" ca="1" si="52"/>
        <v>Ven. février , 2025</v>
      </c>
      <c r="Z180" s="184">
        <f t="shared" ca="1" si="43"/>
        <v>28</v>
      </c>
      <c r="AA180" s="389">
        <f t="shared" ca="1" si="44"/>
        <v>2</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Ven</v>
      </c>
      <c r="U181" s="227" t="str">
        <f t="shared" ca="1" si="51"/>
        <v>février</v>
      </c>
      <c r="X181" s="388">
        <f t="shared" ca="1" si="55"/>
        <v>45688</v>
      </c>
      <c r="Y181" s="513" t="str">
        <f t="shared" ca="1" si="52"/>
        <v>Ven. février , 2025</v>
      </c>
      <c r="Z181" s="184">
        <f t="shared" ca="1" si="43"/>
        <v>28</v>
      </c>
      <c r="AA181" s="389">
        <f t="shared" ca="1" si="44"/>
        <v>2</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Ven</v>
      </c>
      <c r="U182" s="227" t="str">
        <f t="shared" ca="1" si="51"/>
        <v>février</v>
      </c>
      <c r="X182" s="388">
        <f t="shared" ca="1" si="55"/>
        <v>45688</v>
      </c>
      <c r="Y182" s="513" t="str">
        <f t="shared" ca="1" si="52"/>
        <v>Ven. février , 2025</v>
      </c>
      <c r="Z182" s="184">
        <f t="shared" ca="1" si="43"/>
        <v>28</v>
      </c>
      <c r="AA182" s="389">
        <f t="shared" ca="1" si="44"/>
        <v>2</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Ven</v>
      </c>
      <c r="U183" s="227" t="str">
        <f t="shared" ca="1" si="51"/>
        <v>février</v>
      </c>
      <c r="X183" s="388">
        <f t="shared" ca="1" si="55"/>
        <v>45688</v>
      </c>
      <c r="Y183" s="513" t="str">
        <f t="shared" ca="1" si="52"/>
        <v>Ven. février , 2025</v>
      </c>
      <c r="Z183" s="184">
        <f t="shared" ca="1" si="43"/>
        <v>28</v>
      </c>
      <c r="AA183" s="389">
        <f t="shared" ca="1" si="44"/>
        <v>2</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Ven</v>
      </c>
      <c r="U184" s="227" t="str">
        <f t="shared" ca="1" si="51"/>
        <v>février</v>
      </c>
      <c r="X184" s="388">
        <f t="shared" ca="1" si="55"/>
        <v>45688</v>
      </c>
      <c r="Y184" s="513" t="str">
        <f t="shared" ca="1" si="52"/>
        <v>Ven. février , 2025</v>
      </c>
      <c r="Z184" s="184">
        <f t="shared" ca="1" si="43"/>
        <v>28</v>
      </c>
      <c r="AA184" s="389">
        <f t="shared" ca="1" si="44"/>
        <v>2</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Ven</v>
      </c>
      <c r="U185" s="227" t="str">
        <f t="shared" ca="1" si="51"/>
        <v>février</v>
      </c>
      <c r="X185" s="388">
        <f t="shared" ca="1" si="55"/>
        <v>45688</v>
      </c>
      <c r="Y185" s="513" t="str">
        <f t="shared" ca="1" si="52"/>
        <v>Ven. février , 2025</v>
      </c>
      <c r="Z185" s="184">
        <f t="shared" ca="1" si="43"/>
        <v>28</v>
      </c>
      <c r="AA185" s="389">
        <f t="shared" ca="1" si="44"/>
        <v>2</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Ven</v>
      </c>
      <c r="U186" s="227" t="str">
        <f t="shared" ca="1" si="51"/>
        <v>février</v>
      </c>
      <c r="X186" s="388">
        <f t="shared" ca="1" si="55"/>
        <v>45688</v>
      </c>
      <c r="Y186" s="513" t="str">
        <f t="shared" ca="1" si="52"/>
        <v>Ven. février , 2025</v>
      </c>
      <c r="Z186" s="184">
        <f t="shared" ca="1" si="43"/>
        <v>28</v>
      </c>
      <c r="AA186" s="389">
        <f t="shared" ca="1" si="44"/>
        <v>2</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Ven</v>
      </c>
      <c r="U187" s="227" t="str">
        <f t="shared" ca="1" si="51"/>
        <v>février</v>
      </c>
      <c r="X187" s="388">
        <f t="shared" ca="1" si="55"/>
        <v>45688</v>
      </c>
      <c r="Y187" s="513" t="str">
        <f t="shared" ca="1" si="52"/>
        <v>Ven. février , 2025</v>
      </c>
      <c r="Z187" s="184">
        <f t="shared" ca="1" si="43"/>
        <v>28</v>
      </c>
      <c r="AA187" s="389">
        <f t="shared" ca="1" si="44"/>
        <v>2</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Ven</v>
      </c>
      <c r="U188" s="227" t="str">
        <f t="shared" ca="1" si="51"/>
        <v>février</v>
      </c>
      <c r="X188" s="388">
        <f t="shared" ca="1" si="55"/>
        <v>45688</v>
      </c>
      <c r="Y188" s="513" t="str">
        <f t="shared" ca="1" si="52"/>
        <v>Ven. février , 2025</v>
      </c>
      <c r="Z188" s="184">
        <f t="shared" ca="1" si="43"/>
        <v>28</v>
      </c>
      <c r="AA188" s="389">
        <f t="shared" ca="1" si="44"/>
        <v>2</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Ven</v>
      </c>
      <c r="U189" s="227" t="str">
        <f t="shared" ca="1" si="51"/>
        <v>février</v>
      </c>
      <c r="X189" s="388">
        <f t="shared" ca="1" si="55"/>
        <v>45688</v>
      </c>
      <c r="Y189" s="513" t="str">
        <f t="shared" ca="1" si="52"/>
        <v>Ven. février , 2025</v>
      </c>
      <c r="Z189" s="184">
        <f t="shared" ca="1" si="43"/>
        <v>28</v>
      </c>
      <c r="AA189" s="389">
        <f t="shared" ca="1" si="44"/>
        <v>2</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Ven</v>
      </c>
      <c r="U190" s="227" t="str">
        <f t="shared" ca="1" si="51"/>
        <v>février</v>
      </c>
      <c r="X190" s="388">
        <f t="shared" ca="1" si="55"/>
        <v>45688</v>
      </c>
      <c r="Y190" s="513" t="str">
        <f t="shared" ca="1" si="52"/>
        <v>Ven. février , 2025</v>
      </c>
      <c r="Z190" s="184">
        <f t="shared" ca="1" si="43"/>
        <v>28</v>
      </c>
      <c r="AA190" s="389">
        <f t="shared" ca="1" si="44"/>
        <v>2</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Ven</v>
      </c>
      <c r="U191" s="227" t="str">
        <f t="shared" ca="1" si="51"/>
        <v>février</v>
      </c>
      <c r="X191" s="388">
        <f t="shared" ca="1" si="55"/>
        <v>45688</v>
      </c>
      <c r="Y191" s="513" t="str">
        <f t="shared" ca="1" si="52"/>
        <v>Ven. février , 2025</v>
      </c>
      <c r="Z191" s="184">
        <f t="shared" ca="1" si="43"/>
        <v>28</v>
      </c>
      <c r="AA191" s="389">
        <f t="shared" ca="1" si="44"/>
        <v>2</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Ven</v>
      </c>
      <c r="U192" s="227" t="str">
        <f t="shared" ca="1" si="51"/>
        <v>février</v>
      </c>
      <c r="X192" s="388">
        <f t="shared" ca="1" si="55"/>
        <v>45688</v>
      </c>
      <c r="Y192" s="513" t="str">
        <f t="shared" ca="1" si="52"/>
        <v>Ven. février , 2025</v>
      </c>
      <c r="Z192" s="184">
        <f t="shared" ca="1" si="43"/>
        <v>28</v>
      </c>
      <c r="AA192" s="389">
        <f t="shared" ca="1" si="44"/>
        <v>2</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Ven</v>
      </c>
      <c r="U193" s="227" t="str">
        <f t="shared" ca="1" si="51"/>
        <v>février</v>
      </c>
      <c r="X193" s="388">
        <f t="shared" ca="1" si="55"/>
        <v>45688</v>
      </c>
      <c r="Y193" s="513" t="str">
        <f t="shared" ca="1" si="52"/>
        <v>Ven. février , 2025</v>
      </c>
      <c r="Z193" s="184">
        <f t="shared" ca="1" si="43"/>
        <v>28</v>
      </c>
      <c r="AA193" s="389">
        <f t="shared" ca="1" si="44"/>
        <v>2</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Ven</v>
      </c>
      <c r="U194" s="227" t="str">
        <f t="shared" ca="1" si="51"/>
        <v>février</v>
      </c>
      <c r="X194" s="388">
        <f t="shared" ca="1" si="55"/>
        <v>45688</v>
      </c>
      <c r="Y194" s="513" t="str">
        <f t="shared" ca="1" si="52"/>
        <v>Ven. février , 2025</v>
      </c>
      <c r="Z194" s="184">
        <f t="shared" ca="1" si="43"/>
        <v>28</v>
      </c>
      <c r="AA194" s="389">
        <f t="shared" ca="1" si="44"/>
        <v>2</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28</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PricewaterhouseCoopers LLP/s.r.l./s.e.n.c.r.l., une société à responsabilité limitée de l’Ontario, 2025.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c r="U196"/>
      <c r="V196" s="26"/>
      <c r="AB196" s="161"/>
      <c r="AC196" s="287">
        <f ca="1">Z195</f>
        <v>28</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28</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28</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28</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K17:M17"/>
    <mergeCell ref="C18:C19"/>
    <mergeCell ref="D18:G19"/>
    <mergeCell ref="H18:H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I18:I19"/>
    <mergeCell ref="O16:O18"/>
    <mergeCell ref="K19:L19"/>
    <mergeCell ref="B16:J16"/>
    <mergeCell ref="K16:M16"/>
    <mergeCell ref="N16:N18"/>
    <mergeCell ref="Q16:Q18"/>
    <mergeCell ref="J18:J19"/>
    <mergeCell ref="D17:J17"/>
    <mergeCell ref="C13:F15"/>
  </mergeCells>
  <phoneticPr fontId="4" type="noConversion"/>
  <conditionalFormatting sqref="B13:B15">
    <cfRule type="expression" dxfId="743" priority="58" stopIfTrue="1">
      <formula>AND($AJ$2=$AF$5,$X$16=$X$13)</formula>
    </cfRule>
  </conditionalFormatting>
  <conditionalFormatting sqref="B18">
    <cfRule type="expression" dxfId="742" priority="37" stopIfTrue="1">
      <formula>(B18&gt;DATE(2000+$Y$2,$AA$21+1,1)-DATE(2000+$Y$2,$AA$21,1))</formula>
    </cfRule>
  </conditionalFormatting>
  <conditionalFormatting sqref="B20:B194">
    <cfRule type="expression" dxfId="741" priority="4" stopIfTrue="1">
      <formula>($G20="- -")</formula>
    </cfRule>
  </conditionalFormatting>
  <conditionalFormatting sqref="B16:J16">
    <cfRule type="expression" dxfId="740" priority="44" stopIfTrue="1">
      <formula>AND($AJ$2=$AF$5,$X$16=$X$13)</formula>
    </cfRule>
  </conditionalFormatting>
  <conditionalFormatting sqref="C17">
    <cfRule type="cellIs" dxfId="739" priority="43" stopIfTrue="1" operator="equal">
      <formula>"X"</formula>
    </cfRule>
  </conditionalFormatting>
  <conditionalFormatting sqref="C20:C194">
    <cfRule type="expression" dxfId="738" priority="12" stopIfTrue="1">
      <formula>($X$16=$X$14)</formula>
    </cfRule>
    <cfRule type="expression" dxfId="737" priority="13" stopIfTrue="1">
      <formula>($AV20=1)</formula>
    </cfRule>
    <cfRule type="expression" dxfId="736" priority="14" stopIfTrue="1">
      <formula>AND(D20=1+D19,G20=X20)</formula>
    </cfRule>
  </conditionalFormatting>
  <conditionalFormatting sqref="C9:J9">
    <cfRule type="expression" dxfId="735" priority="69" stopIfTrue="1">
      <formula>AND(ISNUMBER(C$9),ISNUMBER(C10),(C$9&gt;C$10))</formula>
    </cfRule>
  </conditionalFormatting>
  <conditionalFormatting sqref="C10:J10">
    <cfRule type="expression" dxfId="734" priority="75" stopIfTrue="1">
      <formula>AND(ISNUMBER(C$9),ISNUMBER(C10),(C$9&gt;C$10))</formula>
    </cfRule>
  </conditionalFormatting>
  <conditionalFormatting sqref="D20">
    <cfRule type="expression" dxfId="733" priority="16" stopIfTrue="1">
      <formula>AND($G20&lt;&gt;"- -",$G20&lt;&gt;$Y20)</formula>
    </cfRule>
    <cfRule type="expression" dxfId="732" priority="17" stopIfTrue="1">
      <formula>($AI20=1)</formula>
    </cfRule>
  </conditionalFormatting>
  <conditionalFormatting sqref="D21:D194">
    <cfRule type="expression" dxfId="731" priority="61" stopIfTrue="1">
      <formula>($AI21=1)</formula>
    </cfRule>
    <cfRule type="expression" dxfId="730" priority="60" stopIfTrue="1">
      <formula>AND($G21&lt;&gt;"- -",$G21&lt;&gt;$Y21)</formula>
    </cfRule>
  </conditionalFormatting>
  <conditionalFormatting sqref="D18:G19">
    <cfRule type="expression" dxfId="729" priority="36" stopIfTrue="1">
      <formula>($AB$16&lt;2)</formula>
    </cfRule>
  </conditionalFormatting>
  <conditionalFormatting sqref="D20:G194">
    <cfRule type="expression" dxfId="728" priority="15" stopIfTrue="1">
      <formula>OR($G20=$G19,$D20=$D19)</formula>
    </cfRule>
  </conditionalFormatting>
  <conditionalFormatting sqref="E8:F8">
    <cfRule type="expression" dxfId="727" priority="71" stopIfTrue="1">
      <formula>AND(ISNUMBER(E$9),ISNUMBER(E10),(E$9&gt;E$10))</formula>
    </cfRule>
    <cfRule type="expression" dxfId="726" priority="70" stopIfTrue="1">
      <formula>(BJ$13&gt;0)</formula>
    </cfRule>
  </conditionalFormatting>
  <conditionalFormatting sqref="E20:G20">
    <cfRule type="expression" dxfId="725" priority="20" stopIfTrue="1">
      <formula>($AI20+$AX20&gt;0)</formula>
    </cfRule>
    <cfRule type="expression" dxfId="724" priority="19" stopIfTrue="1">
      <formula>AND($G20&lt;&gt;"- -",$G20&lt;&gt;$Y20)</formula>
    </cfRule>
  </conditionalFormatting>
  <conditionalFormatting sqref="E21:G194">
    <cfRule type="expression" dxfId="723" priority="64" stopIfTrue="1">
      <formula>($AI21+$AX21&gt;0)</formula>
    </cfRule>
    <cfRule type="expression" dxfId="722" priority="63" stopIfTrue="1">
      <formula>AND($G21&lt;&gt;"- -",$G21&lt;&gt;$Y21)</formula>
    </cfRule>
  </conditionalFormatting>
  <conditionalFormatting sqref="G8:J8">
    <cfRule type="expression" dxfId="721" priority="73" stopIfTrue="1">
      <formula>AND(ISNUMBER(G$9),ISNUMBER(G10),(G$9&gt;G$10))</formula>
    </cfRule>
    <cfRule type="expression" dxfId="720" priority="72" stopIfTrue="1">
      <formula>(BK$13&gt;0)</formula>
    </cfRule>
  </conditionalFormatting>
  <conditionalFormatting sqref="H6:I7">
    <cfRule type="expression" dxfId="719" priority="74" stopIfTrue="1">
      <formula>AND(ISNUMBER($H$7),$H$7&lt;$I$7)</formula>
    </cfRule>
  </conditionalFormatting>
  <conditionalFormatting sqref="H21:J194">
    <cfRule type="expression" dxfId="718" priority="2" stopIfTrue="1">
      <formula>($D20=$D21)</formula>
    </cfRule>
  </conditionalFormatting>
  <conditionalFormatting sqref="J7">
    <cfRule type="cellIs" dxfId="717" priority="48" stopIfTrue="1" operator="lessThan">
      <formula>0</formula>
    </cfRule>
  </conditionalFormatting>
  <conditionalFormatting sqref="K20:K34">
    <cfRule type="expression" dxfId="716" priority="68" stopIfTrue="1">
      <formula>AND(ISNUMBER(K20),ISNUMBER(L20),OR(K20&lt;L19,K20&gt;L20))</formula>
    </cfRule>
  </conditionalFormatting>
  <conditionalFormatting sqref="K35:K194">
    <cfRule type="expression" dxfId="715" priority="57" stopIfTrue="1">
      <formula>AND(ISNUMBER(K35),OR(K35&lt;L34,K35&gt;L35,$BM35&lt;&gt;1))</formula>
    </cfRule>
  </conditionalFormatting>
  <conditionalFormatting sqref="K18:L18 BE19:BF19">
    <cfRule type="expression" dxfId="714" priority="26" stopIfTrue="1">
      <formula>($K$19=$AL$7)</formula>
    </cfRule>
  </conditionalFormatting>
  <conditionalFormatting sqref="K20:M194">
    <cfRule type="expression" dxfId="713" priority="50" stopIfTrue="1">
      <formula>OR($AJ$2=$AF$5,$AW20=0,$AV20=1,$AG20=99)</formula>
    </cfRule>
  </conditionalFormatting>
  <conditionalFormatting sqref="L20:L34">
    <cfRule type="expression" dxfId="712" priority="66" stopIfTrue="1">
      <formula>AND(ISNUMBER(L20),OR(AND(L20&lt;K19,B20&gt;1),K20&gt;L20))</formula>
    </cfRule>
  </conditionalFormatting>
  <conditionalFormatting sqref="L35:L194">
    <cfRule type="expression" dxfId="711" priority="55" stopIfTrue="1">
      <formula>AND(ISNUMBER(L35),OR(AND(L35&lt;K34,B35&gt;1),K35&gt;L35,$BN35&lt;&gt;1))</formula>
    </cfRule>
  </conditionalFormatting>
  <conditionalFormatting sqref="M19 BG20">
    <cfRule type="cellIs" dxfId="710" priority="41" stopIfTrue="1" operator="equal">
      <formula>0</formula>
    </cfRule>
    <cfRule type="expression" dxfId="709" priority="42" stopIfTrue="1">
      <formula>($AJ$2=$AF$5)</formula>
    </cfRule>
  </conditionalFormatting>
  <conditionalFormatting sqref="M20:M194">
    <cfRule type="cellIs" dxfId="708" priority="51" stopIfTrue="1" operator="lessThan">
      <formula>0</formula>
    </cfRule>
    <cfRule type="expression" dxfId="707" priority="52" stopIfTrue="1">
      <formula>($D19=$D20)</formula>
    </cfRule>
  </conditionalFormatting>
  <conditionalFormatting sqref="N19:Q19 BH20:BK20">
    <cfRule type="expression" dxfId="706" priority="40" stopIfTrue="1">
      <formula>($AJ$2=$AF$5)</formula>
    </cfRule>
    <cfRule type="cellIs" dxfId="705" priority="39" stopIfTrue="1" operator="equal">
      <formula>0</formula>
    </cfRule>
  </conditionalFormatting>
  <conditionalFormatting sqref="N20:Q194">
    <cfRule type="expression" dxfId="704" priority="49" stopIfTrue="1">
      <formula>OR($AW20=0,$AV20=1,$AG20=99,$AJ$2=$AF$5)</formula>
    </cfRule>
  </conditionalFormatting>
  <conditionalFormatting sqref="R20:R194">
    <cfRule type="expression" dxfId="703" priority="9" stopIfTrue="1">
      <formula>OR($G20=$G19,$D20=$D19)</formula>
    </cfRule>
    <cfRule type="expression" dxfId="702" priority="10" stopIfTrue="1">
      <formula>"ND($G21&lt;&gt;""- -"",$G21&lt;&gt;TEXT(X21,""Dddd, Mmmm dd, Yyyy""))"</formula>
    </cfRule>
    <cfRule type="expression" dxfId="701" priority="11" stopIfTrue="1">
      <formula>($AI20=1)</formula>
    </cfRule>
  </conditionalFormatting>
  <conditionalFormatting sqref="U5">
    <cfRule type="expression" dxfId="700" priority="22" stopIfTrue="1">
      <formula>OR($AC$7,$AC$6)</formula>
    </cfRule>
  </conditionalFormatting>
  <conditionalFormatting sqref="U18 X20:Z194 AC20:AE194 AK20:AK194 AQ20:AR194">
    <cfRule type="cellIs" dxfId="699" priority="3" stopIfTrue="1" operator="notEqual">
      <formula>U17</formula>
    </cfRule>
  </conditionalFormatting>
  <conditionalFormatting sqref="U201:AB201">
    <cfRule type="expression" dxfId="698" priority="38" stopIfTrue="1">
      <formula>(LEN($X$11)&gt;4)</formula>
    </cfRule>
  </conditionalFormatting>
  <conditionalFormatting sqref="V5:V7 J6 U6:U7">
    <cfRule type="expression" dxfId="697" priority="21" stopIfTrue="1">
      <formula>OR($AC$7,$AC$6,#REF!)</formula>
    </cfRule>
  </conditionalFormatting>
  <conditionalFormatting sqref="V19">
    <cfRule type="cellIs" dxfId="696" priority="23" stopIfTrue="1" operator="equal">
      <formula>1</formula>
    </cfRule>
  </conditionalFormatting>
  <conditionalFormatting sqref="AB6">
    <cfRule type="expression" dxfId="695" priority="29" stopIfTrue="1">
      <formula>$AC$6</formula>
    </cfRule>
  </conditionalFormatting>
  <conditionalFormatting sqref="AB7">
    <cfRule type="expression" dxfId="694" priority="28" stopIfTrue="1">
      <formula>$AC$7</formula>
    </cfRule>
  </conditionalFormatting>
  <conditionalFormatting sqref="AB20:AB194">
    <cfRule type="cellIs" dxfId="693" priority="46" stopIfTrue="1" operator="greaterThan">
      <formula>0</formula>
    </cfRule>
    <cfRule type="cellIs" dxfId="692" priority="47" stopIfTrue="1" operator="lessThan">
      <formula>0</formula>
    </cfRule>
  </conditionalFormatting>
  <conditionalFormatting sqref="AF20:AG194">
    <cfRule type="cellIs" dxfId="691" priority="32" stopIfTrue="1" operator="greaterThan">
      <formula>1</formula>
    </cfRule>
  </conditionalFormatting>
  <conditionalFormatting sqref="AJ16:AJ17 AJ20:AJ194">
    <cfRule type="cellIs" dxfId="690" priority="31" stopIfTrue="1" operator="greaterThan">
      <formula>0</formula>
    </cfRule>
  </conditionalFormatting>
  <conditionalFormatting sqref="AK2:BO2">
    <cfRule type="cellIs" dxfId="689" priority="35" stopIfTrue="1" operator="equal">
      <formula>0</formula>
    </cfRule>
  </conditionalFormatting>
  <conditionalFormatting sqref="AK5:BO6">
    <cfRule type="cellIs" dxfId="688" priority="30" stopIfTrue="1" operator="equal">
      <formula>0</formula>
    </cfRule>
  </conditionalFormatting>
  <conditionalFormatting sqref="AP20:AP194">
    <cfRule type="cellIs" dxfId="687" priority="25" stopIfTrue="1" operator="lessThan">
      <formula>999</formula>
    </cfRule>
  </conditionalFormatting>
  <conditionalFormatting sqref="AU20:AU194">
    <cfRule type="expression" dxfId="686" priority="34" stopIfTrue="1">
      <formula>LEN(AU20)&gt;2</formula>
    </cfRule>
  </conditionalFormatting>
  <conditionalFormatting sqref="AV20:AV194">
    <cfRule type="cellIs" dxfId="685" priority="33" stopIfTrue="1" operator="equal">
      <formula>1</formula>
    </cfRule>
  </conditionalFormatting>
  <conditionalFormatting sqref="AW20:AW194">
    <cfRule type="cellIs" dxfId="684" priority="45" stopIfTrue="1" operator="equal">
      <formula>0</formula>
    </cfRule>
  </conditionalFormatting>
  <conditionalFormatting sqref="BE20:BF20">
    <cfRule type="expression" dxfId="683" priority="27" stopIfTrue="1">
      <formula>($K$19=$AL$7)</formula>
    </cfRule>
  </conditionalFormatting>
  <conditionalFormatting sqref="BI10:BI12 BF11:BF12">
    <cfRule type="expression" dxfId="682" priority="6" stopIfTrue="1">
      <formula>(LEN($C$9)=0)</formula>
    </cfRule>
  </conditionalFormatting>
  <conditionalFormatting sqref="BI10:BN12 BF11:BF12">
    <cfRule type="expression" dxfId="681" priority="5" stopIfTrue="1">
      <formula>LEN($AA9)&gt;4</formula>
    </cfRule>
  </conditionalFormatting>
  <conditionalFormatting sqref="BJ10:BN12">
    <cfRule type="expression" dxfId="680" priority="8" stopIfTrue="1">
      <formula>(LEN(E$9)=0)</formula>
    </cfRule>
  </conditionalFormatting>
  <conditionalFormatting sqref="BJ13:BN13 R16:R17">
    <cfRule type="cellIs" dxfId="679" priority="24" stopIfTrue="1" operator="equal">
      <formula>0</formula>
    </cfRule>
  </conditionalFormatting>
  <conditionalFormatting sqref="BM20:BN194">
    <cfRule type="cellIs" dxfId="678" priority="53" stopIfTrue="1" operator="notEqual">
      <formula>1</formula>
    </cfRule>
  </conditionalFormatting>
  <hyperlinks>
    <hyperlink ref="Q2" r:id="rId1" xr:uid="{00000000-0004-0000-0400-000000000000}"/>
    <hyperlink ref="Q3" r:id="rId2" xr:uid="{00000000-0004-0000-04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H199" sqref="H199"/>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Journal de bord avantages et dépenses d'automobile</v>
      </c>
      <c r="C2" s="70"/>
      <c r="D2" s="81"/>
      <c r="E2" s="70"/>
      <c r="F2" s="70"/>
      <c r="G2" s="70"/>
      <c r="H2" s="70"/>
      <c r="L2" s="82"/>
      <c r="M2" s="82"/>
      <c r="N2" s="758" t="str">
        <f>Instructions!$B$5</f>
        <v xml:space="preserve">Pour en savoir plus, consultez le document : </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À l'exception du Québec, les travailleurs autonomes peuvent utiliser, dans certains cas, un registre pour une période représentative pour étayer les calculs des frais d'un véhicule.</v>
      </c>
      <c r="C3" s="755"/>
      <c r="D3" s="755"/>
      <c r="E3" s="755"/>
      <c r="F3" s="755"/>
      <c r="G3" s="755"/>
      <c r="H3" s="755"/>
      <c r="I3" s="755"/>
      <c r="J3" s="755"/>
      <c r="K3" s="755"/>
      <c r="L3" s="755"/>
      <c r="M3" s="755"/>
      <c r="N3" s="759" t="str">
        <f>Instructions!$B$6</f>
        <v>Utilisation d'une automobile – Guide fiscal</v>
      </c>
      <c r="O3" s="759"/>
      <c r="P3" s="759"/>
      <c r="Q3" s="582" t="s">
        <v>389</v>
      </c>
      <c r="R3" s="553"/>
      <c r="S3" s="26"/>
      <c r="AD3" s="295" t="str">
        <f ca="1">CELL("filename",AD3)</f>
        <v>https://pwccan.sharepoint.com/sites/CA-GSD-0AHZmP0F40YcxUk9PVA/Shared Documents/Car Guide/2025/FRENCH/[electronic-car-log-2025-fr.xlsx]03</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03</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31</v>
      </c>
      <c r="BQ4" s="292"/>
      <c r="BR4" s="7"/>
      <c r="BS4" s="7"/>
      <c r="BT4" s="7"/>
      <c r="IU4" s="17"/>
    </row>
    <row r="5" spans="1:255" ht="15.75" customHeight="1">
      <c r="B5" s="776" t="str">
        <f ca="1">V17</f>
        <v>mars 2025</v>
      </c>
      <c r="C5" s="777"/>
      <c r="D5" s="777"/>
      <c r="E5" s="777"/>
      <c r="F5" s="777"/>
      <c r="G5" s="777"/>
      <c r="H5" s="778" t="str">
        <f>'NTS ONLY_set_year'!$E$136</f>
        <v>Saisir les données dans les cellules jaunes ou ambres.</v>
      </c>
      <c r="I5" s="779"/>
      <c r="J5" s="780"/>
      <c r="K5" s="781" t="str">
        <f>'NTS ONLY_set_year'!E46</f>
        <v>Remplir ce sommaire à la fin de chaque mois :</v>
      </c>
      <c r="L5" s="782"/>
      <c r="M5" s="782"/>
      <c r="N5" s="782"/>
      <c r="O5" s="782"/>
      <c r="P5" s="782"/>
      <c r="Q5" s="782"/>
      <c r="R5" s="783"/>
      <c r="S5" s="50"/>
      <c r="U5" s="298">
        <f ca="1">$AJ$5</f>
        <v>0</v>
      </c>
      <c r="V5" s="299" t="str">
        <f>'NTS ONLY_set_year'!E54</f>
        <v>Jours de disponibilité du véhicule pour affaires</v>
      </c>
      <c r="W5" s="300"/>
      <c r="X5" s="300"/>
      <c r="Y5" s="300"/>
      <c r="Z5" s="300"/>
      <c r="AC5" s="301" t="s">
        <v>7</v>
      </c>
      <c r="AD5" s="302" t="s">
        <v>75</v>
      </c>
      <c r="AE5" s="185" t="str">
        <f ca="1">TEXT(DATE($AE$7,$AD$6,1),"Mmmm")</f>
        <v>March</v>
      </c>
      <c r="AF5" s="177">
        <f ca="1">DATE(AE7,AD6+1,1)-DATE(AE7,AD6,1)</f>
        <v>31</v>
      </c>
      <c r="AG5" s="219" t="str">
        <f ca="1">'NTS ONLY_set_year'!E104&amp;$AF$5&amp;'NTS ONLY_set_year'!E7</f>
        <v>◄ ◄ ◄ Seulement 31 jours dans le mois</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Lecture du compteur à la fin du mois précédent</v>
      </c>
      <c r="D6" s="535"/>
      <c r="E6" s="536"/>
      <c r="F6" s="537"/>
      <c r="G6" s="537"/>
      <c r="H6" s="80" t="str">
        <f>'NTS ONLY_set_year'!$E$87</f>
        <v>km dans le mois</v>
      </c>
      <c r="I6" s="75" t="str">
        <f>'NTS ONLY_set_year'!$E$24</f>
        <v>km d'affaires</v>
      </c>
      <c r="J6" s="76" t="str">
        <f>'NTS ONLY_set_year'!$E$110</f>
        <v>km personnel</v>
      </c>
      <c r="K6" s="784" t="str">
        <f>'NTS ONLY_set_year'!$E$92</f>
        <v>Dépenses diverses</v>
      </c>
      <c r="L6" s="706"/>
      <c r="M6" s="706"/>
      <c r="N6" s="707"/>
      <c r="O6" s="785" t="str">
        <f>'NTS ONLY_set_year'!$E$17</f>
        <v>Montants reçus</v>
      </c>
      <c r="P6" s="786"/>
      <c r="Q6" s="786"/>
      <c r="R6" s="787"/>
      <c r="S6" s="50"/>
      <c r="U6" s="303">
        <f ca="1">$AF$5-$AJ$6</f>
        <v>31</v>
      </c>
      <c r="V6" s="304" t="str">
        <f>'NTS ONLY_set_year'!E53</f>
        <v>Jours de disponibilité du véhicule à des fins personnelles</v>
      </c>
      <c r="W6" s="305"/>
      <c r="X6" s="305"/>
      <c r="Y6" s="305"/>
      <c r="Z6" s="305"/>
      <c r="AA6" s="306">
        <f>$D$7</f>
        <v>0</v>
      </c>
      <c r="AB6" s="182"/>
      <c r="AC6" s="183"/>
      <c r="AD6" s="307">
        <f ca="1">MATCH(AD4,'Annual Summary_Sommaire annuel'!$Y$24:$Y$35,0)</f>
        <v>3</v>
      </c>
      <c r="AE6" s="185" t="str">
        <f ca="1">TEXT(DATE($AE$7,$AD$6,1),"Mmmm, YYYY")</f>
        <v>March, 2025</v>
      </c>
      <c r="AF6" s="186">
        <f ca="1">$AF$5</f>
        <v>31</v>
      </c>
      <c r="AG6" s="219" t="str">
        <f>'NTS ONLY_set_year'!E26</f>
        <v>◄ ◄ ◄ ◄ Ne peut sauter une journée</v>
      </c>
      <c r="AH6" s="209"/>
      <c r="AI6" s="219"/>
      <c r="AJ6" s="308"/>
      <c r="BQ6" s="292"/>
      <c r="BR6" s="7"/>
      <c r="BS6" s="7"/>
      <c r="BT6" s="7"/>
      <c r="IU6" s="17"/>
    </row>
    <row r="7" spans="1:255" ht="15.75" customHeight="1" thickBot="1">
      <c r="B7" s="788" t="str">
        <f>'NTS ONLY_set_year'!$E$101</f>
        <v xml:space="preserve">Compteur de kilométrage : </v>
      </c>
      <c r="C7" s="789"/>
      <c r="D7" s="789"/>
      <c r="E7" s="790"/>
      <c r="F7" s="790"/>
      <c r="G7" s="434"/>
      <c r="H7" s="78" t="str">
        <f>IF($BE$13=0,"- -",$BE$13)</f>
        <v>- -</v>
      </c>
      <c r="I7" s="68">
        <f ca="1">M19</f>
        <v>0</v>
      </c>
      <c r="J7" s="79" t="str">
        <f>IF($BE$13=0,"- -",IF($H$7-$M$19&lt;0,"- -",$H$7-$M$19))</f>
        <v>- -</v>
      </c>
      <c r="K7" s="28"/>
      <c r="L7" s="83"/>
      <c r="M7" s="88" t="str">
        <f>'NTS ONLY_set_year'!$E$91</f>
        <v>Frais de location</v>
      </c>
      <c r="N7" s="89"/>
      <c r="O7" s="90"/>
      <c r="P7" s="91" t="str">
        <f>'NTS ONLY_set_year'!$E$15</f>
        <v>Allocations reçues de l'employeur</v>
      </c>
      <c r="Q7" s="48"/>
      <c r="R7" s="131"/>
      <c r="S7" s="50"/>
      <c r="U7" s="309">
        <f ca="1">$AF$5-$AJ$2</f>
        <v>31</v>
      </c>
      <c r="V7" s="310" t="str">
        <f>'NTS ONLY_set_year'!E51</f>
        <v>Jours de disponibilité du véhicule dans le mois pour affaires ou à des fins personnelles</v>
      </c>
      <c r="W7" s="311"/>
      <c r="X7" s="311"/>
      <c r="Y7" s="311"/>
      <c r="Z7" s="311"/>
      <c r="AA7" s="312"/>
      <c r="AB7" s="313"/>
      <c r="AC7" s="314" t="e">
        <f>AND(ISNUMBER(B$7),OR(B$7&lt;0,INT(B$7)&lt;&gt;B$7))</f>
        <v>#VALUE!</v>
      </c>
      <c r="AD7" s="315"/>
      <c r="AE7" s="316">
        <f>Year_four_digits</f>
        <v>2025</v>
      </c>
      <c r="AG7" s="219" t="str">
        <f>'NTS ONLY_set_year'!E50</f>
        <v>◄ ◄ ◄ ◄ Jours non ordonnés</v>
      </c>
      <c r="AH7" s="209"/>
      <c r="AI7" s="219"/>
      <c r="AJ7" s="317"/>
      <c r="AL7" s="162" t="str">
        <f>'NTS ONLY_set_year'!E38</f>
        <v>Vérifier les cellules foncées</v>
      </c>
      <c r="AM7" s="162" t="str">
        <f>'NTS ONLY_set_year'!$E$127</f>
        <v>Totaux</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Automobile 1</v>
      </c>
      <c r="D8" s="795"/>
      <c r="E8" s="796" t="str">
        <f>'NTS ONLY_set_year'!$E$28</f>
        <v>Automobile 2</v>
      </c>
      <c r="F8" s="796"/>
      <c r="G8" s="609" t="str">
        <f>'NTS ONLY_set_year'!$E$29</f>
        <v>Automobile 3</v>
      </c>
      <c r="H8" s="609" t="str">
        <f>'NTS ONLY_set_year'!$E$30</f>
        <v>Automobile 4</v>
      </c>
      <c r="I8" s="609" t="str">
        <f>'NTS ONLY_set_year'!$E$31</f>
        <v>Automobile 5</v>
      </c>
      <c r="J8" s="610" t="str">
        <f>'NTS ONLY_set_year'!$E$32</f>
        <v>Automobile 6</v>
      </c>
      <c r="K8" s="28"/>
      <c r="L8" s="83"/>
      <c r="M8" s="83" t="str">
        <f>'NTS ONLY_set_year'!$E$81</f>
        <v>Frais d'intérêt</v>
      </c>
      <c r="N8" s="84"/>
      <c r="O8" s="85"/>
      <c r="P8" s="48" t="str">
        <f>'NTS ONLY_set_year'!$E$114</f>
        <v>Remboursements de l'employeur</v>
      </c>
      <c r="Q8" s="48"/>
      <c r="R8" s="131"/>
      <c r="S8" s="50"/>
      <c r="Y8" s="163"/>
      <c r="AB8" s="161"/>
      <c r="AE8" s="320">
        <f ca="1">DATE($AE$7,$AD$6,0)</f>
        <v>45716</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Début</v>
      </c>
      <c r="C9" s="791"/>
      <c r="D9" s="753"/>
      <c r="E9" s="753"/>
      <c r="F9" s="753"/>
      <c r="G9" s="74"/>
      <c r="H9" s="74"/>
      <c r="I9" s="74"/>
      <c r="J9" s="608"/>
      <c r="K9" s="28"/>
      <c r="L9" s="83"/>
      <c r="M9" s="83" t="str">
        <f>'NTS ONLY_set_year'!$E$79</f>
        <v>Assurance</v>
      </c>
      <c r="N9" s="86"/>
      <c r="O9" s="87"/>
      <c r="P9" s="48" t="str">
        <f>'NTS ONLY_set_year'!$E$71</f>
        <v>Remboursement de la taxe d'accise sur l'essence</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Totaux</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Fin</v>
      </c>
      <c r="C10" s="791"/>
      <c r="D10" s="753"/>
      <c r="E10" s="753"/>
      <c r="F10" s="753"/>
      <c r="G10" s="74"/>
      <c r="H10" s="74"/>
      <c r="I10" s="74"/>
      <c r="J10" s="608"/>
      <c r="K10" s="28"/>
      <c r="L10" s="83"/>
      <c r="M10" s="83" t="str">
        <f>'NTS ONLY_set_year'!$E$12</f>
        <v>Réparations accident (personnel)</v>
      </c>
      <c r="N10" s="84"/>
      <c r="O10" s="85"/>
      <c r="P10" s="48" t="str">
        <f>'NTS ONLY_set_year'!$E$72</f>
        <v>Remboursement de la TPS/TVH reçue</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Réparations accident (affaires)</v>
      </c>
      <c r="N11" s="130"/>
      <c r="O11" s="130"/>
      <c r="P11" s="618" t="str">
        <f>'NTS ONLY_set_year'!$E$164</f>
        <v>Remboursement de la TVQ reçue</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Produit d'assurance</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31</v>
      </c>
      <c r="C13" s="809" t="str">
        <f>IF($X$16=$X$14,"",$V$7)</f>
        <v>Jours de disponibilité du véhicule dans le mois pour affaires ou à des fins personnelles</v>
      </c>
      <c r="D13" s="673"/>
      <c r="E13" s="673"/>
      <c r="F13" s="810"/>
      <c r="G13" s="797" t="str">
        <f>'NTS ONLY_set_year'!$E$119</f>
        <v>Notes
spéciales :</v>
      </c>
      <c r="H13" s="766"/>
      <c r="I13" s="767"/>
      <c r="J13" s="767"/>
      <c r="K13" s="767"/>
      <c r="L13" s="767"/>
      <c r="M13" s="767"/>
      <c r="N13" s="767"/>
      <c r="O13" s="767"/>
      <c r="P13" s="767"/>
      <c r="Q13" s="767"/>
      <c r="R13" s="768"/>
      <c r="X13" s="349" t="str">
        <f>'Annual Summary_Sommaire annuel'!V4</f>
        <v>Québec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f</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748" t="str">
        <f>'NTS ONLY_set_year'!$E$22</f>
        <v>Kilomètres d'affaires</v>
      </c>
      <c r="L16" s="749"/>
      <c r="M16" s="750"/>
      <c r="N16" s="751" t="str">
        <f>'NTS ONLY_set_year'!$E$106</f>
        <v>Station-
nement</v>
      </c>
      <c r="O16" s="691" t="str">
        <f>'NTS ONLY_set_year'!$E$70</f>
        <v>Essence
et huile</v>
      </c>
      <c r="P16" s="691" t="str">
        <f>'NTS ONLY_set_year'!$E$97</f>
        <v>Réparations et entretien courants</v>
      </c>
      <c r="Q16" s="691" t="str">
        <f>'NTS ONLY_set_year'!$E$105</f>
        <v>Autres frais d'exploitation (comme l'immatriculation et le permis)</v>
      </c>
      <c r="R16" s="830" t="str">
        <f>'NTS ONLY_set_year'!$E$49&amp;"
"</f>
        <v xml:space="preserve">Jour
</v>
      </c>
      <c r="S16" s="50"/>
      <c r="X16" s="367" t="str">
        <f>'Annual Summary_Sommaire annuel'!$V$7</f>
        <v>Québec</v>
      </c>
      <c r="Y16" s="219"/>
      <c r="Z16" s="221">
        <f ca="1">MAX(Z20:Z194)</f>
        <v>31</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Inscrire un</v>
      </c>
      <c r="C17" s="124" t="str">
        <f>IF($X$16='Annual Summary_Sommaire annuel'!$V$5,"","X")</f>
        <v>X</v>
      </c>
      <c r="D17" s="772" t="str">
        <f>IF($X$16=$X$14,"",'NTS ONLY_set_year'!$E$134)</f>
        <v>pour indiquer (ci-dessous) les jours pour lesquels l'automobile n'est pas disponible.</v>
      </c>
      <c r="E17" s="773"/>
      <c r="F17" s="773"/>
      <c r="G17" s="773"/>
      <c r="H17" s="773"/>
      <c r="I17" s="774"/>
      <c r="J17" s="775"/>
      <c r="K17" s="823" t="str">
        <f>'NTS ONLY_set_year'!$E$98</f>
        <v>(Pas de kilométrage personnel)</v>
      </c>
      <c r="L17" s="824"/>
      <c r="M17" s="825"/>
      <c r="N17" s="751"/>
      <c r="O17" s="691"/>
      <c r="P17" s="691"/>
      <c r="Q17" s="691"/>
      <c r="R17" s="830"/>
      <c r="S17" s="50"/>
      <c r="V17" s="591" t="str">
        <f ca="1">IF(Language="f",V19,V18)</f>
        <v>mars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Kilomètres d'affaires</v>
      </c>
      <c r="BF17" s="749"/>
      <c r="BG17" s="750"/>
      <c r="BH17" s="751" t="str">
        <f>'NTS ONLY_set_year'!$E$106</f>
        <v>Station-
nement</v>
      </c>
      <c r="BI17" s="691" t="str">
        <f>'NTS ONLY_set_year'!$E$70</f>
        <v>Essence
et huile</v>
      </c>
      <c r="BJ17" s="691" t="str">
        <f>'NTS ONLY_set_year'!$E$97</f>
        <v>Réparations et entretien courants</v>
      </c>
      <c r="BK17" s="691" t="str">
        <f>'NTS ONLY_set_year'!$E$105</f>
        <v>Autres frais d'exploitation (comme l'immatriculation et le permis)</v>
      </c>
      <c r="BL17" s="197"/>
      <c r="BM17" s="379"/>
      <c r="BQ17" s="292"/>
      <c r="BR17" s="7"/>
      <c r="BS17" s="7"/>
      <c r="BT17" s="7"/>
      <c r="IU17" s="17"/>
    </row>
    <row r="18" spans="2:255" ht="24.9" customHeight="1">
      <c r="B18" s="95"/>
      <c r="C18" s="792" t="str">
        <f>IF($X$16=$X$14,"","▼
▼
▼")</f>
        <v>▼
▼
▼</v>
      </c>
      <c r="D18" s="800" t="str">
        <f>'NTS ONLY_set_year'!$E$64</f>
        <v>Entrer le jour aussi souvent que nécessaire.
▼</v>
      </c>
      <c r="E18" s="801"/>
      <c r="F18" s="801"/>
      <c r="G18" s="802"/>
      <c r="H18" s="806" t="str">
        <f>'NTS ONLY_set_year'!$E$112</f>
        <v>A. 
But et notes</v>
      </c>
      <c r="I18" s="806" t="str">
        <f>"B.
"&amp;'NTS ONLY_set_year'!E56</f>
        <v>B.
Point de
départ</v>
      </c>
      <c r="J18" s="806" t="str">
        <f>"C.
"&amp;'NTS ONLY_set_year'!E57</f>
        <v>C.
Destination</v>
      </c>
      <c r="K18" s="10" t="str">
        <f>'NTS ONLY_set_year'!$E$121</f>
        <v>Début</v>
      </c>
      <c r="L18" s="11" t="str">
        <f>'NTS ONLY_set_year'!$E$59</f>
        <v>Fin</v>
      </c>
      <c r="M18" s="12" t="str">
        <f>'NTS ONLY_set_year'!$E$58</f>
        <v>Parcouru</v>
      </c>
      <c r="N18" s="752"/>
      <c r="O18" s="692"/>
      <c r="P18" s="534" t="str">
        <f>'NTS ONLY_set_year'!$E$73</f>
        <v>Consigner les détails dans A.</v>
      </c>
      <c r="Q18" s="692"/>
      <c r="R18" s="831"/>
      <c r="S18" s="50"/>
      <c r="U18" s="398" t="str">
        <f ca="1">TEXT($AE$8+1,"Mmmm")</f>
        <v>March</v>
      </c>
      <c r="V18" s="590" t="str">
        <f ca="1">AE6</f>
        <v>March,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Rangée</v>
      </c>
      <c r="C19" s="793"/>
      <c r="D19" s="803"/>
      <c r="E19" s="804"/>
      <c r="F19" s="804"/>
      <c r="G19" s="805"/>
      <c r="H19" s="807"/>
      <c r="I19" s="808"/>
      <c r="J19" s="808"/>
      <c r="K19" s="770" t="str">
        <f>'NTS ONLY_set_year'!$E$127</f>
        <v>Totaux</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mars</v>
      </c>
      <c r="V19" s="590" t="str">
        <f ca="1">U19&amp;" "&amp;Year_four_digits</f>
        <v>mars 2025</v>
      </c>
      <c r="W19" s="590"/>
      <c r="X19" s="397" t="s">
        <v>169</v>
      </c>
      <c r="Y19" s="400" t="s">
        <v>170</v>
      </c>
      <c r="Z19" s="223" t="s">
        <v>34</v>
      </c>
      <c r="AB19" s="423" t="s">
        <v>182</v>
      </c>
      <c r="AC19" s="216"/>
      <c r="AD19" s="383" t="s">
        <v>35</v>
      </c>
      <c r="AE19" s="384"/>
      <c r="AF19" s="385"/>
      <c r="AJ19" s="816"/>
      <c r="AK19" s="697"/>
      <c r="AL19" s="386" t="str">
        <f>'NTS ONLY_set_year'!$E$42</f>
        <v>Vérifier DÉBUT</v>
      </c>
      <c r="AM19" s="697"/>
      <c r="AN19" s="386" t="str">
        <f>'NTS ONLY_set_year'!$E$39</f>
        <v>Vérifier FIN</v>
      </c>
      <c r="AP19" s="387">
        <f ca="1">MIN(OFFSET($AP$19,MATCH($AP$18,$AP$20:$AP$195,0)+1,0,600,1))</f>
        <v>999</v>
      </c>
      <c r="AQ19" s="697"/>
      <c r="AR19" s="697"/>
      <c r="AS19" s="697"/>
      <c r="AT19" s="697"/>
      <c r="AU19" s="814"/>
      <c r="AV19" s="814"/>
      <c r="AW19" s="747"/>
      <c r="BE19" s="10" t="str">
        <f>'NTS ONLY_set_year'!$E$121</f>
        <v>Début</v>
      </c>
      <c r="BF19" s="11" t="str">
        <f>'NTS ONLY_set_year'!$E$59</f>
        <v>Fin</v>
      </c>
      <c r="BG19" s="12" t="str">
        <f>'NTS ONLY_set_year'!$E$58</f>
        <v>Parcouru</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Sam.  1 mars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Sam</v>
      </c>
      <c r="U20" s="227" t="str">
        <f ca="1">$U$19</f>
        <v>mars</v>
      </c>
      <c r="X20" s="388">
        <f ca="1">$AE$8+D20</f>
        <v>45717</v>
      </c>
      <c r="Y20" s="513" t="str">
        <f ca="1">IF(Y14="f",T20&amp;". "&amp;" "&amp;R20&amp;" "&amp;U20&amp;" "&amp;$AE$7,T20&amp;". "&amp;U20&amp;" "&amp;R20&amp;", "&amp;$AE$7)</f>
        <v>Sam.  1 mars 2025</v>
      </c>
      <c r="Z20" s="184">
        <f t="shared" ref="Z20:Z83" ca="1" si="4">MIN(R20,$AF$5)</f>
        <v>1</v>
      </c>
      <c r="AA20" s="389">
        <f t="shared" ref="AA20:AA83" ca="1" si="5">$AD$6</f>
        <v>3</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31</v>
      </c>
      <c r="AU20" s="322" t="str">
        <f>IF($C20=$AB$15,'NTS ONLY_set_year'!$E$143," ")&amp;$D20</f>
        <v xml:space="preserve"> 1</v>
      </c>
      <c r="AV20" s="162">
        <f ca="1">IF($X$16=$X$14,0,IF(ISERROR(INDEX($AK$2:$BO$2,D20)),0,(INDEX($AK$2:$BO$2,D20))))</f>
        <v>0</v>
      </c>
      <c r="AW20" s="239">
        <f t="shared" ref="AW20:AW37" ca="1" si="11">IF(OR(D20&gt;$AF$5,D20&lt;1),0,1-AV20)</f>
        <v>1</v>
      </c>
      <c r="BE20" s="744" t="str">
        <f ca="1">$AU$9</f>
        <v>Totaux</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Entrer jour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Ven</v>
      </c>
      <c r="U21" s="227" t="str">
        <f t="shared" ref="U21:U84" ca="1" si="13">$U$19</f>
        <v>mars</v>
      </c>
      <c r="X21" s="388">
        <f ca="1">$AE$8+D21</f>
        <v>45716</v>
      </c>
      <c r="Y21" s="513" t="str">
        <f t="shared" ref="Y21:Y84" ca="1" si="14">IF(Y15="f",T21&amp;". "&amp;" "&amp;R21&amp;" "&amp;U21&amp;" "&amp;$AE$7,T21&amp;". "&amp;U21&amp;" "&amp;R21&amp;", "&amp;$AE$7)</f>
        <v>Ven. mars , 2025</v>
      </c>
      <c r="Z21" s="184">
        <f t="shared" ca="1" si="4"/>
        <v>31</v>
      </c>
      <c r="AA21" s="389">
        <f t="shared" ca="1" si="5"/>
        <v>3</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Ven</v>
      </c>
      <c r="U22" s="227" t="str">
        <f t="shared" ca="1" si="13"/>
        <v>mars</v>
      </c>
      <c r="X22" s="388">
        <f t="shared" ref="X22:X85" ca="1" si="17">$AE$8+D22</f>
        <v>45716</v>
      </c>
      <c r="Y22" s="513" t="str">
        <f t="shared" ca="1" si="14"/>
        <v>Ven. mars , 2025</v>
      </c>
      <c r="Z22" s="184">
        <f t="shared" ca="1" si="4"/>
        <v>31</v>
      </c>
      <c r="AA22" s="389">
        <f t="shared" ca="1" si="5"/>
        <v>3</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Ven</v>
      </c>
      <c r="U23" s="227" t="str">
        <f t="shared" ca="1" si="13"/>
        <v>mars</v>
      </c>
      <c r="X23" s="388">
        <f t="shared" ca="1" si="17"/>
        <v>45716</v>
      </c>
      <c r="Y23" s="513" t="str">
        <f t="shared" ca="1" si="14"/>
        <v>Ven. mars , 2025</v>
      </c>
      <c r="Z23" s="184">
        <f t="shared" ca="1" si="4"/>
        <v>31</v>
      </c>
      <c r="AA23" s="389">
        <f t="shared" ca="1" si="5"/>
        <v>3</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Ven</v>
      </c>
      <c r="U24" s="227" t="str">
        <f t="shared" ca="1" si="13"/>
        <v>mars</v>
      </c>
      <c r="X24" s="388">
        <f t="shared" ca="1" si="17"/>
        <v>45716</v>
      </c>
      <c r="Y24" s="513" t="str">
        <f t="shared" ca="1" si="14"/>
        <v>Ven. mars , 2025</v>
      </c>
      <c r="Z24" s="184">
        <f t="shared" ca="1" si="4"/>
        <v>31</v>
      </c>
      <c r="AA24" s="389">
        <f t="shared" ca="1" si="5"/>
        <v>3</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Ven</v>
      </c>
      <c r="U25" s="227" t="str">
        <f t="shared" ca="1" si="13"/>
        <v>mars</v>
      </c>
      <c r="X25" s="388">
        <f t="shared" ca="1" si="17"/>
        <v>45716</v>
      </c>
      <c r="Y25" s="513" t="str">
        <f t="shared" ca="1" si="14"/>
        <v>Ven. mars , 2025</v>
      </c>
      <c r="Z25" s="184">
        <f t="shared" ca="1" si="4"/>
        <v>31</v>
      </c>
      <c r="AA25" s="389">
        <f t="shared" ca="1" si="5"/>
        <v>3</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Ven</v>
      </c>
      <c r="U26" s="227" t="str">
        <f t="shared" ca="1" si="13"/>
        <v>mars</v>
      </c>
      <c r="X26" s="388">
        <f t="shared" ca="1" si="17"/>
        <v>45716</v>
      </c>
      <c r="Y26" s="513" t="str">
        <f t="shared" ca="1" si="14"/>
        <v>Ven. mars , 2025</v>
      </c>
      <c r="Z26" s="184">
        <f t="shared" ca="1" si="4"/>
        <v>31</v>
      </c>
      <c r="AA26" s="389">
        <f t="shared" ca="1" si="5"/>
        <v>3</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Ven</v>
      </c>
      <c r="U27" s="227" t="str">
        <f t="shared" ca="1" si="13"/>
        <v>mars</v>
      </c>
      <c r="X27" s="388">
        <f t="shared" ca="1" si="17"/>
        <v>45716</v>
      </c>
      <c r="Y27" s="513" t="str">
        <f t="shared" ca="1" si="14"/>
        <v>Ven. mars , 2025</v>
      </c>
      <c r="Z27" s="184">
        <f t="shared" ca="1" si="4"/>
        <v>31</v>
      </c>
      <c r="AA27" s="389">
        <f t="shared" ca="1" si="5"/>
        <v>3</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Ven</v>
      </c>
      <c r="U28" s="227" t="str">
        <f t="shared" ca="1" si="13"/>
        <v>mars</v>
      </c>
      <c r="X28" s="388">
        <f t="shared" ca="1" si="17"/>
        <v>45716</v>
      </c>
      <c r="Y28" s="513" t="str">
        <f t="shared" ca="1" si="14"/>
        <v>Ven. mars , 2025</v>
      </c>
      <c r="Z28" s="184">
        <f t="shared" ca="1" si="4"/>
        <v>31</v>
      </c>
      <c r="AA28" s="389">
        <f t="shared" ca="1" si="5"/>
        <v>3</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Ven</v>
      </c>
      <c r="U29" s="227" t="str">
        <f t="shared" ca="1" si="13"/>
        <v>mars</v>
      </c>
      <c r="X29" s="388">
        <f t="shared" ca="1" si="17"/>
        <v>45716</v>
      </c>
      <c r="Y29" s="513" t="str">
        <f t="shared" ca="1" si="14"/>
        <v>Ven. mars , 2025</v>
      </c>
      <c r="Z29" s="184">
        <f t="shared" ca="1" si="4"/>
        <v>31</v>
      </c>
      <c r="AA29" s="389">
        <f t="shared" ca="1" si="5"/>
        <v>3</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Ven</v>
      </c>
      <c r="U30" s="227" t="str">
        <f t="shared" ca="1" si="13"/>
        <v>mars</v>
      </c>
      <c r="X30" s="388">
        <f t="shared" ca="1" si="17"/>
        <v>45716</v>
      </c>
      <c r="Y30" s="513" t="str">
        <f t="shared" ca="1" si="14"/>
        <v>Ven. mars , 2025</v>
      </c>
      <c r="Z30" s="184">
        <f t="shared" ca="1" si="4"/>
        <v>31</v>
      </c>
      <c r="AA30" s="389">
        <f t="shared" ca="1" si="5"/>
        <v>3</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Ven</v>
      </c>
      <c r="U31" s="227" t="str">
        <f t="shared" ca="1" si="13"/>
        <v>mars</v>
      </c>
      <c r="X31" s="388">
        <f t="shared" ca="1" si="17"/>
        <v>45716</v>
      </c>
      <c r="Y31" s="513" t="str">
        <f t="shared" ca="1" si="14"/>
        <v>Ven. mars , 2025</v>
      </c>
      <c r="Z31" s="184">
        <f t="shared" ca="1" si="4"/>
        <v>31</v>
      </c>
      <c r="AA31" s="389">
        <f t="shared" ca="1" si="5"/>
        <v>3</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Ven</v>
      </c>
      <c r="U32" s="227" t="str">
        <f t="shared" ca="1" si="13"/>
        <v>mars</v>
      </c>
      <c r="X32" s="388">
        <f t="shared" ca="1" si="17"/>
        <v>45716</v>
      </c>
      <c r="Y32" s="513" t="str">
        <f t="shared" ca="1" si="14"/>
        <v>Ven. mars , 2025</v>
      </c>
      <c r="Z32" s="184">
        <f t="shared" ca="1" si="4"/>
        <v>31</v>
      </c>
      <c r="AA32" s="389">
        <f t="shared" ca="1" si="5"/>
        <v>3</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Ven</v>
      </c>
      <c r="U33" s="227" t="str">
        <f t="shared" ca="1" si="13"/>
        <v>mars</v>
      </c>
      <c r="X33" s="388">
        <f t="shared" ca="1" si="17"/>
        <v>45716</v>
      </c>
      <c r="Y33" s="513" t="str">
        <f t="shared" ca="1" si="14"/>
        <v>Ven. mars , 2025</v>
      </c>
      <c r="Z33" s="184">
        <f t="shared" ca="1" si="4"/>
        <v>31</v>
      </c>
      <c r="AA33" s="389">
        <f t="shared" ca="1" si="5"/>
        <v>3</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Ven</v>
      </c>
      <c r="U34" s="227" t="str">
        <f t="shared" ca="1" si="13"/>
        <v>mars</v>
      </c>
      <c r="X34" s="388">
        <f t="shared" ca="1" si="17"/>
        <v>45716</v>
      </c>
      <c r="Y34" s="513" t="str">
        <f t="shared" ca="1" si="14"/>
        <v>Ven. mars , 2025</v>
      </c>
      <c r="Z34" s="184">
        <f t="shared" ca="1" si="4"/>
        <v>31</v>
      </c>
      <c r="AA34" s="389">
        <f t="shared" ca="1" si="5"/>
        <v>3</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Ven</v>
      </c>
      <c r="U35" s="227" t="str">
        <f t="shared" ca="1" si="13"/>
        <v>mars</v>
      </c>
      <c r="X35" s="388">
        <f t="shared" ca="1" si="17"/>
        <v>45716</v>
      </c>
      <c r="Y35" s="513" t="str">
        <f t="shared" ca="1" si="14"/>
        <v>Ven. mars , 2025</v>
      </c>
      <c r="Z35" s="184">
        <f t="shared" ca="1" si="4"/>
        <v>31</v>
      </c>
      <c r="AA35" s="389">
        <f t="shared" ca="1" si="5"/>
        <v>3</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Ven</v>
      </c>
      <c r="U36" s="227" t="str">
        <f t="shared" ca="1" si="13"/>
        <v>mars</v>
      </c>
      <c r="X36" s="388">
        <f t="shared" ca="1" si="17"/>
        <v>45716</v>
      </c>
      <c r="Y36" s="513" t="str">
        <f t="shared" ca="1" si="14"/>
        <v>Ven. mars , 2025</v>
      </c>
      <c r="Z36" s="184">
        <f t="shared" ca="1" si="4"/>
        <v>31</v>
      </c>
      <c r="AA36" s="389">
        <f t="shared" ca="1" si="5"/>
        <v>3</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Ven</v>
      </c>
      <c r="U37" s="227" t="str">
        <f t="shared" ca="1" si="13"/>
        <v>mars</v>
      </c>
      <c r="X37" s="388">
        <f t="shared" ca="1" si="17"/>
        <v>45716</v>
      </c>
      <c r="Y37" s="513" t="str">
        <f t="shared" ca="1" si="14"/>
        <v>Ven. mars , 2025</v>
      </c>
      <c r="Z37" s="184">
        <f t="shared" ca="1" si="4"/>
        <v>31</v>
      </c>
      <c r="AA37" s="389">
        <f t="shared" ca="1" si="5"/>
        <v>3</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Ven</v>
      </c>
      <c r="U38" s="227" t="str">
        <f t="shared" ca="1" si="13"/>
        <v>mars</v>
      </c>
      <c r="X38" s="388">
        <f t="shared" ca="1" si="17"/>
        <v>45716</v>
      </c>
      <c r="Y38" s="513" t="str">
        <f t="shared" ca="1" si="14"/>
        <v>Ven. mars , 2025</v>
      </c>
      <c r="Z38" s="184">
        <f t="shared" ca="1" si="4"/>
        <v>31</v>
      </c>
      <c r="AA38" s="389">
        <f t="shared" ca="1" si="5"/>
        <v>3</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Ven</v>
      </c>
      <c r="U39" s="227" t="str">
        <f t="shared" ca="1" si="13"/>
        <v>mars</v>
      </c>
      <c r="X39" s="388">
        <f t="shared" ca="1" si="17"/>
        <v>45716</v>
      </c>
      <c r="Y39" s="513" t="str">
        <f t="shared" ca="1" si="14"/>
        <v>Ven. mars , 2025</v>
      </c>
      <c r="Z39" s="184">
        <f t="shared" ca="1" si="4"/>
        <v>31</v>
      </c>
      <c r="AA39" s="389">
        <f t="shared" ca="1" si="5"/>
        <v>3</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Ven</v>
      </c>
      <c r="U40" s="227" t="str">
        <f t="shared" ca="1" si="13"/>
        <v>mars</v>
      </c>
      <c r="X40" s="388">
        <f t="shared" ca="1" si="17"/>
        <v>45716</v>
      </c>
      <c r="Y40" s="513" t="str">
        <f t="shared" ca="1" si="14"/>
        <v>Ven. mars , 2025</v>
      </c>
      <c r="Z40" s="184">
        <f t="shared" ca="1" si="4"/>
        <v>31</v>
      </c>
      <c r="AA40" s="389">
        <f t="shared" ca="1" si="5"/>
        <v>3</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Ven</v>
      </c>
      <c r="U41" s="227" t="str">
        <f t="shared" ca="1" si="13"/>
        <v>mars</v>
      </c>
      <c r="X41" s="388">
        <f t="shared" ca="1" si="17"/>
        <v>45716</v>
      </c>
      <c r="Y41" s="513" t="str">
        <f t="shared" ca="1" si="14"/>
        <v>Ven. mars , 2025</v>
      </c>
      <c r="Z41" s="184">
        <f t="shared" ca="1" si="4"/>
        <v>31</v>
      </c>
      <c r="AA41" s="389">
        <f t="shared" ca="1" si="5"/>
        <v>3</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Ven</v>
      </c>
      <c r="U42" s="227" t="str">
        <f t="shared" ca="1" si="13"/>
        <v>mars</v>
      </c>
      <c r="X42" s="388">
        <f t="shared" ca="1" si="17"/>
        <v>45716</v>
      </c>
      <c r="Y42" s="513" t="str">
        <f t="shared" ca="1" si="14"/>
        <v>Ven. mars , 2025</v>
      </c>
      <c r="Z42" s="184">
        <f t="shared" ca="1" si="4"/>
        <v>31</v>
      </c>
      <c r="AA42" s="389">
        <f t="shared" ca="1" si="5"/>
        <v>3</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Ven</v>
      </c>
      <c r="U43" s="227" t="str">
        <f t="shared" ca="1" si="13"/>
        <v>mars</v>
      </c>
      <c r="X43" s="388">
        <f t="shared" ca="1" si="17"/>
        <v>45716</v>
      </c>
      <c r="Y43" s="513" t="str">
        <f t="shared" ca="1" si="14"/>
        <v>Ven. mars , 2025</v>
      </c>
      <c r="Z43" s="184">
        <f t="shared" ca="1" si="4"/>
        <v>31</v>
      </c>
      <c r="AA43" s="389">
        <f t="shared" ca="1" si="5"/>
        <v>3</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Ven</v>
      </c>
      <c r="U44" s="227" t="str">
        <f t="shared" ca="1" si="13"/>
        <v>mars</v>
      </c>
      <c r="X44" s="388">
        <f t="shared" ca="1" si="17"/>
        <v>45716</v>
      </c>
      <c r="Y44" s="513" t="str">
        <f t="shared" ca="1" si="14"/>
        <v>Ven. mars , 2025</v>
      </c>
      <c r="Z44" s="184">
        <f t="shared" ca="1" si="4"/>
        <v>31</v>
      </c>
      <c r="AA44" s="389">
        <f t="shared" ca="1" si="5"/>
        <v>3</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Ven</v>
      </c>
      <c r="U45" s="227" t="str">
        <f t="shared" ca="1" si="13"/>
        <v>mars</v>
      </c>
      <c r="X45" s="388">
        <f t="shared" ca="1" si="17"/>
        <v>45716</v>
      </c>
      <c r="Y45" s="513" t="str">
        <f t="shared" ca="1" si="14"/>
        <v>Ven. mars , 2025</v>
      </c>
      <c r="Z45" s="184">
        <f t="shared" ca="1" si="4"/>
        <v>31</v>
      </c>
      <c r="AA45" s="389">
        <f t="shared" ca="1" si="5"/>
        <v>3</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Ven</v>
      </c>
      <c r="U46" s="227" t="str">
        <f t="shared" ca="1" si="13"/>
        <v>mars</v>
      </c>
      <c r="X46" s="388">
        <f t="shared" ca="1" si="17"/>
        <v>45716</v>
      </c>
      <c r="Y46" s="513" t="str">
        <f t="shared" ca="1" si="14"/>
        <v>Ven. mars , 2025</v>
      </c>
      <c r="Z46" s="184">
        <f t="shared" ca="1" si="4"/>
        <v>31</v>
      </c>
      <c r="AA46" s="389">
        <f t="shared" ca="1" si="5"/>
        <v>3</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Ven</v>
      </c>
      <c r="U47" s="227" t="str">
        <f t="shared" ca="1" si="13"/>
        <v>mars</v>
      </c>
      <c r="X47" s="388">
        <f t="shared" ca="1" si="17"/>
        <v>45716</v>
      </c>
      <c r="Y47" s="513" t="str">
        <f t="shared" ca="1" si="14"/>
        <v>Ven. mars , 2025</v>
      </c>
      <c r="Z47" s="184">
        <f t="shared" ca="1" si="4"/>
        <v>31</v>
      </c>
      <c r="AA47" s="389">
        <f t="shared" ca="1" si="5"/>
        <v>3</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Ven</v>
      </c>
      <c r="U48" s="227" t="str">
        <f t="shared" ca="1" si="13"/>
        <v>mars</v>
      </c>
      <c r="X48" s="388">
        <f t="shared" ca="1" si="17"/>
        <v>45716</v>
      </c>
      <c r="Y48" s="513" t="str">
        <f t="shared" ca="1" si="14"/>
        <v>Ven. mars , 2025</v>
      </c>
      <c r="Z48" s="184">
        <f t="shared" ca="1" si="4"/>
        <v>31</v>
      </c>
      <c r="AA48" s="389">
        <f t="shared" ca="1" si="5"/>
        <v>3</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Ven</v>
      </c>
      <c r="U49" s="227" t="str">
        <f t="shared" ca="1" si="13"/>
        <v>mars</v>
      </c>
      <c r="X49" s="388">
        <f t="shared" ca="1" si="17"/>
        <v>45716</v>
      </c>
      <c r="Y49" s="513" t="str">
        <f t="shared" ca="1" si="14"/>
        <v>Ven. mars , 2025</v>
      </c>
      <c r="Z49" s="184">
        <f t="shared" ca="1" si="4"/>
        <v>31</v>
      </c>
      <c r="AA49" s="389">
        <f t="shared" ca="1" si="5"/>
        <v>3</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Ven</v>
      </c>
      <c r="U50" s="227" t="str">
        <f t="shared" ca="1" si="13"/>
        <v>mars</v>
      </c>
      <c r="X50" s="388">
        <f t="shared" ca="1" si="17"/>
        <v>45716</v>
      </c>
      <c r="Y50" s="513" t="str">
        <f t="shared" ca="1" si="14"/>
        <v>Ven. mars , 2025</v>
      </c>
      <c r="Z50" s="184">
        <f t="shared" ca="1" si="4"/>
        <v>31</v>
      </c>
      <c r="AA50" s="389">
        <f t="shared" ca="1" si="5"/>
        <v>3</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Ven</v>
      </c>
      <c r="U51" s="227" t="str">
        <f t="shared" ca="1" si="13"/>
        <v>mars</v>
      </c>
      <c r="X51" s="388">
        <f t="shared" ca="1" si="17"/>
        <v>45716</v>
      </c>
      <c r="Y51" s="513" t="str">
        <f t="shared" ca="1" si="14"/>
        <v>Ven. mars , 2025</v>
      </c>
      <c r="Z51" s="184">
        <f t="shared" ca="1" si="4"/>
        <v>31</v>
      </c>
      <c r="AA51" s="389">
        <f t="shared" ca="1" si="5"/>
        <v>3</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Ven</v>
      </c>
      <c r="U52" s="227" t="str">
        <f t="shared" ca="1" si="13"/>
        <v>mars</v>
      </c>
      <c r="X52" s="388">
        <f t="shared" ca="1" si="17"/>
        <v>45716</v>
      </c>
      <c r="Y52" s="513" t="str">
        <f t="shared" ca="1" si="14"/>
        <v>Ven. mars , 2025</v>
      </c>
      <c r="Z52" s="184">
        <f t="shared" ca="1" si="4"/>
        <v>31</v>
      </c>
      <c r="AA52" s="389">
        <f t="shared" ca="1" si="5"/>
        <v>3</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Ven</v>
      </c>
      <c r="U53" s="227" t="str">
        <f t="shared" ca="1" si="13"/>
        <v>mars</v>
      </c>
      <c r="X53" s="388">
        <f t="shared" ca="1" si="17"/>
        <v>45716</v>
      </c>
      <c r="Y53" s="513" t="str">
        <f t="shared" ca="1" si="14"/>
        <v>Ven. mars , 2025</v>
      </c>
      <c r="Z53" s="184">
        <f t="shared" ca="1" si="4"/>
        <v>31</v>
      </c>
      <c r="AA53" s="389">
        <f t="shared" ca="1" si="5"/>
        <v>3</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Ven</v>
      </c>
      <c r="U54" s="227" t="str">
        <f t="shared" ca="1" si="13"/>
        <v>mars</v>
      </c>
      <c r="X54" s="388">
        <f t="shared" ca="1" si="17"/>
        <v>45716</v>
      </c>
      <c r="Y54" s="513" t="str">
        <f t="shared" ca="1" si="14"/>
        <v>Ven. mars , 2025</v>
      </c>
      <c r="Z54" s="184">
        <f t="shared" ca="1" si="4"/>
        <v>31</v>
      </c>
      <c r="AA54" s="389">
        <f t="shared" ca="1" si="5"/>
        <v>3</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Ven</v>
      </c>
      <c r="U55" s="227" t="str">
        <f t="shared" ca="1" si="13"/>
        <v>mars</v>
      </c>
      <c r="X55" s="388">
        <f t="shared" ca="1" si="17"/>
        <v>45716</v>
      </c>
      <c r="Y55" s="513" t="str">
        <f t="shared" ca="1" si="14"/>
        <v>Ven. mars , 2025</v>
      </c>
      <c r="Z55" s="184">
        <f t="shared" ca="1" si="4"/>
        <v>31</v>
      </c>
      <c r="AA55" s="389">
        <f t="shared" ca="1" si="5"/>
        <v>3</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Ven</v>
      </c>
      <c r="U56" s="227" t="str">
        <f t="shared" ca="1" si="13"/>
        <v>mars</v>
      </c>
      <c r="X56" s="388">
        <f t="shared" ca="1" si="17"/>
        <v>45716</v>
      </c>
      <c r="Y56" s="513" t="str">
        <f t="shared" ca="1" si="14"/>
        <v>Ven. mars , 2025</v>
      </c>
      <c r="Z56" s="184">
        <f t="shared" ca="1" si="4"/>
        <v>31</v>
      </c>
      <c r="AA56" s="389">
        <f t="shared" ca="1" si="5"/>
        <v>3</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Ven</v>
      </c>
      <c r="U57" s="227" t="str">
        <f t="shared" ca="1" si="13"/>
        <v>mars</v>
      </c>
      <c r="X57" s="388">
        <f t="shared" ca="1" si="17"/>
        <v>45716</v>
      </c>
      <c r="Y57" s="513" t="str">
        <f t="shared" ca="1" si="14"/>
        <v>Ven. mars , 2025</v>
      </c>
      <c r="Z57" s="184">
        <f t="shared" ca="1" si="4"/>
        <v>31</v>
      </c>
      <c r="AA57" s="389">
        <f t="shared" ca="1" si="5"/>
        <v>3</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Ven</v>
      </c>
      <c r="U58" s="227" t="str">
        <f t="shared" ca="1" si="13"/>
        <v>mars</v>
      </c>
      <c r="X58" s="388">
        <f t="shared" ca="1" si="17"/>
        <v>45716</v>
      </c>
      <c r="Y58" s="513" t="str">
        <f t="shared" ca="1" si="14"/>
        <v>Ven. mars , 2025</v>
      </c>
      <c r="Z58" s="184">
        <f t="shared" ca="1" si="4"/>
        <v>31</v>
      </c>
      <c r="AA58" s="389">
        <f t="shared" ca="1" si="5"/>
        <v>3</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Ven</v>
      </c>
      <c r="U59" s="227" t="str">
        <f t="shared" ca="1" si="13"/>
        <v>mars</v>
      </c>
      <c r="X59" s="388">
        <f t="shared" ca="1" si="17"/>
        <v>45716</v>
      </c>
      <c r="Y59" s="513" t="str">
        <f t="shared" ca="1" si="14"/>
        <v>Ven. mars , 2025</v>
      </c>
      <c r="Z59" s="184">
        <f t="shared" ca="1" si="4"/>
        <v>31</v>
      </c>
      <c r="AA59" s="389">
        <f t="shared" ca="1" si="5"/>
        <v>3</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Ven</v>
      </c>
      <c r="U60" s="227" t="str">
        <f t="shared" ca="1" si="13"/>
        <v>mars</v>
      </c>
      <c r="X60" s="388">
        <f t="shared" ca="1" si="17"/>
        <v>45716</v>
      </c>
      <c r="Y60" s="513" t="str">
        <f t="shared" ca="1" si="14"/>
        <v>Ven. mars , 2025</v>
      </c>
      <c r="Z60" s="184">
        <f t="shared" ca="1" si="4"/>
        <v>31</v>
      </c>
      <c r="AA60" s="389">
        <f t="shared" ca="1" si="5"/>
        <v>3</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Ven</v>
      </c>
      <c r="U61" s="227" t="str">
        <f t="shared" ca="1" si="13"/>
        <v>mars</v>
      </c>
      <c r="X61" s="388">
        <f t="shared" ca="1" si="17"/>
        <v>45716</v>
      </c>
      <c r="Y61" s="513" t="str">
        <f t="shared" ca="1" si="14"/>
        <v>Ven. mars , 2025</v>
      </c>
      <c r="Z61" s="184">
        <f t="shared" ca="1" si="4"/>
        <v>31</v>
      </c>
      <c r="AA61" s="389">
        <f t="shared" ca="1" si="5"/>
        <v>3</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Ven</v>
      </c>
      <c r="U62" s="227" t="str">
        <f t="shared" ca="1" si="13"/>
        <v>mars</v>
      </c>
      <c r="X62" s="388">
        <f t="shared" ca="1" si="17"/>
        <v>45716</v>
      </c>
      <c r="Y62" s="513" t="str">
        <f t="shared" ca="1" si="14"/>
        <v>Ven. mars , 2025</v>
      </c>
      <c r="Z62" s="184">
        <f t="shared" ca="1" si="4"/>
        <v>31</v>
      </c>
      <c r="AA62" s="389">
        <f t="shared" ca="1" si="5"/>
        <v>3</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Ven</v>
      </c>
      <c r="U63" s="227" t="str">
        <f t="shared" ca="1" si="13"/>
        <v>mars</v>
      </c>
      <c r="X63" s="388">
        <f t="shared" ca="1" si="17"/>
        <v>45716</v>
      </c>
      <c r="Y63" s="513" t="str">
        <f t="shared" ca="1" si="14"/>
        <v>Ven. mars , 2025</v>
      </c>
      <c r="Z63" s="184">
        <f t="shared" ca="1" si="4"/>
        <v>31</v>
      </c>
      <c r="AA63" s="389">
        <f t="shared" ca="1" si="5"/>
        <v>3</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Ven</v>
      </c>
      <c r="U64" s="227" t="str">
        <f t="shared" ca="1" si="13"/>
        <v>mars</v>
      </c>
      <c r="X64" s="388">
        <f t="shared" ca="1" si="17"/>
        <v>45716</v>
      </c>
      <c r="Y64" s="513" t="str">
        <f t="shared" ca="1" si="14"/>
        <v>Ven. mars , 2025</v>
      </c>
      <c r="Z64" s="184">
        <f t="shared" ca="1" si="4"/>
        <v>31</v>
      </c>
      <c r="AA64" s="389">
        <f t="shared" ca="1" si="5"/>
        <v>3</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Ven</v>
      </c>
      <c r="U65" s="227" t="str">
        <f t="shared" ca="1" si="13"/>
        <v>mars</v>
      </c>
      <c r="X65" s="388">
        <f t="shared" ca="1" si="17"/>
        <v>45716</v>
      </c>
      <c r="Y65" s="513" t="str">
        <f t="shared" ca="1" si="14"/>
        <v>Ven. mars , 2025</v>
      </c>
      <c r="Z65" s="184">
        <f t="shared" ca="1" si="4"/>
        <v>31</v>
      </c>
      <c r="AA65" s="389">
        <f t="shared" ca="1" si="5"/>
        <v>3</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Ven</v>
      </c>
      <c r="U66" s="227" t="str">
        <f t="shared" ca="1" si="13"/>
        <v>mars</v>
      </c>
      <c r="X66" s="388">
        <f t="shared" ca="1" si="17"/>
        <v>45716</v>
      </c>
      <c r="Y66" s="513" t="str">
        <f t="shared" ca="1" si="14"/>
        <v>Ven. mars , 2025</v>
      </c>
      <c r="Z66" s="184">
        <f t="shared" ca="1" si="4"/>
        <v>31</v>
      </c>
      <c r="AA66" s="389">
        <f t="shared" ca="1" si="5"/>
        <v>3</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Ven</v>
      </c>
      <c r="U67" s="227" t="str">
        <f t="shared" ca="1" si="13"/>
        <v>mars</v>
      </c>
      <c r="X67" s="388">
        <f t="shared" ca="1" si="17"/>
        <v>45716</v>
      </c>
      <c r="Y67" s="513" t="str">
        <f t="shared" ca="1" si="14"/>
        <v>Ven. mars , 2025</v>
      </c>
      <c r="Z67" s="184">
        <f t="shared" ca="1" si="4"/>
        <v>31</v>
      </c>
      <c r="AA67" s="389">
        <f t="shared" ca="1" si="5"/>
        <v>3</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Ven</v>
      </c>
      <c r="U68" s="227" t="str">
        <f t="shared" ca="1" si="13"/>
        <v>mars</v>
      </c>
      <c r="X68" s="388">
        <f t="shared" ca="1" si="17"/>
        <v>45716</v>
      </c>
      <c r="Y68" s="513" t="str">
        <f t="shared" ca="1" si="14"/>
        <v>Ven. mars , 2025</v>
      </c>
      <c r="Z68" s="184">
        <f t="shared" ca="1" si="4"/>
        <v>31</v>
      </c>
      <c r="AA68" s="389">
        <f t="shared" ca="1" si="5"/>
        <v>3</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Ven</v>
      </c>
      <c r="U69" s="227" t="str">
        <f t="shared" ca="1" si="13"/>
        <v>mars</v>
      </c>
      <c r="X69" s="388">
        <f t="shared" ca="1" si="17"/>
        <v>45716</v>
      </c>
      <c r="Y69" s="513" t="str">
        <f t="shared" ca="1" si="14"/>
        <v>Ven. mars , 2025</v>
      </c>
      <c r="Z69" s="184">
        <f t="shared" ca="1" si="4"/>
        <v>31</v>
      </c>
      <c r="AA69" s="389">
        <f t="shared" ca="1" si="5"/>
        <v>3</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Ven</v>
      </c>
      <c r="U70" s="227" t="str">
        <f t="shared" ca="1" si="13"/>
        <v>mars</v>
      </c>
      <c r="X70" s="388">
        <f t="shared" ca="1" si="17"/>
        <v>45716</v>
      </c>
      <c r="Y70" s="513" t="str">
        <f t="shared" ca="1" si="14"/>
        <v>Ven. mars , 2025</v>
      </c>
      <c r="Z70" s="184">
        <f t="shared" ca="1" si="4"/>
        <v>31</v>
      </c>
      <c r="AA70" s="389">
        <f t="shared" ca="1" si="5"/>
        <v>3</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Ven</v>
      </c>
      <c r="U71" s="227" t="str">
        <f t="shared" ca="1" si="13"/>
        <v>mars</v>
      </c>
      <c r="X71" s="388">
        <f t="shared" ca="1" si="17"/>
        <v>45716</v>
      </c>
      <c r="Y71" s="513" t="str">
        <f t="shared" ca="1" si="14"/>
        <v>Ven. mars , 2025</v>
      </c>
      <c r="Z71" s="184">
        <f t="shared" ca="1" si="4"/>
        <v>31</v>
      </c>
      <c r="AA71" s="389">
        <f t="shared" ca="1" si="5"/>
        <v>3</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Ven</v>
      </c>
      <c r="U72" s="227" t="str">
        <f t="shared" ca="1" si="13"/>
        <v>mars</v>
      </c>
      <c r="X72" s="388">
        <f t="shared" ca="1" si="17"/>
        <v>45716</v>
      </c>
      <c r="Y72" s="513" t="str">
        <f t="shared" ca="1" si="14"/>
        <v>Ven. mars , 2025</v>
      </c>
      <c r="Z72" s="184">
        <f t="shared" ca="1" si="4"/>
        <v>31</v>
      </c>
      <c r="AA72" s="389">
        <f t="shared" ca="1" si="5"/>
        <v>3</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Ven</v>
      </c>
      <c r="U73" s="227" t="str">
        <f t="shared" ca="1" si="13"/>
        <v>mars</v>
      </c>
      <c r="X73" s="388">
        <f t="shared" ca="1" si="17"/>
        <v>45716</v>
      </c>
      <c r="Y73" s="513" t="str">
        <f t="shared" ca="1" si="14"/>
        <v>Ven. mars , 2025</v>
      </c>
      <c r="Z73" s="184">
        <f t="shared" ca="1" si="4"/>
        <v>31</v>
      </c>
      <c r="AA73" s="389">
        <f t="shared" ca="1" si="5"/>
        <v>3</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Ven</v>
      </c>
      <c r="U74" s="227" t="str">
        <f t="shared" ca="1" si="13"/>
        <v>mars</v>
      </c>
      <c r="X74" s="388">
        <f t="shared" ca="1" si="17"/>
        <v>45716</v>
      </c>
      <c r="Y74" s="513" t="str">
        <f t="shared" ca="1" si="14"/>
        <v>Ven. mars , 2025</v>
      </c>
      <c r="Z74" s="184">
        <f t="shared" ca="1" si="4"/>
        <v>31</v>
      </c>
      <c r="AA74" s="389">
        <f t="shared" ca="1" si="5"/>
        <v>3</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Ven</v>
      </c>
      <c r="U75" s="227" t="str">
        <f t="shared" ca="1" si="13"/>
        <v>mars</v>
      </c>
      <c r="X75" s="388">
        <f t="shared" ca="1" si="17"/>
        <v>45716</v>
      </c>
      <c r="Y75" s="513" t="str">
        <f t="shared" ca="1" si="14"/>
        <v>Ven. mars , 2025</v>
      </c>
      <c r="Z75" s="184">
        <f t="shared" ca="1" si="4"/>
        <v>31</v>
      </c>
      <c r="AA75" s="389">
        <f t="shared" ca="1" si="5"/>
        <v>3</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Ven</v>
      </c>
      <c r="U76" s="227" t="str">
        <f t="shared" ca="1" si="13"/>
        <v>mars</v>
      </c>
      <c r="X76" s="388">
        <f t="shared" ca="1" si="17"/>
        <v>45716</v>
      </c>
      <c r="Y76" s="513" t="str">
        <f t="shared" ca="1" si="14"/>
        <v>Ven. mars , 2025</v>
      </c>
      <c r="Z76" s="184">
        <f t="shared" ca="1" si="4"/>
        <v>31</v>
      </c>
      <c r="AA76" s="389">
        <f t="shared" ca="1" si="5"/>
        <v>3</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Ven</v>
      </c>
      <c r="U77" s="227" t="str">
        <f t="shared" ca="1" si="13"/>
        <v>mars</v>
      </c>
      <c r="X77" s="388">
        <f t="shared" ca="1" si="17"/>
        <v>45716</v>
      </c>
      <c r="Y77" s="513" t="str">
        <f t="shared" ca="1" si="14"/>
        <v>Ven. mars , 2025</v>
      </c>
      <c r="Z77" s="184">
        <f t="shared" ca="1" si="4"/>
        <v>31</v>
      </c>
      <c r="AA77" s="389">
        <f t="shared" ca="1" si="5"/>
        <v>3</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Ven</v>
      </c>
      <c r="U78" s="227" t="str">
        <f t="shared" ca="1" si="13"/>
        <v>mars</v>
      </c>
      <c r="X78" s="388">
        <f t="shared" ca="1" si="17"/>
        <v>45716</v>
      </c>
      <c r="Y78" s="513" t="str">
        <f t="shared" ca="1" si="14"/>
        <v>Ven. mars , 2025</v>
      </c>
      <c r="Z78" s="184">
        <f t="shared" ca="1" si="4"/>
        <v>31</v>
      </c>
      <c r="AA78" s="389">
        <f t="shared" ca="1" si="5"/>
        <v>3</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Ven</v>
      </c>
      <c r="U79" s="227" t="str">
        <f t="shared" ca="1" si="13"/>
        <v>mars</v>
      </c>
      <c r="X79" s="388">
        <f t="shared" ca="1" si="17"/>
        <v>45716</v>
      </c>
      <c r="Y79" s="513" t="str">
        <f t="shared" ca="1" si="14"/>
        <v>Ven. mars , 2025</v>
      </c>
      <c r="Z79" s="184">
        <f t="shared" ca="1" si="4"/>
        <v>31</v>
      </c>
      <c r="AA79" s="389">
        <f t="shared" ca="1" si="5"/>
        <v>3</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Ven</v>
      </c>
      <c r="U80" s="227" t="str">
        <f t="shared" ca="1" si="13"/>
        <v>mars</v>
      </c>
      <c r="X80" s="388">
        <f t="shared" ca="1" si="17"/>
        <v>45716</v>
      </c>
      <c r="Y80" s="513" t="str">
        <f t="shared" ca="1" si="14"/>
        <v>Ven. mars , 2025</v>
      </c>
      <c r="Z80" s="184">
        <f t="shared" ca="1" si="4"/>
        <v>31</v>
      </c>
      <c r="AA80" s="389">
        <f t="shared" ca="1" si="5"/>
        <v>3</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Ven</v>
      </c>
      <c r="U81" s="227" t="str">
        <f t="shared" ca="1" si="13"/>
        <v>mars</v>
      </c>
      <c r="X81" s="388">
        <f t="shared" ca="1" si="17"/>
        <v>45716</v>
      </c>
      <c r="Y81" s="513" t="str">
        <f t="shared" ca="1" si="14"/>
        <v>Ven. mars , 2025</v>
      </c>
      <c r="Z81" s="184">
        <f t="shared" ca="1" si="4"/>
        <v>31</v>
      </c>
      <c r="AA81" s="389">
        <f t="shared" ca="1" si="5"/>
        <v>3</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Ven</v>
      </c>
      <c r="U82" s="227" t="str">
        <f t="shared" ca="1" si="13"/>
        <v>mars</v>
      </c>
      <c r="X82" s="388">
        <f t="shared" ca="1" si="17"/>
        <v>45716</v>
      </c>
      <c r="Y82" s="513" t="str">
        <f t="shared" ca="1" si="14"/>
        <v>Ven. mars , 2025</v>
      </c>
      <c r="Z82" s="184">
        <f t="shared" ca="1" si="4"/>
        <v>31</v>
      </c>
      <c r="AA82" s="389">
        <f t="shared" ca="1" si="5"/>
        <v>3</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Ven</v>
      </c>
      <c r="U83" s="227" t="str">
        <f t="shared" ca="1" si="13"/>
        <v>mars</v>
      </c>
      <c r="X83" s="388">
        <f t="shared" ca="1" si="17"/>
        <v>45716</v>
      </c>
      <c r="Y83" s="513" t="str">
        <f t="shared" ca="1" si="14"/>
        <v>Ven. mars , 2025</v>
      </c>
      <c r="Z83" s="184">
        <f t="shared" ca="1" si="4"/>
        <v>31</v>
      </c>
      <c r="AA83" s="389">
        <f t="shared" ca="1" si="5"/>
        <v>3</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Ven</v>
      </c>
      <c r="U84" s="227" t="str">
        <f t="shared" ca="1" si="13"/>
        <v>mars</v>
      </c>
      <c r="X84" s="388">
        <f t="shared" ca="1" si="17"/>
        <v>45716</v>
      </c>
      <c r="Y84" s="513" t="str">
        <f t="shared" ca="1" si="14"/>
        <v>Ven. mars , 2025</v>
      </c>
      <c r="Z84" s="184">
        <f t="shared" ref="Z84:Z147" ca="1" si="24">MIN(R84,$AF$5)</f>
        <v>31</v>
      </c>
      <c r="AA84" s="389">
        <f t="shared" ref="AA84:AA147" ca="1" si="25">$AD$6</f>
        <v>3</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Ven</v>
      </c>
      <c r="U85" s="227" t="str">
        <f t="shared" ref="U85:U148" ca="1" si="32">$U$19</f>
        <v>mars</v>
      </c>
      <c r="X85" s="388">
        <f t="shared" ca="1" si="17"/>
        <v>45716</v>
      </c>
      <c r="Y85" s="513" t="str">
        <f t="shared" ref="Y85:Y148" ca="1" si="33">IF(Y79="f",T85&amp;". "&amp;" "&amp;R85&amp;" "&amp;U85&amp;" "&amp;$AE$7,T85&amp;". "&amp;U85&amp;" "&amp;R85&amp;", "&amp;$AE$7)</f>
        <v>Ven. mars , 2025</v>
      </c>
      <c r="Z85" s="184">
        <f t="shared" ca="1" si="24"/>
        <v>31</v>
      </c>
      <c r="AA85" s="389">
        <f t="shared" ca="1" si="25"/>
        <v>3</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Ven</v>
      </c>
      <c r="U86" s="227" t="str">
        <f t="shared" ca="1" si="32"/>
        <v>mars</v>
      </c>
      <c r="X86" s="388">
        <f t="shared" ref="X86:X149" ca="1" si="36">$AE$8+D86</f>
        <v>45716</v>
      </c>
      <c r="Y86" s="513" t="str">
        <f t="shared" ca="1" si="33"/>
        <v>Ven. mars , 2025</v>
      </c>
      <c r="Z86" s="184">
        <f t="shared" ca="1" si="24"/>
        <v>31</v>
      </c>
      <c r="AA86" s="389">
        <f t="shared" ca="1" si="25"/>
        <v>3</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Ven</v>
      </c>
      <c r="U87" s="227" t="str">
        <f t="shared" ca="1" si="32"/>
        <v>mars</v>
      </c>
      <c r="X87" s="388">
        <f t="shared" ca="1" si="36"/>
        <v>45716</v>
      </c>
      <c r="Y87" s="513" t="str">
        <f t="shared" ca="1" si="33"/>
        <v>Ven. mars , 2025</v>
      </c>
      <c r="Z87" s="184">
        <f t="shared" ca="1" si="24"/>
        <v>31</v>
      </c>
      <c r="AA87" s="389">
        <f t="shared" ca="1" si="25"/>
        <v>3</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Ven</v>
      </c>
      <c r="U88" s="227" t="str">
        <f t="shared" ca="1" si="32"/>
        <v>mars</v>
      </c>
      <c r="X88" s="388">
        <f t="shared" ca="1" si="36"/>
        <v>45716</v>
      </c>
      <c r="Y88" s="513" t="str">
        <f t="shared" ca="1" si="33"/>
        <v>Ven. mars , 2025</v>
      </c>
      <c r="Z88" s="184">
        <f t="shared" ca="1" si="24"/>
        <v>31</v>
      </c>
      <c r="AA88" s="389">
        <f t="shared" ca="1" si="25"/>
        <v>3</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Ven</v>
      </c>
      <c r="U89" s="227" t="str">
        <f t="shared" ca="1" si="32"/>
        <v>mars</v>
      </c>
      <c r="X89" s="388">
        <f t="shared" ca="1" si="36"/>
        <v>45716</v>
      </c>
      <c r="Y89" s="513" t="str">
        <f t="shared" ca="1" si="33"/>
        <v>Ven. mars , 2025</v>
      </c>
      <c r="Z89" s="184">
        <f t="shared" ca="1" si="24"/>
        <v>31</v>
      </c>
      <c r="AA89" s="389">
        <f t="shared" ca="1" si="25"/>
        <v>3</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Ven</v>
      </c>
      <c r="U90" s="227" t="str">
        <f t="shared" ca="1" si="32"/>
        <v>mars</v>
      </c>
      <c r="X90" s="388">
        <f t="shared" ca="1" si="36"/>
        <v>45716</v>
      </c>
      <c r="Y90" s="513" t="str">
        <f t="shared" ca="1" si="33"/>
        <v>Ven. mars , 2025</v>
      </c>
      <c r="Z90" s="184">
        <f t="shared" ca="1" si="24"/>
        <v>31</v>
      </c>
      <c r="AA90" s="389">
        <f t="shared" ca="1" si="25"/>
        <v>3</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Ven</v>
      </c>
      <c r="U91" s="227" t="str">
        <f t="shared" ca="1" si="32"/>
        <v>mars</v>
      </c>
      <c r="X91" s="388">
        <f t="shared" ca="1" si="36"/>
        <v>45716</v>
      </c>
      <c r="Y91" s="513" t="str">
        <f t="shared" ca="1" si="33"/>
        <v>Ven. mars , 2025</v>
      </c>
      <c r="Z91" s="184">
        <f t="shared" ca="1" si="24"/>
        <v>31</v>
      </c>
      <c r="AA91" s="389">
        <f t="shared" ca="1" si="25"/>
        <v>3</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Ven</v>
      </c>
      <c r="U92" s="227" t="str">
        <f t="shared" ca="1" si="32"/>
        <v>mars</v>
      </c>
      <c r="X92" s="388">
        <f t="shared" ca="1" si="36"/>
        <v>45716</v>
      </c>
      <c r="Y92" s="513" t="str">
        <f t="shared" ca="1" si="33"/>
        <v>Ven. mars , 2025</v>
      </c>
      <c r="Z92" s="184">
        <f t="shared" ca="1" si="24"/>
        <v>31</v>
      </c>
      <c r="AA92" s="389">
        <f t="shared" ca="1" si="25"/>
        <v>3</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Ven</v>
      </c>
      <c r="U93" s="227" t="str">
        <f t="shared" ca="1" si="32"/>
        <v>mars</v>
      </c>
      <c r="X93" s="388">
        <f t="shared" ca="1" si="36"/>
        <v>45716</v>
      </c>
      <c r="Y93" s="513" t="str">
        <f t="shared" ca="1" si="33"/>
        <v>Ven. mars , 2025</v>
      </c>
      <c r="Z93" s="184">
        <f t="shared" ca="1" si="24"/>
        <v>31</v>
      </c>
      <c r="AA93" s="389">
        <f t="shared" ca="1" si="25"/>
        <v>3</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Ven</v>
      </c>
      <c r="U94" s="227" t="str">
        <f t="shared" ca="1" si="32"/>
        <v>mars</v>
      </c>
      <c r="X94" s="388">
        <f t="shared" ca="1" si="36"/>
        <v>45716</v>
      </c>
      <c r="Y94" s="513" t="str">
        <f t="shared" ca="1" si="33"/>
        <v>Ven. mars , 2025</v>
      </c>
      <c r="Z94" s="184">
        <f t="shared" ca="1" si="24"/>
        <v>31</v>
      </c>
      <c r="AA94" s="389">
        <f t="shared" ca="1" si="25"/>
        <v>3</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Ven</v>
      </c>
      <c r="U95" s="227" t="str">
        <f t="shared" ca="1" si="32"/>
        <v>mars</v>
      </c>
      <c r="X95" s="388">
        <f t="shared" ca="1" si="36"/>
        <v>45716</v>
      </c>
      <c r="Y95" s="513" t="str">
        <f t="shared" ca="1" si="33"/>
        <v>Ven. mars , 2025</v>
      </c>
      <c r="Z95" s="184">
        <f t="shared" ca="1" si="24"/>
        <v>31</v>
      </c>
      <c r="AA95" s="389">
        <f t="shared" ca="1" si="25"/>
        <v>3</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Ven</v>
      </c>
      <c r="U96" s="227" t="str">
        <f t="shared" ca="1" si="32"/>
        <v>mars</v>
      </c>
      <c r="X96" s="388">
        <f t="shared" ca="1" si="36"/>
        <v>45716</v>
      </c>
      <c r="Y96" s="513" t="str">
        <f t="shared" ca="1" si="33"/>
        <v>Ven. mars , 2025</v>
      </c>
      <c r="Z96" s="184">
        <f t="shared" ca="1" si="24"/>
        <v>31</v>
      </c>
      <c r="AA96" s="389">
        <f t="shared" ca="1" si="25"/>
        <v>3</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Ven</v>
      </c>
      <c r="U97" s="227" t="str">
        <f t="shared" ca="1" si="32"/>
        <v>mars</v>
      </c>
      <c r="X97" s="388">
        <f t="shared" ca="1" si="36"/>
        <v>45716</v>
      </c>
      <c r="Y97" s="513" t="str">
        <f t="shared" ca="1" si="33"/>
        <v>Ven. mars , 2025</v>
      </c>
      <c r="Z97" s="184">
        <f t="shared" ca="1" si="24"/>
        <v>31</v>
      </c>
      <c r="AA97" s="389">
        <f t="shared" ca="1" si="25"/>
        <v>3</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Ven</v>
      </c>
      <c r="U98" s="227" t="str">
        <f t="shared" ca="1" si="32"/>
        <v>mars</v>
      </c>
      <c r="X98" s="388">
        <f t="shared" ca="1" si="36"/>
        <v>45716</v>
      </c>
      <c r="Y98" s="513" t="str">
        <f t="shared" ca="1" si="33"/>
        <v>Ven. mars , 2025</v>
      </c>
      <c r="Z98" s="184">
        <f t="shared" ca="1" si="24"/>
        <v>31</v>
      </c>
      <c r="AA98" s="389">
        <f t="shared" ca="1" si="25"/>
        <v>3</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Ven</v>
      </c>
      <c r="U99" s="227" t="str">
        <f t="shared" ca="1" si="32"/>
        <v>mars</v>
      </c>
      <c r="X99" s="388">
        <f t="shared" ca="1" si="36"/>
        <v>45716</v>
      </c>
      <c r="Y99" s="513" t="str">
        <f t="shared" ca="1" si="33"/>
        <v>Ven. mars , 2025</v>
      </c>
      <c r="Z99" s="184">
        <f t="shared" ca="1" si="24"/>
        <v>31</v>
      </c>
      <c r="AA99" s="389">
        <f t="shared" ca="1" si="25"/>
        <v>3</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Ven</v>
      </c>
      <c r="U100" s="227" t="str">
        <f t="shared" ca="1" si="32"/>
        <v>mars</v>
      </c>
      <c r="X100" s="388">
        <f t="shared" ca="1" si="36"/>
        <v>45716</v>
      </c>
      <c r="Y100" s="513" t="str">
        <f t="shared" ca="1" si="33"/>
        <v>Ven. mars , 2025</v>
      </c>
      <c r="Z100" s="184">
        <f t="shared" ca="1" si="24"/>
        <v>31</v>
      </c>
      <c r="AA100" s="389">
        <f t="shared" ca="1" si="25"/>
        <v>3</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Ven</v>
      </c>
      <c r="U101" s="227" t="str">
        <f t="shared" ca="1" si="32"/>
        <v>mars</v>
      </c>
      <c r="X101" s="388">
        <f t="shared" ca="1" si="36"/>
        <v>45716</v>
      </c>
      <c r="Y101" s="513" t="str">
        <f t="shared" ca="1" si="33"/>
        <v>Ven. mars , 2025</v>
      </c>
      <c r="Z101" s="184">
        <f t="shared" ca="1" si="24"/>
        <v>31</v>
      </c>
      <c r="AA101" s="389">
        <f t="shared" ca="1" si="25"/>
        <v>3</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Ven</v>
      </c>
      <c r="U102" s="227" t="str">
        <f t="shared" ca="1" si="32"/>
        <v>mars</v>
      </c>
      <c r="X102" s="388">
        <f t="shared" ca="1" si="36"/>
        <v>45716</v>
      </c>
      <c r="Y102" s="513" t="str">
        <f t="shared" ca="1" si="33"/>
        <v>Ven. mars , 2025</v>
      </c>
      <c r="Z102" s="184">
        <f t="shared" ca="1" si="24"/>
        <v>31</v>
      </c>
      <c r="AA102" s="389">
        <f t="shared" ca="1" si="25"/>
        <v>3</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Ven</v>
      </c>
      <c r="U103" s="227" t="str">
        <f t="shared" ca="1" si="32"/>
        <v>mars</v>
      </c>
      <c r="X103" s="388">
        <f t="shared" ca="1" si="36"/>
        <v>45716</v>
      </c>
      <c r="Y103" s="513" t="str">
        <f t="shared" ca="1" si="33"/>
        <v>Ven. mars , 2025</v>
      </c>
      <c r="Z103" s="184">
        <f t="shared" ca="1" si="24"/>
        <v>31</v>
      </c>
      <c r="AA103" s="389">
        <f t="shared" ca="1" si="25"/>
        <v>3</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Ven</v>
      </c>
      <c r="U104" s="227" t="str">
        <f t="shared" ca="1" si="32"/>
        <v>mars</v>
      </c>
      <c r="X104" s="388">
        <f t="shared" ca="1" si="36"/>
        <v>45716</v>
      </c>
      <c r="Y104" s="513" t="str">
        <f t="shared" ca="1" si="33"/>
        <v>Ven. mars , 2025</v>
      </c>
      <c r="Z104" s="184">
        <f t="shared" ca="1" si="24"/>
        <v>31</v>
      </c>
      <c r="AA104" s="389">
        <f t="shared" ca="1" si="25"/>
        <v>3</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Ven</v>
      </c>
      <c r="U105" s="227" t="str">
        <f t="shared" ca="1" si="32"/>
        <v>mars</v>
      </c>
      <c r="X105" s="388">
        <f t="shared" ca="1" si="36"/>
        <v>45716</v>
      </c>
      <c r="Y105" s="513" t="str">
        <f t="shared" ca="1" si="33"/>
        <v>Ven. mars , 2025</v>
      </c>
      <c r="Z105" s="184">
        <f t="shared" ca="1" si="24"/>
        <v>31</v>
      </c>
      <c r="AA105" s="389">
        <f t="shared" ca="1" si="25"/>
        <v>3</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Ven</v>
      </c>
      <c r="U106" s="227" t="str">
        <f t="shared" ca="1" si="32"/>
        <v>mars</v>
      </c>
      <c r="X106" s="388">
        <f t="shared" ca="1" si="36"/>
        <v>45716</v>
      </c>
      <c r="Y106" s="513" t="str">
        <f t="shared" ca="1" si="33"/>
        <v>Ven. mars , 2025</v>
      </c>
      <c r="Z106" s="184">
        <f t="shared" ca="1" si="24"/>
        <v>31</v>
      </c>
      <c r="AA106" s="389">
        <f t="shared" ca="1" si="25"/>
        <v>3</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Ven</v>
      </c>
      <c r="U107" s="227" t="str">
        <f t="shared" ca="1" si="32"/>
        <v>mars</v>
      </c>
      <c r="X107" s="388">
        <f t="shared" ca="1" si="36"/>
        <v>45716</v>
      </c>
      <c r="Y107" s="513" t="str">
        <f t="shared" ca="1" si="33"/>
        <v>Ven. mars , 2025</v>
      </c>
      <c r="Z107" s="184">
        <f t="shared" ca="1" si="24"/>
        <v>31</v>
      </c>
      <c r="AA107" s="389">
        <f t="shared" ca="1" si="25"/>
        <v>3</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Ven</v>
      </c>
      <c r="U108" s="227" t="str">
        <f t="shared" ca="1" si="32"/>
        <v>mars</v>
      </c>
      <c r="X108" s="388">
        <f t="shared" ca="1" si="36"/>
        <v>45716</v>
      </c>
      <c r="Y108" s="513" t="str">
        <f t="shared" ca="1" si="33"/>
        <v>Ven. mars , 2025</v>
      </c>
      <c r="Z108" s="184">
        <f t="shared" ca="1" si="24"/>
        <v>31</v>
      </c>
      <c r="AA108" s="389">
        <f t="shared" ca="1" si="25"/>
        <v>3</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Ven</v>
      </c>
      <c r="U109" s="227" t="str">
        <f t="shared" ca="1" si="32"/>
        <v>mars</v>
      </c>
      <c r="X109" s="388">
        <f t="shared" ca="1" si="36"/>
        <v>45716</v>
      </c>
      <c r="Y109" s="513" t="str">
        <f t="shared" ca="1" si="33"/>
        <v>Ven. mars , 2025</v>
      </c>
      <c r="Z109" s="184">
        <f t="shared" ca="1" si="24"/>
        <v>31</v>
      </c>
      <c r="AA109" s="389">
        <f t="shared" ca="1" si="25"/>
        <v>3</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Ven</v>
      </c>
      <c r="U110" s="227" t="str">
        <f t="shared" ca="1" si="32"/>
        <v>mars</v>
      </c>
      <c r="X110" s="388">
        <f t="shared" ca="1" si="36"/>
        <v>45716</v>
      </c>
      <c r="Y110" s="513" t="str">
        <f t="shared" ca="1" si="33"/>
        <v>Ven. mars , 2025</v>
      </c>
      <c r="Z110" s="184">
        <f t="shared" ca="1" si="24"/>
        <v>31</v>
      </c>
      <c r="AA110" s="389">
        <f t="shared" ca="1" si="25"/>
        <v>3</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Ven</v>
      </c>
      <c r="U111" s="227" t="str">
        <f t="shared" ca="1" si="32"/>
        <v>mars</v>
      </c>
      <c r="X111" s="388">
        <f t="shared" ca="1" si="36"/>
        <v>45716</v>
      </c>
      <c r="Y111" s="513" t="str">
        <f t="shared" ca="1" si="33"/>
        <v>Ven. mars , 2025</v>
      </c>
      <c r="Z111" s="184">
        <f t="shared" ca="1" si="24"/>
        <v>31</v>
      </c>
      <c r="AA111" s="389">
        <f t="shared" ca="1" si="25"/>
        <v>3</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Ven</v>
      </c>
      <c r="U112" s="227" t="str">
        <f t="shared" ca="1" si="32"/>
        <v>mars</v>
      </c>
      <c r="X112" s="388">
        <f t="shared" ca="1" si="36"/>
        <v>45716</v>
      </c>
      <c r="Y112" s="513" t="str">
        <f t="shared" ca="1" si="33"/>
        <v>Ven. mars , 2025</v>
      </c>
      <c r="Z112" s="184">
        <f t="shared" ca="1" si="24"/>
        <v>31</v>
      </c>
      <c r="AA112" s="389">
        <f t="shared" ca="1" si="25"/>
        <v>3</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Ven</v>
      </c>
      <c r="U113" s="227" t="str">
        <f t="shared" ca="1" si="32"/>
        <v>mars</v>
      </c>
      <c r="X113" s="388">
        <f t="shared" ca="1" si="36"/>
        <v>45716</v>
      </c>
      <c r="Y113" s="513" t="str">
        <f t="shared" ca="1" si="33"/>
        <v>Ven. mars , 2025</v>
      </c>
      <c r="Z113" s="184">
        <f t="shared" ca="1" si="24"/>
        <v>31</v>
      </c>
      <c r="AA113" s="389">
        <f t="shared" ca="1" si="25"/>
        <v>3</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Ven</v>
      </c>
      <c r="U114" s="227" t="str">
        <f t="shared" ca="1" si="32"/>
        <v>mars</v>
      </c>
      <c r="X114" s="388">
        <f t="shared" ca="1" si="36"/>
        <v>45716</v>
      </c>
      <c r="Y114" s="513" t="str">
        <f t="shared" ca="1" si="33"/>
        <v>Ven. mars , 2025</v>
      </c>
      <c r="Z114" s="184">
        <f t="shared" ca="1" si="24"/>
        <v>31</v>
      </c>
      <c r="AA114" s="389">
        <f t="shared" ca="1" si="25"/>
        <v>3</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Ven</v>
      </c>
      <c r="U115" s="227" t="str">
        <f t="shared" ca="1" si="32"/>
        <v>mars</v>
      </c>
      <c r="X115" s="388">
        <f t="shared" ca="1" si="36"/>
        <v>45716</v>
      </c>
      <c r="Y115" s="513" t="str">
        <f t="shared" ca="1" si="33"/>
        <v>Ven. mars , 2025</v>
      </c>
      <c r="Z115" s="184">
        <f t="shared" ca="1" si="24"/>
        <v>31</v>
      </c>
      <c r="AA115" s="389">
        <f t="shared" ca="1" si="25"/>
        <v>3</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Ven</v>
      </c>
      <c r="U116" s="227" t="str">
        <f t="shared" ca="1" si="32"/>
        <v>mars</v>
      </c>
      <c r="X116" s="388">
        <f t="shared" ca="1" si="36"/>
        <v>45716</v>
      </c>
      <c r="Y116" s="513" t="str">
        <f t="shared" ca="1" si="33"/>
        <v>Ven. mars , 2025</v>
      </c>
      <c r="Z116" s="184">
        <f t="shared" ca="1" si="24"/>
        <v>31</v>
      </c>
      <c r="AA116" s="389">
        <f t="shared" ca="1" si="25"/>
        <v>3</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Ven</v>
      </c>
      <c r="U117" s="227" t="str">
        <f t="shared" ca="1" si="32"/>
        <v>mars</v>
      </c>
      <c r="X117" s="388">
        <f t="shared" ca="1" si="36"/>
        <v>45716</v>
      </c>
      <c r="Y117" s="513" t="str">
        <f t="shared" ca="1" si="33"/>
        <v>Ven. mars , 2025</v>
      </c>
      <c r="Z117" s="184">
        <f t="shared" ca="1" si="24"/>
        <v>31</v>
      </c>
      <c r="AA117" s="389">
        <f t="shared" ca="1" si="25"/>
        <v>3</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Ven</v>
      </c>
      <c r="U118" s="227" t="str">
        <f t="shared" ca="1" si="32"/>
        <v>mars</v>
      </c>
      <c r="X118" s="388">
        <f t="shared" ca="1" si="36"/>
        <v>45716</v>
      </c>
      <c r="Y118" s="513" t="str">
        <f t="shared" ca="1" si="33"/>
        <v>Ven. mars , 2025</v>
      </c>
      <c r="Z118" s="184">
        <f t="shared" ca="1" si="24"/>
        <v>31</v>
      </c>
      <c r="AA118" s="389">
        <f t="shared" ca="1" si="25"/>
        <v>3</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Ven</v>
      </c>
      <c r="U119" s="227" t="str">
        <f t="shared" ca="1" si="32"/>
        <v>mars</v>
      </c>
      <c r="X119" s="388">
        <f t="shared" ca="1" si="36"/>
        <v>45716</v>
      </c>
      <c r="Y119" s="513" t="str">
        <f t="shared" ca="1" si="33"/>
        <v>Ven. mars , 2025</v>
      </c>
      <c r="Z119" s="184">
        <f t="shared" ca="1" si="24"/>
        <v>31</v>
      </c>
      <c r="AA119" s="389">
        <f t="shared" ca="1" si="25"/>
        <v>3</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Ven</v>
      </c>
      <c r="U120" s="227" t="str">
        <f t="shared" ca="1" si="32"/>
        <v>mars</v>
      </c>
      <c r="X120" s="388">
        <f t="shared" ca="1" si="36"/>
        <v>45716</v>
      </c>
      <c r="Y120" s="513" t="str">
        <f t="shared" ca="1" si="33"/>
        <v>Ven. mars , 2025</v>
      </c>
      <c r="Z120" s="184">
        <f t="shared" ca="1" si="24"/>
        <v>31</v>
      </c>
      <c r="AA120" s="389">
        <f t="shared" ca="1" si="25"/>
        <v>3</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Ven</v>
      </c>
      <c r="U121" s="227" t="str">
        <f t="shared" ca="1" si="32"/>
        <v>mars</v>
      </c>
      <c r="X121" s="388">
        <f t="shared" ca="1" si="36"/>
        <v>45716</v>
      </c>
      <c r="Y121" s="513" t="str">
        <f t="shared" ca="1" si="33"/>
        <v>Ven. mars , 2025</v>
      </c>
      <c r="Z121" s="184">
        <f t="shared" ca="1" si="24"/>
        <v>31</v>
      </c>
      <c r="AA121" s="389">
        <f t="shared" ca="1" si="25"/>
        <v>3</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Ven</v>
      </c>
      <c r="U122" s="227" t="str">
        <f t="shared" ca="1" si="32"/>
        <v>mars</v>
      </c>
      <c r="X122" s="388">
        <f t="shared" ca="1" si="36"/>
        <v>45716</v>
      </c>
      <c r="Y122" s="513" t="str">
        <f t="shared" ca="1" si="33"/>
        <v>Ven. mars , 2025</v>
      </c>
      <c r="Z122" s="184">
        <f t="shared" ca="1" si="24"/>
        <v>31</v>
      </c>
      <c r="AA122" s="389">
        <f t="shared" ca="1" si="25"/>
        <v>3</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Ven</v>
      </c>
      <c r="U123" s="227" t="str">
        <f t="shared" ca="1" si="32"/>
        <v>mars</v>
      </c>
      <c r="X123" s="388">
        <f t="shared" ca="1" si="36"/>
        <v>45716</v>
      </c>
      <c r="Y123" s="513" t="str">
        <f t="shared" ca="1" si="33"/>
        <v>Ven. mars , 2025</v>
      </c>
      <c r="Z123" s="184">
        <f t="shared" ca="1" si="24"/>
        <v>31</v>
      </c>
      <c r="AA123" s="389">
        <f t="shared" ca="1" si="25"/>
        <v>3</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Ven</v>
      </c>
      <c r="U124" s="227" t="str">
        <f t="shared" ca="1" si="32"/>
        <v>mars</v>
      </c>
      <c r="X124" s="388">
        <f t="shared" ca="1" si="36"/>
        <v>45716</v>
      </c>
      <c r="Y124" s="513" t="str">
        <f t="shared" ca="1" si="33"/>
        <v>Ven. mars , 2025</v>
      </c>
      <c r="Z124" s="184">
        <f t="shared" ca="1" si="24"/>
        <v>31</v>
      </c>
      <c r="AA124" s="389">
        <f t="shared" ca="1" si="25"/>
        <v>3</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Ven</v>
      </c>
      <c r="U125" s="227" t="str">
        <f t="shared" ca="1" si="32"/>
        <v>mars</v>
      </c>
      <c r="X125" s="388">
        <f t="shared" ca="1" si="36"/>
        <v>45716</v>
      </c>
      <c r="Y125" s="513" t="str">
        <f t="shared" ca="1" si="33"/>
        <v>Ven. mars , 2025</v>
      </c>
      <c r="Z125" s="184">
        <f t="shared" ca="1" si="24"/>
        <v>31</v>
      </c>
      <c r="AA125" s="389">
        <f t="shared" ca="1" si="25"/>
        <v>3</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Ven</v>
      </c>
      <c r="U126" s="227" t="str">
        <f t="shared" ca="1" si="32"/>
        <v>mars</v>
      </c>
      <c r="X126" s="388">
        <f t="shared" ca="1" si="36"/>
        <v>45716</v>
      </c>
      <c r="Y126" s="513" t="str">
        <f t="shared" ca="1" si="33"/>
        <v>Ven. mars , 2025</v>
      </c>
      <c r="Z126" s="184">
        <f t="shared" ca="1" si="24"/>
        <v>31</v>
      </c>
      <c r="AA126" s="389">
        <f t="shared" ca="1" si="25"/>
        <v>3</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Ven</v>
      </c>
      <c r="U127" s="227" t="str">
        <f t="shared" ca="1" si="32"/>
        <v>mars</v>
      </c>
      <c r="X127" s="388">
        <f t="shared" ca="1" si="36"/>
        <v>45716</v>
      </c>
      <c r="Y127" s="513" t="str">
        <f t="shared" ca="1" si="33"/>
        <v>Ven. mars , 2025</v>
      </c>
      <c r="Z127" s="184">
        <f t="shared" ca="1" si="24"/>
        <v>31</v>
      </c>
      <c r="AA127" s="389">
        <f t="shared" ca="1" si="25"/>
        <v>3</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Ven</v>
      </c>
      <c r="U128" s="227" t="str">
        <f t="shared" ca="1" si="32"/>
        <v>mars</v>
      </c>
      <c r="X128" s="388">
        <f t="shared" ca="1" si="36"/>
        <v>45716</v>
      </c>
      <c r="Y128" s="513" t="str">
        <f t="shared" ca="1" si="33"/>
        <v>Ven. mars , 2025</v>
      </c>
      <c r="Z128" s="184">
        <f t="shared" ca="1" si="24"/>
        <v>31</v>
      </c>
      <c r="AA128" s="389">
        <f t="shared" ca="1" si="25"/>
        <v>3</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Ven</v>
      </c>
      <c r="U129" s="227" t="str">
        <f t="shared" ca="1" si="32"/>
        <v>mars</v>
      </c>
      <c r="X129" s="388">
        <f t="shared" ca="1" si="36"/>
        <v>45716</v>
      </c>
      <c r="Y129" s="513" t="str">
        <f t="shared" ca="1" si="33"/>
        <v>Ven. mars , 2025</v>
      </c>
      <c r="Z129" s="184">
        <f t="shared" ca="1" si="24"/>
        <v>31</v>
      </c>
      <c r="AA129" s="389">
        <f t="shared" ca="1" si="25"/>
        <v>3</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Ven</v>
      </c>
      <c r="U130" s="227" t="str">
        <f t="shared" ca="1" si="32"/>
        <v>mars</v>
      </c>
      <c r="X130" s="388">
        <f t="shared" ca="1" si="36"/>
        <v>45716</v>
      </c>
      <c r="Y130" s="513" t="str">
        <f t="shared" ca="1" si="33"/>
        <v>Ven. mars , 2025</v>
      </c>
      <c r="Z130" s="184">
        <f t="shared" ca="1" si="24"/>
        <v>31</v>
      </c>
      <c r="AA130" s="389">
        <f t="shared" ca="1" si="25"/>
        <v>3</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Ven</v>
      </c>
      <c r="U131" s="227" t="str">
        <f t="shared" ca="1" si="32"/>
        <v>mars</v>
      </c>
      <c r="X131" s="388">
        <f t="shared" ca="1" si="36"/>
        <v>45716</v>
      </c>
      <c r="Y131" s="513" t="str">
        <f t="shared" ca="1" si="33"/>
        <v>Ven. mars , 2025</v>
      </c>
      <c r="Z131" s="184">
        <f t="shared" ca="1" si="24"/>
        <v>31</v>
      </c>
      <c r="AA131" s="389">
        <f t="shared" ca="1" si="25"/>
        <v>3</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Ven</v>
      </c>
      <c r="U132" s="227" t="str">
        <f t="shared" ca="1" si="32"/>
        <v>mars</v>
      </c>
      <c r="X132" s="388">
        <f t="shared" ca="1" si="36"/>
        <v>45716</v>
      </c>
      <c r="Y132" s="513" t="str">
        <f t="shared" ca="1" si="33"/>
        <v>Ven. mars , 2025</v>
      </c>
      <c r="Z132" s="184">
        <f t="shared" ca="1" si="24"/>
        <v>31</v>
      </c>
      <c r="AA132" s="389">
        <f t="shared" ca="1" si="25"/>
        <v>3</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Ven</v>
      </c>
      <c r="U133" s="227" t="str">
        <f t="shared" ca="1" si="32"/>
        <v>mars</v>
      </c>
      <c r="X133" s="388">
        <f t="shared" ca="1" si="36"/>
        <v>45716</v>
      </c>
      <c r="Y133" s="513" t="str">
        <f t="shared" ca="1" si="33"/>
        <v>Ven. mars , 2025</v>
      </c>
      <c r="Z133" s="184">
        <f t="shared" ca="1" si="24"/>
        <v>31</v>
      </c>
      <c r="AA133" s="389">
        <f t="shared" ca="1" si="25"/>
        <v>3</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Ven</v>
      </c>
      <c r="U134" s="227" t="str">
        <f t="shared" ca="1" si="32"/>
        <v>mars</v>
      </c>
      <c r="X134" s="388">
        <f t="shared" ca="1" si="36"/>
        <v>45716</v>
      </c>
      <c r="Y134" s="513" t="str">
        <f t="shared" ca="1" si="33"/>
        <v>Ven. mars , 2025</v>
      </c>
      <c r="Z134" s="184">
        <f t="shared" ca="1" si="24"/>
        <v>31</v>
      </c>
      <c r="AA134" s="389">
        <f t="shared" ca="1" si="25"/>
        <v>3</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Ven</v>
      </c>
      <c r="U135" s="227" t="str">
        <f t="shared" ca="1" si="32"/>
        <v>mars</v>
      </c>
      <c r="X135" s="388">
        <f t="shared" ca="1" si="36"/>
        <v>45716</v>
      </c>
      <c r="Y135" s="513" t="str">
        <f t="shared" ca="1" si="33"/>
        <v>Ven. mars , 2025</v>
      </c>
      <c r="Z135" s="184">
        <f t="shared" ca="1" si="24"/>
        <v>31</v>
      </c>
      <c r="AA135" s="389">
        <f t="shared" ca="1" si="25"/>
        <v>3</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Ven</v>
      </c>
      <c r="U136" s="227" t="str">
        <f t="shared" ca="1" si="32"/>
        <v>mars</v>
      </c>
      <c r="X136" s="388">
        <f t="shared" ca="1" si="36"/>
        <v>45716</v>
      </c>
      <c r="Y136" s="513" t="str">
        <f t="shared" ca="1" si="33"/>
        <v>Ven. mars , 2025</v>
      </c>
      <c r="Z136" s="184">
        <f t="shared" ca="1" si="24"/>
        <v>31</v>
      </c>
      <c r="AA136" s="389">
        <f t="shared" ca="1" si="25"/>
        <v>3</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Ven</v>
      </c>
      <c r="U137" s="227" t="str">
        <f t="shared" ca="1" si="32"/>
        <v>mars</v>
      </c>
      <c r="X137" s="388">
        <f t="shared" ca="1" si="36"/>
        <v>45716</v>
      </c>
      <c r="Y137" s="513" t="str">
        <f t="shared" ca="1" si="33"/>
        <v>Ven. mars , 2025</v>
      </c>
      <c r="Z137" s="184">
        <f t="shared" ca="1" si="24"/>
        <v>31</v>
      </c>
      <c r="AA137" s="389">
        <f t="shared" ca="1" si="25"/>
        <v>3</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Ven</v>
      </c>
      <c r="U138" s="227" t="str">
        <f t="shared" ca="1" si="32"/>
        <v>mars</v>
      </c>
      <c r="X138" s="388">
        <f t="shared" ca="1" si="36"/>
        <v>45716</v>
      </c>
      <c r="Y138" s="513" t="str">
        <f t="shared" ca="1" si="33"/>
        <v>Ven. mars , 2025</v>
      </c>
      <c r="Z138" s="184">
        <f t="shared" ca="1" si="24"/>
        <v>31</v>
      </c>
      <c r="AA138" s="389">
        <f t="shared" ca="1" si="25"/>
        <v>3</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Ven</v>
      </c>
      <c r="U139" s="227" t="str">
        <f t="shared" ca="1" si="32"/>
        <v>mars</v>
      </c>
      <c r="X139" s="388">
        <f t="shared" ca="1" si="36"/>
        <v>45716</v>
      </c>
      <c r="Y139" s="513" t="str">
        <f t="shared" ca="1" si="33"/>
        <v>Ven. mars , 2025</v>
      </c>
      <c r="Z139" s="184">
        <f t="shared" ca="1" si="24"/>
        <v>31</v>
      </c>
      <c r="AA139" s="389">
        <f t="shared" ca="1" si="25"/>
        <v>3</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Ven</v>
      </c>
      <c r="U140" s="227" t="str">
        <f t="shared" ca="1" si="32"/>
        <v>mars</v>
      </c>
      <c r="X140" s="388">
        <f t="shared" ca="1" si="36"/>
        <v>45716</v>
      </c>
      <c r="Y140" s="513" t="str">
        <f t="shared" ca="1" si="33"/>
        <v>Ven. mars , 2025</v>
      </c>
      <c r="Z140" s="184">
        <f t="shared" ca="1" si="24"/>
        <v>31</v>
      </c>
      <c r="AA140" s="389">
        <f t="shared" ca="1" si="25"/>
        <v>3</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Ven</v>
      </c>
      <c r="U141" s="227" t="str">
        <f t="shared" ca="1" si="32"/>
        <v>mars</v>
      </c>
      <c r="X141" s="388">
        <f t="shared" ca="1" si="36"/>
        <v>45716</v>
      </c>
      <c r="Y141" s="513" t="str">
        <f t="shared" ca="1" si="33"/>
        <v>Ven. mars , 2025</v>
      </c>
      <c r="Z141" s="184">
        <f t="shared" ca="1" si="24"/>
        <v>31</v>
      </c>
      <c r="AA141" s="389">
        <f t="shared" ca="1" si="25"/>
        <v>3</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Ven</v>
      </c>
      <c r="U142" s="227" t="str">
        <f t="shared" ca="1" si="32"/>
        <v>mars</v>
      </c>
      <c r="X142" s="388">
        <f t="shared" ca="1" si="36"/>
        <v>45716</v>
      </c>
      <c r="Y142" s="513" t="str">
        <f t="shared" ca="1" si="33"/>
        <v>Ven. mars , 2025</v>
      </c>
      <c r="Z142" s="184">
        <f t="shared" ca="1" si="24"/>
        <v>31</v>
      </c>
      <c r="AA142" s="389">
        <f t="shared" ca="1" si="25"/>
        <v>3</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Ven</v>
      </c>
      <c r="U143" s="227" t="str">
        <f t="shared" ca="1" si="32"/>
        <v>mars</v>
      </c>
      <c r="X143" s="388">
        <f t="shared" ca="1" si="36"/>
        <v>45716</v>
      </c>
      <c r="Y143" s="513" t="str">
        <f t="shared" ca="1" si="33"/>
        <v>Ven. mars , 2025</v>
      </c>
      <c r="Z143" s="184">
        <f t="shared" ca="1" si="24"/>
        <v>31</v>
      </c>
      <c r="AA143" s="389">
        <f t="shared" ca="1" si="25"/>
        <v>3</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Ven</v>
      </c>
      <c r="U144" s="227" t="str">
        <f t="shared" ca="1" si="32"/>
        <v>mars</v>
      </c>
      <c r="X144" s="388">
        <f t="shared" ca="1" si="36"/>
        <v>45716</v>
      </c>
      <c r="Y144" s="513" t="str">
        <f t="shared" ca="1" si="33"/>
        <v>Ven. mars , 2025</v>
      </c>
      <c r="Z144" s="184">
        <f t="shared" ca="1" si="24"/>
        <v>31</v>
      </c>
      <c r="AA144" s="389">
        <f t="shared" ca="1" si="25"/>
        <v>3</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Ven</v>
      </c>
      <c r="U145" s="227" t="str">
        <f t="shared" ca="1" si="32"/>
        <v>mars</v>
      </c>
      <c r="X145" s="388">
        <f t="shared" ca="1" si="36"/>
        <v>45716</v>
      </c>
      <c r="Y145" s="513" t="str">
        <f t="shared" ca="1" si="33"/>
        <v>Ven. mars , 2025</v>
      </c>
      <c r="Z145" s="184">
        <f t="shared" ca="1" si="24"/>
        <v>31</v>
      </c>
      <c r="AA145" s="389">
        <f t="shared" ca="1" si="25"/>
        <v>3</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Ven</v>
      </c>
      <c r="U146" s="227" t="str">
        <f t="shared" ca="1" si="32"/>
        <v>mars</v>
      </c>
      <c r="X146" s="388">
        <f t="shared" ca="1" si="36"/>
        <v>45716</v>
      </c>
      <c r="Y146" s="513" t="str">
        <f t="shared" ca="1" si="33"/>
        <v>Ven. mars , 2025</v>
      </c>
      <c r="Z146" s="184">
        <f t="shared" ca="1" si="24"/>
        <v>31</v>
      </c>
      <c r="AA146" s="389">
        <f t="shared" ca="1" si="25"/>
        <v>3</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Ven</v>
      </c>
      <c r="U147" s="227" t="str">
        <f t="shared" ca="1" si="32"/>
        <v>mars</v>
      </c>
      <c r="X147" s="388">
        <f t="shared" ca="1" si="36"/>
        <v>45716</v>
      </c>
      <c r="Y147" s="513" t="str">
        <f t="shared" ca="1" si="33"/>
        <v>Ven. mars , 2025</v>
      </c>
      <c r="Z147" s="184">
        <f t="shared" ca="1" si="24"/>
        <v>31</v>
      </c>
      <c r="AA147" s="389">
        <f t="shared" ca="1" si="25"/>
        <v>3</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Ven</v>
      </c>
      <c r="U148" s="227" t="str">
        <f t="shared" ca="1" si="32"/>
        <v>mars</v>
      </c>
      <c r="X148" s="388">
        <f t="shared" ca="1" si="36"/>
        <v>45716</v>
      </c>
      <c r="Y148" s="513" t="str">
        <f t="shared" ca="1" si="33"/>
        <v>Ven. mars , 2025</v>
      </c>
      <c r="Z148" s="184">
        <f t="shared" ref="Z148:Z194" ca="1" si="43">MIN(R148,$AF$5)</f>
        <v>31</v>
      </c>
      <c r="AA148" s="389">
        <f t="shared" ref="AA148:AA194" ca="1" si="44">$AD$6</f>
        <v>3</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Ven</v>
      </c>
      <c r="U149" s="227" t="str">
        <f t="shared" ref="U149:U194" ca="1" si="51">$U$19</f>
        <v>mars</v>
      </c>
      <c r="X149" s="388">
        <f t="shared" ca="1" si="36"/>
        <v>45716</v>
      </c>
      <c r="Y149" s="513" t="str">
        <f t="shared" ref="Y149:Y194" ca="1" si="52">IF(Y143="f",T149&amp;". "&amp;" "&amp;R149&amp;" "&amp;U149&amp;" "&amp;$AE$7,T149&amp;". "&amp;U149&amp;" "&amp;R149&amp;", "&amp;$AE$7)</f>
        <v>Ven. mars , 2025</v>
      </c>
      <c r="Z149" s="184">
        <f t="shared" ca="1" si="43"/>
        <v>31</v>
      </c>
      <c r="AA149" s="389">
        <f t="shared" ca="1" si="44"/>
        <v>3</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Ven</v>
      </c>
      <c r="U150" s="227" t="str">
        <f t="shared" ca="1" si="51"/>
        <v>mars</v>
      </c>
      <c r="X150" s="388">
        <f t="shared" ref="X150:X194" ca="1" si="55">$AE$8+D150</f>
        <v>45716</v>
      </c>
      <c r="Y150" s="513" t="str">
        <f t="shared" ca="1" si="52"/>
        <v>Ven. mars , 2025</v>
      </c>
      <c r="Z150" s="184">
        <f t="shared" ca="1" si="43"/>
        <v>31</v>
      </c>
      <c r="AA150" s="389">
        <f t="shared" ca="1" si="44"/>
        <v>3</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Ven</v>
      </c>
      <c r="U151" s="227" t="str">
        <f t="shared" ca="1" si="51"/>
        <v>mars</v>
      </c>
      <c r="X151" s="388">
        <f t="shared" ca="1" si="55"/>
        <v>45716</v>
      </c>
      <c r="Y151" s="513" t="str">
        <f t="shared" ca="1" si="52"/>
        <v>Ven. mars , 2025</v>
      </c>
      <c r="Z151" s="184">
        <f t="shared" ca="1" si="43"/>
        <v>31</v>
      </c>
      <c r="AA151" s="389">
        <f t="shared" ca="1" si="44"/>
        <v>3</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Ven</v>
      </c>
      <c r="U152" s="227" t="str">
        <f t="shared" ca="1" si="51"/>
        <v>mars</v>
      </c>
      <c r="X152" s="388">
        <f t="shared" ca="1" si="55"/>
        <v>45716</v>
      </c>
      <c r="Y152" s="513" t="str">
        <f t="shared" ca="1" si="52"/>
        <v>Ven. mars , 2025</v>
      </c>
      <c r="Z152" s="184">
        <f t="shared" ca="1" si="43"/>
        <v>31</v>
      </c>
      <c r="AA152" s="389">
        <f t="shared" ca="1" si="44"/>
        <v>3</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Ven</v>
      </c>
      <c r="U153" s="227" t="str">
        <f t="shared" ca="1" si="51"/>
        <v>mars</v>
      </c>
      <c r="X153" s="388">
        <f t="shared" ca="1" si="55"/>
        <v>45716</v>
      </c>
      <c r="Y153" s="513" t="str">
        <f t="shared" ca="1" si="52"/>
        <v>Ven. mars , 2025</v>
      </c>
      <c r="Z153" s="184">
        <f t="shared" ca="1" si="43"/>
        <v>31</v>
      </c>
      <c r="AA153" s="389">
        <f t="shared" ca="1" si="44"/>
        <v>3</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Ven</v>
      </c>
      <c r="U154" s="227" t="str">
        <f t="shared" ca="1" si="51"/>
        <v>mars</v>
      </c>
      <c r="X154" s="388">
        <f t="shared" ca="1" si="55"/>
        <v>45716</v>
      </c>
      <c r="Y154" s="513" t="str">
        <f t="shared" ca="1" si="52"/>
        <v>Ven. mars , 2025</v>
      </c>
      <c r="Z154" s="184">
        <f t="shared" ca="1" si="43"/>
        <v>31</v>
      </c>
      <c r="AA154" s="389">
        <f t="shared" ca="1" si="44"/>
        <v>3</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Ven</v>
      </c>
      <c r="U155" s="227" t="str">
        <f t="shared" ca="1" si="51"/>
        <v>mars</v>
      </c>
      <c r="X155" s="388">
        <f t="shared" ca="1" si="55"/>
        <v>45716</v>
      </c>
      <c r="Y155" s="513" t="str">
        <f t="shared" ca="1" si="52"/>
        <v>Ven. mars , 2025</v>
      </c>
      <c r="Z155" s="184">
        <f t="shared" ca="1" si="43"/>
        <v>31</v>
      </c>
      <c r="AA155" s="389">
        <f t="shared" ca="1" si="44"/>
        <v>3</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Ven</v>
      </c>
      <c r="U156" s="227" t="str">
        <f t="shared" ca="1" si="51"/>
        <v>mars</v>
      </c>
      <c r="X156" s="388">
        <f t="shared" ca="1" si="55"/>
        <v>45716</v>
      </c>
      <c r="Y156" s="513" t="str">
        <f t="shared" ca="1" si="52"/>
        <v>Ven. mars , 2025</v>
      </c>
      <c r="Z156" s="184">
        <f t="shared" ca="1" si="43"/>
        <v>31</v>
      </c>
      <c r="AA156" s="389">
        <f t="shared" ca="1" si="44"/>
        <v>3</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Ven</v>
      </c>
      <c r="U157" s="227" t="str">
        <f t="shared" ca="1" si="51"/>
        <v>mars</v>
      </c>
      <c r="X157" s="388">
        <f t="shared" ca="1" si="55"/>
        <v>45716</v>
      </c>
      <c r="Y157" s="513" t="str">
        <f t="shared" ca="1" si="52"/>
        <v>Ven. mars , 2025</v>
      </c>
      <c r="Z157" s="184">
        <f t="shared" ca="1" si="43"/>
        <v>31</v>
      </c>
      <c r="AA157" s="389">
        <f t="shared" ca="1" si="44"/>
        <v>3</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Ven</v>
      </c>
      <c r="U158" s="227" t="str">
        <f t="shared" ca="1" si="51"/>
        <v>mars</v>
      </c>
      <c r="X158" s="388">
        <f t="shared" ca="1" si="55"/>
        <v>45716</v>
      </c>
      <c r="Y158" s="513" t="str">
        <f t="shared" ca="1" si="52"/>
        <v>Ven. mars , 2025</v>
      </c>
      <c r="Z158" s="184">
        <f t="shared" ca="1" si="43"/>
        <v>31</v>
      </c>
      <c r="AA158" s="389">
        <f t="shared" ca="1" si="44"/>
        <v>3</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Ven</v>
      </c>
      <c r="U159" s="227" t="str">
        <f t="shared" ca="1" si="51"/>
        <v>mars</v>
      </c>
      <c r="X159" s="388">
        <f t="shared" ca="1" si="55"/>
        <v>45716</v>
      </c>
      <c r="Y159" s="513" t="str">
        <f t="shared" ca="1" si="52"/>
        <v>Ven. mars , 2025</v>
      </c>
      <c r="Z159" s="184">
        <f t="shared" ca="1" si="43"/>
        <v>31</v>
      </c>
      <c r="AA159" s="389">
        <f t="shared" ca="1" si="44"/>
        <v>3</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Ven</v>
      </c>
      <c r="U160" s="227" t="str">
        <f t="shared" ca="1" si="51"/>
        <v>mars</v>
      </c>
      <c r="X160" s="388">
        <f t="shared" ca="1" si="55"/>
        <v>45716</v>
      </c>
      <c r="Y160" s="513" t="str">
        <f t="shared" ca="1" si="52"/>
        <v>Ven. mars , 2025</v>
      </c>
      <c r="Z160" s="184">
        <f t="shared" ca="1" si="43"/>
        <v>31</v>
      </c>
      <c r="AA160" s="389">
        <f t="shared" ca="1" si="44"/>
        <v>3</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Ven</v>
      </c>
      <c r="U161" s="227" t="str">
        <f t="shared" ca="1" si="51"/>
        <v>mars</v>
      </c>
      <c r="X161" s="388">
        <f t="shared" ca="1" si="55"/>
        <v>45716</v>
      </c>
      <c r="Y161" s="513" t="str">
        <f t="shared" ca="1" si="52"/>
        <v>Ven. mars , 2025</v>
      </c>
      <c r="Z161" s="184">
        <f t="shared" ca="1" si="43"/>
        <v>31</v>
      </c>
      <c r="AA161" s="389">
        <f t="shared" ca="1" si="44"/>
        <v>3</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Ven</v>
      </c>
      <c r="U162" s="227" t="str">
        <f t="shared" ca="1" si="51"/>
        <v>mars</v>
      </c>
      <c r="X162" s="388">
        <f t="shared" ca="1" si="55"/>
        <v>45716</v>
      </c>
      <c r="Y162" s="513" t="str">
        <f t="shared" ca="1" si="52"/>
        <v>Ven. mars , 2025</v>
      </c>
      <c r="Z162" s="184">
        <f t="shared" ca="1" si="43"/>
        <v>31</v>
      </c>
      <c r="AA162" s="389">
        <f t="shared" ca="1" si="44"/>
        <v>3</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Ven</v>
      </c>
      <c r="U163" s="227" t="str">
        <f t="shared" ca="1" si="51"/>
        <v>mars</v>
      </c>
      <c r="X163" s="388">
        <f t="shared" ca="1" si="55"/>
        <v>45716</v>
      </c>
      <c r="Y163" s="513" t="str">
        <f t="shared" ca="1" si="52"/>
        <v>Ven. mars , 2025</v>
      </c>
      <c r="Z163" s="184">
        <f t="shared" ca="1" si="43"/>
        <v>31</v>
      </c>
      <c r="AA163" s="389">
        <f t="shared" ca="1" si="44"/>
        <v>3</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Ven</v>
      </c>
      <c r="U164" s="227" t="str">
        <f t="shared" ca="1" si="51"/>
        <v>mars</v>
      </c>
      <c r="X164" s="388">
        <f t="shared" ca="1" si="55"/>
        <v>45716</v>
      </c>
      <c r="Y164" s="513" t="str">
        <f t="shared" ca="1" si="52"/>
        <v>Ven. mars , 2025</v>
      </c>
      <c r="Z164" s="184">
        <f t="shared" ca="1" si="43"/>
        <v>31</v>
      </c>
      <c r="AA164" s="389">
        <f t="shared" ca="1" si="44"/>
        <v>3</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Ven</v>
      </c>
      <c r="U165" s="227" t="str">
        <f t="shared" ca="1" si="51"/>
        <v>mars</v>
      </c>
      <c r="X165" s="388">
        <f t="shared" ca="1" si="55"/>
        <v>45716</v>
      </c>
      <c r="Y165" s="513" t="str">
        <f t="shared" ca="1" si="52"/>
        <v>Ven. mars , 2025</v>
      </c>
      <c r="Z165" s="184">
        <f t="shared" ca="1" si="43"/>
        <v>31</v>
      </c>
      <c r="AA165" s="389">
        <f t="shared" ca="1" si="44"/>
        <v>3</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Ven</v>
      </c>
      <c r="U166" s="227" t="str">
        <f t="shared" ca="1" si="51"/>
        <v>mars</v>
      </c>
      <c r="X166" s="388">
        <f t="shared" ca="1" si="55"/>
        <v>45716</v>
      </c>
      <c r="Y166" s="513" t="str">
        <f t="shared" ca="1" si="52"/>
        <v>Ven. mars , 2025</v>
      </c>
      <c r="Z166" s="184">
        <f t="shared" ca="1" si="43"/>
        <v>31</v>
      </c>
      <c r="AA166" s="389">
        <f t="shared" ca="1" si="44"/>
        <v>3</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Ven</v>
      </c>
      <c r="U167" s="227" t="str">
        <f t="shared" ca="1" si="51"/>
        <v>mars</v>
      </c>
      <c r="X167" s="388">
        <f t="shared" ca="1" si="55"/>
        <v>45716</v>
      </c>
      <c r="Y167" s="513" t="str">
        <f t="shared" ca="1" si="52"/>
        <v>Ven. mars , 2025</v>
      </c>
      <c r="Z167" s="184">
        <f t="shared" ca="1" si="43"/>
        <v>31</v>
      </c>
      <c r="AA167" s="389">
        <f t="shared" ca="1" si="44"/>
        <v>3</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Ven</v>
      </c>
      <c r="U168" s="227" t="str">
        <f t="shared" ca="1" si="51"/>
        <v>mars</v>
      </c>
      <c r="X168" s="388">
        <f t="shared" ca="1" si="55"/>
        <v>45716</v>
      </c>
      <c r="Y168" s="513" t="str">
        <f t="shared" ca="1" si="52"/>
        <v>Ven. mars , 2025</v>
      </c>
      <c r="Z168" s="184">
        <f t="shared" ca="1" si="43"/>
        <v>31</v>
      </c>
      <c r="AA168" s="389">
        <f t="shared" ca="1" si="44"/>
        <v>3</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Ven</v>
      </c>
      <c r="U169" s="227" t="str">
        <f t="shared" ca="1" si="51"/>
        <v>mars</v>
      </c>
      <c r="X169" s="388">
        <f t="shared" ca="1" si="55"/>
        <v>45716</v>
      </c>
      <c r="Y169" s="513" t="str">
        <f t="shared" ca="1" si="52"/>
        <v>Ven. mars , 2025</v>
      </c>
      <c r="Z169" s="184">
        <f t="shared" ca="1" si="43"/>
        <v>31</v>
      </c>
      <c r="AA169" s="389">
        <f t="shared" ca="1" si="44"/>
        <v>3</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Ven</v>
      </c>
      <c r="U170" s="227" t="str">
        <f t="shared" ca="1" si="51"/>
        <v>mars</v>
      </c>
      <c r="X170" s="388">
        <f t="shared" ca="1" si="55"/>
        <v>45716</v>
      </c>
      <c r="Y170" s="513" t="str">
        <f t="shared" ca="1" si="52"/>
        <v>Ven. mars , 2025</v>
      </c>
      <c r="Z170" s="184">
        <f t="shared" ca="1" si="43"/>
        <v>31</v>
      </c>
      <c r="AA170" s="389">
        <f t="shared" ca="1" si="44"/>
        <v>3</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Ven</v>
      </c>
      <c r="U171" s="227" t="str">
        <f t="shared" ca="1" si="51"/>
        <v>mars</v>
      </c>
      <c r="X171" s="388">
        <f t="shared" ca="1" si="55"/>
        <v>45716</v>
      </c>
      <c r="Y171" s="513" t="str">
        <f t="shared" ca="1" si="52"/>
        <v>Ven. mars , 2025</v>
      </c>
      <c r="Z171" s="184">
        <f t="shared" ca="1" si="43"/>
        <v>31</v>
      </c>
      <c r="AA171" s="389">
        <f t="shared" ca="1" si="44"/>
        <v>3</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Ven</v>
      </c>
      <c r="U172" s="227" t="str">
        <f t="shared" ca="1" si="51"/>
        <v>mars</v>
      </c>
      <c r="X172" s="388">
        <f t="shared" ca="1" si="55"/>
        <v>45716</v>
      </c>
      <c r="Y172" s="513" t="str">
        <f t="shared" ca="1" si="52"/>
        <v>Ven. mars , 2025</v>
      </c>
      <c r="Z172" s="184">
        <f t="shared" ca="1" si="43"/>
        <v>31</v>
      </c>
      <c r="AA172" s="389">
        <f t="shared" ca="1" si="44"/>
        <v>3</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Ven</v>
      </c>
      <c r="U173" s="227" t="str">
        <f t="shared" ca="1" si="51"/>
        <v>mars</v>
      </c>
      <c r="X173" s="388">
        <f t="shared" ca="1" si="55"/>
        <v>45716</v>
      </c>
      <c r="Y173" s="513" t="str">
        <f t="shared" ca="1" si="52"/>
        <v>Ven. mars , 2025</v>
      </c>
      <c r="Z173" s="184">
        <f t="shared" ca="1" si="43"/>
        <v>31</v>
      </c>
      <c r="AA173" s="389">
        <f t="shared" ca="1" si="44"/>
        <v>3</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Ven</v>
      </c>
      <c r="U174" s="227" t="str">
        <f t="shared" ca="1" si="51"/>
        <v>mars</v>
      </c>
      <c r="X174" s="388">
        <f t="shared" ca="1" si="55"/>
        <v>45716</v>
      </c>
      <c r="Y174" s="513" t="str">
        <f t="shared" ca="1" si="52"/>
        <v>Ven. mars , 2025</v>
      </c>
      <c r="Z174" s="184">
        <f t="shared" ca="1" si="43"/>
        <v>31</v>
      </c>
      <c r="AA174" s="389">
        <f t="shared" ca="1" si="44"/>
        <v>3</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Ven</v>
      </c>
      <c r="U175" s="227" t="str">
        <f t="shared" ca="1" si="51"/>
        <v>mars</v>
      </c>
      <c r="X175" s="388">
        <f t="shared" ca="1" si="55"/>
        <v>45716</v>
      </c>
      <c r="Y175" s="513" t="str">
        <f t="shared" ca="1" si="52"/>
        <v>Ven. mars , 2025</v>
      </c>
      <c r="Z175" s="184">
        <f t="shared" ca="1" si="43"/>
        <v>31</v>
      </c>
      <c r="AA175" s="389">
        <f t="shared" ca="1" si="44"/>
        <v>3</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Ven</v>
      </c>
      <c r="U176" s="227" t="str">
        <f t="shared" ca="1" si="51"/>
        <v>mars</v>
      </c>
      <c r="X176" s="388">
        <f t="shared" ca="1" si="55"/>
        <v>45716</v>
      </c>
      <c r="Y176" s="513" t="str">
        <f t="shared" ca="1" si="52"/>
        <v>Ven. mars , 2025</v>
      </c>
      <c r="Z176" s="184">
        <f t="shared" ca="1" si="43"/>
        <v>31</v>
      </c>
      <c r="AA176" s="389">
        <f t="shared" ca="1" si="44"/>
        <v>3</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Ven</v>
      </c>
      <c r="U177" s="227" t="str">
        <f t="shared" ca="1" si="51"/>
        <v>mars</v>
      </c>
      <c r="X177" s="388">
        <f t="shared" ca="1" si="55"/>
        <v>45716</v>
      </c>
      <c r="Y177" s="513" t="str">
        <f t="shared" ca="1" si="52"/>
        <v>Ven. mars , 2025</v>
      </c>
      <c r="Z177" s="184">
        <f t="shared" ca="1" si="43"/>
        <v>31</v>
      </c>
      <c r="AA177" s="389">
        <f t="shared" ca="1" si="44"/>
        <v>3</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Ven</v>
      </c>
      <c r="U178" s="227" t="str">
        <f t="shared" ca="1" si="51"/>
        <v>mars</v>
      </c>
      <c r="X178" s="388">
        <f t="shared" ca="1" si="55"/>
        <v>45716</v>
      </c>
      <c r="Y178" s="513" t="str">
        <f t="shared" ca="1" si="52"/>
        <v>Ven. mars , 2025</v>
      </c>
      <c r="Z178" s="184">
        <f t="shared" ca="1" si="43"/>
        <v>31</v>
      </c>
      <c r="AA178" s="389">
        <f t="shared" ca="1" si="44"/>
        <v>3</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Ven</v>
      </c>
      <c r="U179" s="227" t="str">
        <f t="shared" ca="1" si="51"/>
        <v>mars</v>
      </c>
      <c r="X179" s="388">
        <f t="shared" ca="1" si="55"/>
        <v>45716</v>
      </c>
      <c r="Y179" s="513" t="str">
        <f t="shared" ca="1" si="52"/>
        <v>Ven. mars , 2025</v>
      </c>
      <c r="Z179" s="184">
        <f t="shared" ca="1" si="43"/>
        <v>31</v>
      </c>
      <c r="AA179" s="389">
        <f t="shared" ca="1" si="44"/>
        <v>3</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Ven</v>
      </c>
      <c r="U180" s="227" t="str">
        <f t="shared" ca="1" si="51"/>
        <v>mars</v>
      </c>
      <c r="X180" s="388">
        <f t="shared" ca="1" si="55"/>
        <v>45716</v>
      </c>
      <c r="Y180" s="513" t="str">
        <f t="shared" ca="1" si="52"/>
        <v>Ven. mars , 2025</v>
      </c>
      <c r="Z180" s="184">
        <f t="shared" ca="1" si="43"/>
        <v>31</v>
      </c>
      <c r="AA180" s="389">
        <f t="shared" ca="1" si="44"/>
        <v>3</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Ven</v>
      </c>
      <c r="U181" s="227" t="str">
        <f t="shared" ca="1" si="51"/>
        <v>mars</v>
      </c>
      <c r="X181" s="388">
        <f t="shared" ca="1" si="55"/>
        <v>45716</v>
      </c>
      <c r="Y181" s="513" t="str">
        <f t="shared" ca="1" si="52"/>
        <v>Ven. mars , 2025</v>
      </c>
      <c r="Z181" s="184">
        <f t="shared" ca="1" si="43"/>
        <v>31</v>
      </c>
      <c r="AA181" s="389">
        <f t="shared" ca="1" si="44"/>
        <v>3</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Ven</v>
      </c>
      <c r="U182" s="227" t="str">
        <f t="shared" ca="1" si="51"/>
        <v>mars</v>
      </c>
      <c r="X182" s="388">
        <f t="shared" ca="1" si="55"/>
        <v>45716</v>
      </c>
      <c r="Y182" s="513" t="str">
        <f t="shared" ca="1" si="52"/>
        <v>Ven. mars , 2025</v>
      </c>
      <c r="Z182" s="184">
        <f t="shared" ca="1" si="43"/>
        <v>31</v>
      </c>
      <c r="AA182" s="389">
        <f t="shared" ca="1" si="44"/>
        <v>3</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Ven</v>
      </c>
      <c r="U183" s="227" t="str">
        <f t="shared" ca="1" si="51"/>
        <v>mars</v>
      </c>
      <c r="X183" s="388">
        <f t="shared" ca="1" si="55"/>
        <v>45716</v>
      </c>
      <c r="Y183" s="513" t="str">
        <f t="shared" ca="1" si="52"/>
        <v>Ven. mars , 2025</v>
      </c>
      <c r="Z183" s="184">
        <f t="shared" ca="1" si="43"/>
        <v>31</v>
      </c>
      <c r="AA183" s="389">
        <f t="shared" ca="1" si="44"/>
        <v>3</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Ven</v>
      </c>
      <c r="U184" s="227" t="str">
        <f t="shared" ca="1" si="51"/>
        <v>mars</v>
      </c>
      <c r="X184" s="388">
        <f t="shared" ca="1" si="55"/>
        <v>45716</v>
      </c>
      <c r="Y184" s="513" t="str">
        <f t="shared" ca="1" si="52"/>
        <v>Ven. mars , 2025</v>
      </c>
      <c r="Z184" s="184">
        <f t="shared" ca="1" si="43"/>
        <v>31</v>
      </c>
      <c r="AA184" s="389">
        <f t="shared" ca="1" si="44"/>
        <v>3</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Ven</v>
      </c>
      <c r="U185" s="227" t="str">
        <f t="shared" ca="1" si="51"/>
        <v>mars</v>
      </c>
      <c r="X185" s="388">
        <f t="shared" ca="1" si="55"/>
        <v>45716</v>
      </c>
      <c r="Y185" s="513" t="str">
        <f t="shared" ca="1" si="52"/>
        <v>Ven. mars , 2025</v>
      </c>
      <c r="Z185" s="184">
        <f t="shared" ca="1" si="43"/>
        <v>31</v>
      </c>
      <c r="AA185" s="389">
        <f t="shared" ca="1" si="44"/>
        <v>3</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Ven</v>
      </c>
      <c r="U186" s="227" t="str">
        <f t="shared" ca="1" si="51"/>
        <v>mars</v>
      </c>
      <c r="X186" s="388">
        <f t="shared" ca="1" si="55"/>
        <v>45716</v>
      </c>
      <c r="Y186" s="513" t="str">
        <f t="shared" ca="1" si="52"/>
        <v>Ven. mars , 2025</v>
      </c>
      <c r="Z186" s="184">
        <f t="shared" ca="1" si="43"/>
        <v>31</v>
      </c>
      <c r="AA186" s="389">
        <f t="shared" ca="1" si="44"/>
        <v>3</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Ven</v>
      </c>
      <c r="U187" s="227" t="str">
        <f t="shared" ca="1" si="51"/>
        <v>mars</v>
      </c>
      <c r="X187" s="388">
        <f t="shared" ca="1" si="55"/>
        <v>45716</v>
      </c>
      <c r="Y187" s="513" t="str">
        <f t="shared" ca="1" si="52"/>
        <v>Ven. mars , 2025</v>
      </c>
      <c r="Z187" s="184">
        <f t="shared" ca="1" si="43"/>
        <v>31</v>
      </c>
      <c r="AA187" s="389">
        <f t="shared" ca="1" si="44"/>
        <v>3</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Ven</v>
      </c>
      <c r="U188" s="227" t="str">
        <f t="shared" ca="1" si="51"/>
        <v>mars</v>
      </c>
      <c r="X188" s="388">
        <f t="shared" ca="1" si="55"/>
        <v>45716</v>
      </c>
      <c r="Y188" s="513" t="str">
        <f t="shared" ca="1" si="52"/>
        <v>Ven. mars , 2025</v>
      </c>
      <c r="Z188" s="184">
        <f t="shared" ca="1" si="43"/>
        <v>31</v>
      </c>
      <c r="AA188" s="389">
        <f t="shared" ca="1" si="44"/>
        <v>3</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Ven</v>
      </c>
      <c r="U189" s="227" t="str">
        <f t="shared" ca="1" si="51"/>
        <v>mars</v>
      </c>
      <c r="X189" s="388">
        <f t="shared" ca="1" si="55"/>
        <v>45716</v>
      </c>
      <c r="Y189" s="513" t="str">
        <f t="shared" ca="1" si="52"/>
        <v>Ven. mars , 2025</v>
      </c>
      <c r="Z189" s="184">
        <f t="shared" ca="1" si="43"/>
        <v>31</v>
      </c>
      <c r="AA189" s="389">
        <f t="shared" ca="1" si="44"/>
        <v>3</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Ven</v>
      </c>
      <c r="U190" s="227" t="str">
        <f t="shared" ca="1" si="51"/>
        <v>mars</v>
      </c>
      <c r="X190" s="388">
        <f t="shared" ca="1" si="55"/>
        <v>45716</v>
      </c>
      <c r="Y190" s="513" t="str">
        <f t="shared" ca="1" si="52"/>
        <v>Ven. mars , 2025</v>
      </c>
      <c r="Z190" s="184">
        <f t="shared" ca="1" si="43"/>
        <v>31</v>
      </c>
      <c r="AA190" s="389">
        <f t="shared" ca="1" si="44"/>
        <v>3</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Ven</v>
      </c>
      <c r="U191" s="227" t="str">
        <f t="shared" ca="1" si="51"/>
        <v>mars</v>
      </c>
      <c r="X191" s="388">
        <f t="shared" ca="1" si="55"/>
        <v>45716</v>
      </c>
      <c r="Y191" s="513" t="str">
        <f t="shared" ca="1" si="52"/>
        <v>Ven. mars , 2025</v>
      </c>
      <c r="Z191" s="184">
        <f t="shared" ca="1" si="43"/>
        <v>31</v>
      </c>
      <c r="AA191" s="389">
        <f t="shared" ca="1" si="44"/>
        <v>3</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Ven</v>
      </c>
      <c r="U192" s="227" t="str">
        <f t="shared" ca="1" si="51"/>
        <v>mars</v>
      </c>
      <c r="X192" s="388">
        <f t="shared" ca="1" si="55"/>
        <v>45716</v>
      </c>
      <c r="Y192" s="513" t="str">
        <f t="shared" ca="1" si="52"/>
        <v>Ven. mars , 2025</v>
      </c>
      <c r="Z192" s="184">
        <f t="shared" ca="1" si="43"/>
        <v>31</v>
      </c>
      <c r="AA192" s="389">
        <f t="shared" ca="1" si="44"/>
        <v>3</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Ven</v>
      </c>
      <c r="U193" s="227" t="str">
        <f t="shared" ca="1" si="51"/>
        <v>mars</v>
      </c>
      <c r="X193" s="388">
        <f t="shared" ca="1" si="55"/>
        <v>45716</v>
      </c>
      <c r="Y193" s="513" t="str">
        <f t="shared" ca="1" si="52"/>
        <v>Ven. mars , 2025</v>
      </c>
      <c r="Z193" s="184">
        <f t="shared" ca="1" si="43"/>
        <v>31</v>
      </c>
      <c r="AA193" s="389">
        <f t="shared" ca="1" si="44"/>
        <v>3</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Ven</v>
      </c>
      <c r="U194" s="227" t="str">
        <f t="shared" ca="1" si="51"/>
        <v>mars</v>
      </c>
      <c r="X194" s="388">
        <f t="shared" ca="1" si="55"/>
        <v>45716</v>
      </c>
      <c r="Y194" s="513" t="str">
        <f t="shared" ca="1" si="52"/>
        <v>Ven. mars , 2025</v>
      </c>
      <c r="Z194" s="184">
        <f t="shared" ca="1" si="43"/>
        <v>31</v>
      </c>
      <c r="AA194" s="389">
        <f t="shared" ca="1" si="44"/>
        <v>3</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31</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PricewaterhouseCoopers LLP/s.r.l./s.e.n.c.r.l., une société à responsabilité limitée de l’Ontario, 2025.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c r="U196"/>
      <c r="V196" s="26"/>
      <c r="AB196" s="161"/>
      <c r="AC196" s="287">
        <f ca="1">Z195</f>
        <v>31</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31</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31</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31</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677" priority="59" stopIfTrue="1">
      <formula>AND($AJ$2=$AF$5,$X$16=$X$13)</formula>
    </cfRule>
  </conditionalFormatting>
  <conditionalFormatting sqref="B18">
    <cfRule type="expression" dxfId="676" priority="38" stopIfTrue="1">
      <formula>(B18&gt;DATE(2000+$Y$2,$AA$21+1,1)-DATE(2000+$Y$2,$AA$21,1))</formula>
    </cfRule>
  </conditionalFormatting>
  <conditionalFormatting sqref="B20:B194">
    <cfRule type="expression" dxfId="675" priority="5" stopIfTrue="1">
      <formula>($G20="- -")</formula>
    </cfRule>
  </conditionalFormatting>
  <conditionalFormatting sqref="B16:J16">
    <cfRule type="expression" dxfId="674" priority="45" stopIfTrue="1">
      <formula>AND($AJ$2=$AF$5,$X$16=$X$13)</formula>
    </cfRule>
  </conditionalFormatting>
  <conditionalFormatting sqref="C17">
    <cfRule type="cellIs" dxfId="673" priority="44" stopIfTrue="1" operator="equal">
      <formula>"X"</formula>
    </cfRule>
  </conditionalFormatting>
  <conditionalFormatting sqref="C20:C194">
    <cfRule type="expression" dxfId="672" priority="13" stopIfTrue="1">
      <formula>($X$16=$X$14)</formula>
    </cfRule>
    <cfRule type="expression" dxfId="671" priority="14" stopIfTrue="1">
      <formula>($AV20=1)</formula>
    </cfRule>
    <cfRule type="expression" dxfId="670" priority="15" stopIfTrue="1">
      <formula>AND(D20=1+D19,G20=X20)</formula>
    </cfRule>
  </conditionalFormatting>
  <conditionalFormatting sqref="C9:J9">
    <cfRule type="expression" dxfId="669" priority="70" stopIfTrue="1">
      <formula>AND(ISNUMBER(C$9),ISNUMBER(C10),(C$9&gt;C$10))</formula>
    </cfRule>
  </conditionalFormatting>
  <conditionalFormatting sqref="C10:J10">
    <cfRule type="expression" dxfId="668" priority="76" stopIfTrue="1">
      <formula>AND(ISNUMBER(C$9),ISNUMBER(C10),(C$9&gt;C$10))</formula>
    </cfRule>
  </conditionalFormatting>
  <conditionalFormatting sqref="D20">
    <cfRule type="expression" dxfId="667" priority="17" stopIfTrue="1">
      <formula>AND($G20&lt;&gt;"- -",$G20&lt;&gt;$Y20)</formula>
    </cfRule>
    <cfRule type="expression" dxfId="666" priority="18" stopIfTrue="1">
      <formula>($AI20=1)</formula>
    </cfRule>
  </conditionalFormatting>
  <conditionalFormatting sqref="D21:D194">
    <cfRule type="expression" dxfId="665" priority="62" stopIfTrue="1">
      <formula>($AI21=1)</formula>
    </cfRule>
    <cfRule type="expression" dxfId="664" priority="61" stopIfTrue="1">
      <formula>AND($G21&lt;&gt;"- -",$G21&lt;&gt;$Y21)</formula>
    </cfRule>
  </conditionalFormatting>
  <conditionalFormatting sqref="D18:G19">
    <cfRule type="expression" dxfId="663" priority="37" stopIfTrue="1">
      <formula>($AB$16&lt;2)</formula>
    </cfRule>
  </conditionalFormatting>
  <conditionalFormatting sqref="D20:G194">
    <cfRule type="expression" dxfId="662" priority="16" stopIfTrue="1">
      <formula>OR($G20=$G19,$D20=$D19)</formula>
    </cfRule>
  </conditionalFormatting>
  <conditionalFormatting sqref="E8:F8">
    <cfRule type="expression" dxfId="661" priority="72" stopIfTrue="1">
      <formula>AND(ISNUMBER(E$9),ISNUMBER(E10),(E$9&gt;E$10))</formula>
    </cfRule>
    <cfRule type="expression" dxfId="660" priority="71" stopIfTrue="1">
      <formula>(BJ$13&gt;0)</formula>
    </cfRule>
  </conditionalFormatting>
  <conditionalFormatting sqref="E20:G20">
    <cfRule type="expression" dxfId="659" priority="21" stopIfTrue="1">
      <formula>($AI20+$AX20&gt;0)</formula>
    </cfRule>
    <cfRule type="expression" dxfId="658" priority="20" stopIfTrue="1">
      <formula>AND($G20&lt;&gt;"- -",$G20&lt;&gt;$Y20)</formula>
    </cfRule>
  </conditionalFormatting>
  <conditionalFormatting sqref="E21:G194">
    <cfRule type="expression" dxfId="657" priority="65" stopIfTrue="1">
      <formula>($AI21+$AX21&gt;0)</formula>
    </cfRule>
    <cfRule type="expression" dxfId="656" priority="64" stopIfTrue="1">
      <formula>AND($G21&lt;&gt;"- -",$G21&lt;&gt;$Y21)</formula>
    </cfRule>
  </conditionalFormatting>
  <conditionalFormatting sqref="G8:J8">
    <cfRule type="expression" dxfId="655" priority="74" stopIfTrue="1">
      <formula>AND(ISNUMBER(G$9),ISNUMBER(G10),(G$9&gt;G$10))</formula>
    </cfRule>
    <cfRule type="expression" dxfId="654" priority="73" stopIfTrue="1">
      <formula>(BK$13&gt;0)</formula>
    </cfRule>
  </conditionalFormatting>
  <conditionalFormatting sqref="H6:I7">
    <cfRule type="expression" dxfId="653" priority="75" stopIfTrue="1">
      <formula>AND(ISNUMBER($H$7),$H$7&lt;$I$7)</formula>
    </cfRule>
  </conditionalFormatting>
  <conditionalFormatting sqref="H21:J194">
    <cfRule type="expression" dxfId="652" priority="3" stopIfTrue="1">
      <formula>($D20=$D21)</formula>
    </cfRule>
  </conditionalFormatting>
  <conditionalFormatting sqref="J7">
    <cfRule type="cellIs" dxfId="651" priority="49" stopIfTrue="1" operator="lessThan">
      <formula>0</formula>
    </cfRule>
  </conditionalFormatting>
  <conditionalFormatting sqref="K20:K34">
    <cfRule type="expression" dxfId="650" priority="69" stopIfTrue="1">
      <formula>AND(ISNUMBER(K20),ISNUMBER(L20),OR(K20&lt;L19,K20&gt;L20))</formula>
    </cfRule>
  </conditionalFormatting>
  <conditionalFormatting sqref="K35:K194">
    <cfRule type="expression" dxfId="649" priority="58" stopIfTrue="1">
      <formula>AND(ISNUMBER(K35),OR(K35&lt;L34,K35&gt;L35,$BM35&lt;&gt;1))</formula>
    </cfRule>
  </conditionalFormatting>
  <conditionalFormatting sqref="K18:L18 BE19:BF19">
    <cfRule type="expression" dxfId="648" priority="27" stopIfTrue="1">
      <formula>($K$19=$AL$7)</formula>
    </cfRule>
  </conditionalFormatting>
  <conditionalFormatting sqref="K20:M194">
    <cfRule type="expression" dxfId="647" priority="51" stopIfTrue="1">
      <formula>OR($AJ$2=$AF$5,$AW20=0,$AV20=1,$AG20=99)</formula>
    </cfRule>
  </conditionalFormatting>
  <conditionalFormatting sqref="L20:L34">
    <cfRule type="expression" dxfId="646" priority="67" stopIfTrue="1">
      <formula>AND(ISNUMBER(L20),OR(AND(L20&lt;K19,B20&gt;1),K20&gt;L20))</formula>
    </cfRule>
  </conditionalFormatting>
  <conditionalFormatting sqref="L35:L194">
    <cfRule type="expression" dxfId="645" priority="56" stopIfTrue="1">
      <formula>AND(ISNUMBER(L35),OR(AND(L35&lt;K34,B35&gt;1),K35&gt;L35,$BN35&lt;&gt;1))</formula>
    </cfRule>
  </conditionalFormatting>
  <conditionalFormatting sqref="M19 BG20">
    <cfRule type="cellIs" dxfId="644" priority="42" stopIfTrue="1" operator="equal">
      <formula>0</formula>
    </cfRule>
    <cfRule type="expression" dxfId="643" priority="43" stopIfTrue="1">
      <formula>($AJ$2=$AF$5)</formula>
    </cfRule>
  </conditionalFormatting>
  <conditionalFormatting sqref="M20:M194">
    <cfRule type="cellIs" dxfId="642" priority="52" stopIfTrue="1" operator="lessThan">
      <formula>0</formula>
    </cfRule>
    <cfRule type="expression" dxfId="641" priority="53" stopIfTrue="1">
      <formula>($D19=$D20)</formula>
    </cfRule>
  </conditionalFormatting>
  <conditionalFormatting sqref="N19:Q19 BH20:BK20">
    <cfRule type="expression" dxfId="640" priority="41" stopIfTrue="1">
      <formula>($AJ$2=$AF$5)</formula>
    </cfRule>
    <cfRule type="cellIs" dxfId="639" priority="40" stopIfTrue="1" operator="equal">
      <formula>0</formula>
    </cfRule>
  </conditionalFormatting>
  <conditionalFormatting sqref="N20:Q194">
    <cfRule type="expression" dxfId="638" priority="50" stopIfTrue="1">
      <formula>OR($AW20=0,$AV20=1,$AG20=99,$AJ$2=$AF$5)</formula>
    </cfRule>
  </conditionalFormatting>
  <conditionalFormatting sqref="R20:R194">
    <cfRule type="expression" dxfId="637" priority="10" stopIfTrue="1">
      <formula>OR($G20=$G19,$D20=$D19)</formula>
    </cfRule>
    <cfRule type="expression" dxfId="636" priority="11" stopIfTrue="1">
      <formula>"ND($G21&lt;&gt;""- -"",$G21&lt;&gt;TEXT(X21,""Dddd, Mmmm dd, Yyyy""))"</formula>
    </cfRule>
    <cfRule type="expression" dxfId="635" priority="12" stopIfTrue="1">
      <formula>($AI20=1)</formula>
    </cfRule>
  </conditionalFormatting>
  <conditionalFormatting sqref="U5">
    <cfRule type="expression" dxfId="634" priority="23" stopIfTrue="1">
      <formula>OR($AC$7,$AC$6)</formula>
    </cfRule>
  </conditionalFormatting>
  <conditionalFormatting sqref="U18 X20:Z194 AC20:AE194 AK20:AK194 AQ20:AR194">
    <cfRule type="cellIs" dxfId="633" priority="4" stopIfTrue="1" operator="notEqual">
      <formula>U17</formula>
    </cfRule>
  </conditionalFormatting>
  <conditionalFormatting sqref="U201:AB201">
    <cfRule type="expression" dxfId="632" priority="39" stopIfTrue="1">
      <formula>(LEN($X$11)&gt;4)</formula>
    </cfRule>
  </conditionalFormatting>
  <conditionalFormatting sqref="V5:V7 J6 U6:U7">
    <cfRule type="expression" dxfId="631" priority="22" stopIfTrue="1">
      <formula>OR($AC$7,$AC$6,#REF!)</formula>
    </cfRule>
  </conditionalFormatting>
  <conditionalFormatting sqref="V19">
    <cfRule type="cellIs" dxfId="630" priority="24" stopIfTrue="1" operator="equal">
      <formula>1</formula>
    </cfRule>
  </conditionalFormatting>
  <conditionalFormatting sqref="AB6">
    <cfRule type="expression" dxfId="629" priority="30" stopIfTrue="1">
      <formula>$AC$6</formula>
    </cfRule>
  </conditionalFormatting>
  <conditionalFormatting sqref="AB7">
    <cfRule type="expression" dxfId="628" priority="29" stopIfTrue="1">
      <formula>$AC$7</formula>
    </cfRule>
  </conditionalFormatting>
  <conditionalFormatting sqref="AB20:AB194">
    <cfRule type="cellIs" dxfId="627" priority="47" stopIfTrue="1" operator="greaterThan">
      <formula>0</formula>
    </cfRule>
    <cfRule type="cellIs" dxfId="626" priority="48" stopIfTrue="1" operator="lessThan">
      <formula>0</formula>
    </cfRule>
  </conditionalFormatting>
  <conditionalFormatting sqref="AF20:AG194">
    <cfRule type="cellIs" dxfId="625" priority="33" stopIfTrue="1" operator="greaterThan">
      <formula>1</formula>
    </cfRule>
  </conditionalFormatting>
  <conditionalFormatting sqref="AJ16:AJ17 AJ20:AJ194">
    <cfRule type="cellIs" dxfId="624" priority="32" stopIfTrue="1" operator="greaterThan">
      <formula>0</formula>
    </cfRule>
  </conditionalFormatting>
  <conditionalFormatting sqref="AK2:BO2">
    <cfRule type="cellIs" dxfId="623" priority="36" stopIfTrue="1" operator="equal">
      <formula>0</formula>
    </cfRule>
  </conditionalFormatting>
  <conditionalFormatting sqref="AK5:BO6">
    <cfRule type="cellIs" dxfId="622" priority="31" stopIfTrue="1" operator="equal">
      <formula>0</formula>
    </cfRule>
  </conditionalFormatting>
  <conditionalFormatting sqref="AP20:AP194">
    <cfRule type="cellIs" dxfId="621" priority="26" stopIfTrue="1" operator="lessThan">
      <formula>999</formula>
    </cfRule>
  </conditionalFormatting>
  <conditionalFormatting sqref="AU20:AU194">
    <cfRule type="expression" dxfId="620" priority="35" stopIfTrue="1">
      <formula>LEN(AU20)&gt;2</formula>
    </cfRule>
  </conditionalFormatting>
  <conditionalFormatting sqref="AV20:AV194">
    <cfRule type="cellIs" dxfId="619" priority="34" stopIfTrue="1" operator="equal">
      <formula>1</formula>
    </cfRule>
  </conditionalFormatting>
  <conditionalFormatting sqref="AW20:AW194">
    <cfRule type="cellIs" dxfId="618" priority="46" stopIfTrue="1" operator="equal">
      <formula>0</formula>
    </cfRule>
  </conditionalFormatting>
  <conditionalFormatting sqref="BE20:BF20">
    <cfRule type="expression" dxfId="617" priority="28" stopIfTrue="1">
      <formula>($K$19=$AL$7)</formula>
    </cfRule>
  </conditionalFormatting>
  <conditionalFormatting sqref="BI10:BI12 BF11:BF12">
    <cfRule type="expression" dxfId="616" priority="7" stopIfTrue="1">
      <formula>(LEN($C$9)=0)</formula>
    </cfRule>
  </conditionalFormatting>
  <conditionalFormatting sqref="BI10:BN12 BF11:BF12">
    <cfRule type="expression" dxfId="615" priority="6" stopIfTrue="1">
      <formula>LEN($AA9)&gt;4</formula>
    </cfRule>
  </conditionalFormatting>
  <conditionalFormatting sqref="BJ10:BN12">
    <cfRule type="expression" dxfId="614" priority="9" stopIfTrue="1">
      <formula>(LEN(E$9)=0)</formula>
    </cfRule>
  </conditionalFormatting>
  <conditionalFormatting sqref="BJ13:BN13 R16:R17">
    <cfRule type="cellIs" dxfId="613" priority="25" stopIfTrue="1" operator="equal">
      <formula>0</formula>
    </cfRule>
  </conditionalFormatting>
  <conditionalFormatting sqref="BM20:BN194">
    <cfRule type="cellIs" dxfId="612" priority="54" stopIfTrue="1" operator="notEqual">
      <formula>1</formula>
    </cfRule>
  </conditionalFormatting>
  <hyperlinks>
    <hyperlink ref="Q2" r:id="rId1" xr:uid="{00000000-0004-0000-0500-000000000000}"/>
    <hyperlink ref="Q3" r:id="rId2" xr:uid="{00000000-0004-0000-05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G24" sqref="G24"/>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Journal de bord avantages et dépenses d'automobile</v>
      </c>
      <c r="C2" s="70"/>
      <c r="D2" s="81"/>
      <c r="E2" s="70"/>
      <c r="F2" s="70"/>
      <c r="G2" s="70"/>
      <c r="H2" s="70"/>
      <c r="L2" s="82"/>
      <c r="M2" s="82"/>
      <c r="N2" s="758" t="str">
        <f>Instructions!$B$5</f>
        <v xml:space="preserve">Pour en savoir plus, consultez le document : </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À l'exception du Québec, les travailleurs autonomes peuvent utiliser, dans certains cas, un registre pour une période représentative pour étayer les calculs des frais d'un véhicule.</v>
      </c>
      <c r="C3" s="755"/>
      <c r="D3" s="755"/>
      <c r="E3" s="755"/>
      <c r="F3" s="755"/>
      <c r="G3" s="755"/>
      <c r="H3" s="755"/>
      <c r="I3" s="755"/>
      <c r="J3" s="755"/>
      <c r="K3" s="755"/>
      <c r="L3" s="755"/>
      <c r="M3" s="755"/>
      <c r="N3" s="759" t="str">
        <f>Instructions!$B$6</f>
        <v>Utilisation d'une automobile – Guide fiscal</v>
      </c>
      <c r="O3" s="759"/>
      <c r="P3" s="759"/>
      <c r="Q3" s="582" t="s">
        <v>389</v>
      </c>
      <c r="R3" s="553"/>
      <c r="S3" s="26"/>
      <c r="AD3" s="295" t="str">
        <f ca="1">CELL("filename",AD3)</f>
        <v>https://pwccan.sharepoint.com/sites/CA-GSD-0AHZmP0F40YcxUk9PVA/Shared Documents/Car Guide/2025/FRENCH/[electronic-car-log-2025-fr.xlsx]04</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04</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30</v>
      </c>
      <c r="BQ4" s="292"/>
      <c r="BR4" s="7"/>
      <c r="BS4" s="7"/>
      <c r="BT4" s="7"/>
      <c r="IU4" s="17"/>
    </row>
    <row r="5" spans="1:255" ht="15.75" customHeight="1">
      <c r="B5" s="776" t="str">
        <f ca="1">V17</f>
        <v>avril 2025</v>
      </c>
      <c r="C5" s="777"/>
      <c r="D5" s="777"/>
      <c r="E5" s="777"/>
      <c r="F5" s="777"/>
      <c r="G5" s="777"/>
      <c r="H5" s="778" t="str">
        <f>'NTS ONLY_set_year'!$E$136</f>
        <v>Saisir les données dans les cellules jaunes ou ambres.</v>
      </c>
      <c r="I5" s="779"/>
      <c r="J5" s="780"/>
      <c r="K5" s="781" t="str">
        <f>'NTS ONLY_set_year'!E46</f>
        <v>Remplir ce sommaire à la fin de chaque mois :</v>
      </c>
      <c r="L5" s="782"/>
      <c r="M5" s="782"/>
      <c r="N5" s="782"/>
      <c r="O5" s="782"/>
      <c r="P5" s="782"/>
      <c r="Q5" s="782"/>
      <c r="R5" s="783"/>
      <c r="S5" s="50"/>
      <c r="U5" s="298">
        <f ca="1">$AJ$5</f>
        <v>0</v>
      </c>
      <c r="V5" s="299" t="str">
        <f>'NTS ONLY_set_year'!E54</f>
        <v>Jours de disponibilité du véhicule pour affaires</v>
      </c>
      <c r="W5" s="300"/>
      <c r="X5" s="300"/>
      <c r="Y5" s="300"/>
      <c r="Z5" s="300"/>
      <c r="AC5" s="301" t="s">
        <v>7</v>
      </c>
      <c r="AD5" s="302" t="s">
        <v>75</v>
      </c>
      <c r="AE5" s="185" t="str">
        <f ca="1">TEXT(DATE($AE$7,$AD$6,1),"Mmmm")</f>
        <v>April</v>
      </c>
      <c r="AF5" s="177">
        <f ca="1">DATE(AE7,AD6+1,1)-DATE(AE7,AD6,1)</f>
        <v>30</v>
      </c>
      <c r="AG5" s="219" t="str">
        <f ca="1">'NTS ONLY_set_year'!E104&amp;$AF$5&amp;'NTS ONLY_set_year'!E7</f>
        <v>◄ ◄ ◄ Seulement 30 jours dans le mois</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Lecture du compteur à la fin du mois précédent</v>
      </c>
      <c r="D6" s="535"/>
      <c r="E6" s="536"/>
      <c r="F6" s="537"/>
      <c r="G6" s="537"/>
      <c r="H6" s="80" t="str">
        <f>'NTS ONLY_set_year'!$E$87</f>
        <v>km dans le mois</v>
      </c>
      <c r="I6" s="75" t="str">
        <f>'NTS ONLY_set_year'!$E$24</f>
        <v>km d'affaires</v>
      </c>
      <c r="J6" s="76" t="str">
        <f>'NTS ONLY_set_year'!$E$110</f>
        <v>km personnel</v>
      </c>
      <c r="K6" s="784" t="str">
        <f>'NTS ONLY_set_year'!$E$92</f>
        <v>Dépenses diverses</v>
      </c>
      <c r="L6" s="706"/>
      <c r="M6" s="706"/>
      <c r="N6" s="707"/>
      <c r="O6" s="785" t="str">
        <f>'NTS ONLY_set_year'!$E$17</f>
        <v>Montants reçus</v>
      </c>
      <c r="P6" s="786"/>
      <c r="Q6" s="786"/>
      <c r="R6" s="787"/>
      <c r="S6" s="50"/>
      <c r="U6" s="303">
        <f ca="1">$AF$5-$AJ$6</f>
        <v>30</v>
      </c>
      <c r="V6" s="304" t="str">
        <f>'NTS ONLY_set_year'!E53</f>
        <v>Jours de disponibilité du véhicule à des fins personnelles</v>
      </c>
      <c r="W6" s="305"/>
      <c r="X6" s="305"/>
      <c r="Y6" s="305"/>
      <c r="Z6" s="305"/>
      <c r="AA6" s="306">
        <f>$D$7</f>
        <v>0</v>
      </c>
      <c r="AB6" s="182"/>
      <c r="AC6" s="183"/>
      <c r="AD6" s="307">
        <f ca="1">MATCH(AD4,'Annual Summary_Sommaire annuel'!$Y$24:$Y$35,0)</f>
        <v>4</v>
      </c>
      <c r="AE6" s="185" t="str">
        <f ca="1">TEXT(DATE($AE$7,$AD$6,1),"Mmmm, YYYY")</f>
        <v>April, 2025</v>
      </c>
      <c r="AF6" s="186">
        <f ca="1">$AF$5</f>
        <v>30</v>
      </c>
      <c r="AG6" s="219" t="str">
        <f>'NTS ONLY_set_year'!E26</f>
        <v>◄ ◄ ◄ ◄ Ne peut sauter une journée</v>
      </c>
      <c r="AH6" s="209"/>
      <c r="AI6" s="219"/>
      <c r="AJ6" s="308"/>
      <c r="BQ6" s="292"/>
      <c r="BR6" s="7"/>
      <c r="BS6" s="7"/>
      <c r="BT6" s="7"/>
      <c r="IU6" s="17"/>
    </row>
    <row r="7" spans="1:255" ht="15.75" customHeight="1" thickBot="1">
      <c r="B7" s="788" t="str">
        <f>'NTS ONLY_set_year'!$E$101</f>
        <v xml:space="preserve">Compteur de kilométrage : </v>
      </c>
      <c r="C7" s="789"/>
      <c r="D7" s="789"/>
      <c r="E7" s="790"/>
      <c r="F7" s="790"/>
      <c r="G7" s="434"/>
      <c r="H7" s="78" t="str">
        <f>IF($BE$13=0,"- -",$BE$13)</f>
        <v>- -</v>
      </c>
      <c r="I7" s="68">
        <f ca="1">M19</f>
        <v>0</v>
      </c>
      <c r="J7" s="79" t="str">
        <f>IF($BE$13=0,"- -",IF($H$7-$M$19&lt;0,"- -",$H$7-$M$19))</f>
        <v>- -</v>
      </c>
      <c r="K7" s="28"/>
      <c r="L7" s="83"/>
      <c r="M7" s="88" t="str">
        <f>'NTS ONLY_set_year'!$E$91</f>
        <v>Frais de location</v>
      </c>
      <c r="N7" s="89"/>
      <c r="O7" s="90"/>
      <c r="P7" s="91" t="str">
        <f>'NTS ONLY_set_year'!$E$15</f>
        <v>Allocations reçues de l'employeur</v>
      </c>
      <c r="Q7" s="48"/>
      <c r="R7" s="131"/>
      <c r="S7" s="50"/>
      <c r="U7" s="309">
        <f ca="1">$AF$5-$AJ$2</f>
        <v>30</v>
      </c>
      <c r="V7" s="310" t="str">
        <f>'NTS ONLY_set_year'!E51</f>
        <v>Jours de disponibilité du véhicule dans le mois pour affaires ou à des fins personnelles</v>
      </c>
      <c r="W7" s="311"/>
      <c r="X7" s="311"/>
      <c r="Y7" s="311"/>
      <c r="Z7" s="311"/>
      <c r="AA7" s="312"/>
      <c r="AB7" s="313"/>
      <c r="AC7" s="314" t="e">
        <f>AND(ISNUMBER(B$7),OR(B$7&lt;0,INT(B$7)&lt;&gt;B$7))</f>
        <v>#VALUE!</v>
      </c>
      <c r="AD7" s="315"/>
      <c r="AE7" s="316">
        <f>Year_four_digits</f>
        <v>2025</v>
      </c>
      <c r="AG7" s="219" t="str">
        <f>'NTS ONLY_set_year'!E50</f>
        <v>◄ ◄ ◄ ◄ Jours non ordonnés</v>
      </c>
      <c r="AH7" s="209"/>
      <c r="AI7" s="219"/>
      <c r="AJ7" s="317"/>
      <c r="AL7" s="162" t="str">
        <f>'NTS ONLY_set_year'!E38</f>
        <v>Vérifier les cellules foncées</v>
      </c>
      <c r="AM7" s="162" t="str">
        <f>'NTS ONLY_set_year'!$E$127</f>
        <v>Totaux</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Automobile 1</v>
      </c>
      <c r="D8" s="795"/>
      <c r="E8" s="796" t="str">
        <f>'NTS ONLY_set_year'!$E$28</f>
        <v>Automobile 2</v>
      </c>
      <c r="F8" s="796"/>
      <c r="G8" s="609" t="str">
        <f>'NTS ONLY_set_year'!$E$29</f>
        <v>Automobile 3</v>
      </c>
      <c r="H8" s="609" t="str">
        <f>'NTS ONLY_set_year'!$E$30</f>
        <v>Automobile 4</v>
      </c>
      <c r="I8" s="609" t="str">
        <f>'NTS ONLY_set_year'!$E$31</f>
        <v>Automobile 5</v>
      </c>
      <c r="J8" s="610" t="str">
        <f>'NTS ONLY_set_year'!$E$32</f>
        <v>Automobile 6</v>
      </c>
      <c r="K8" s="28"/>
      <c r="L8" s="83"/>
      <c r="M8" s="83" t="str">
        <f>'NTS ONLY_set_year'!$E$81</f>
        <v>Frais d'intérêt</v>
      </c>
      <c r="N8" s="84"/>
      <c r="O8" s="85"/>
      <c r="P8" s="48" t="str">
        <f>'NTS ONLY_set_year'!$E$114</f>
        <v>Remboursements de l'employeur</v>
      </c>
      <c r="Q8" s="48"/>
      <c r="R8" s="131"/>
      <c r="S8" s="50"/>
      <c r="Y8" s="163"/>
      <c r="AB8" s="161"/>
      <c r="AE8" s="320">
        <f ca="1">DATE($AE$7,$AD$6,0)</f>
        <v>45747</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Début</v>
      </c>
      <c r="C9" s="791"/>
      <c r="D9" s="753"/>
      <c r="E9" s="753"/>
      <c r="F9" s="753"/>
      <c r="G9" s="74"/>
      <c r="H9" s="74"/>
      <c r="I9" s="74"/>
      <c r="J9" s="608"/>
      <c r="K9" s="28"/>
      <c r="L9" s="83"/>
      <c r="M9" s="83" t="str">
        <f>'NTS ONLY_set_year'!$E$79</f>
        <v>Assurance</v>
      </c>
      <c r="N9" s="86"/>
      <c r="O9" s="87"/>
      <c r="P9" s="48" t="str">
        <f>'NTS ONLY_set_year'!$E$71</f>
        <v>Remboursement de la taxe d'accise sur l'essence</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Totaux</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Fin</v>
      </c>
      <c r="C10" s="791"/>
      <c r="D10" s="753"/>
      <c r="E10" s="753"/>
      <c r="F10" s="753"/>
      <c r="G10" s="74"/>
      <c r="H10" s="74"/>
      <c r="I10" s="74"/>
      <c r="J10" s="608"/>
      <c r="K10" s="28"/>
      <c r="L10" s="83"/>
      <c r="M10" s="83" t="str">
        <f>'NTS ONLY_set_year'!$E$12</f>
        <v>Réparations accident (personnel)</v>
      </c>
      <c r="N10" s="84"/>
      <c r="O10" s="85"/>
      <c r="P10" s="48" t="str">
        <f>'NTS ONLY_set_year'!$E$72</f>
        <v>Remboursement de la TPS/TVH reçue</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Réparations accident (affaires)</v>
      </c>
      <c r="N11" s="130"/>
      <c r="O11" s="130"/>
      <c r="P11" s="618" t="str">
        <f>'NTS ONLY_set_year'!$E$164</f>
        <v>Remboursement de la TVQ reçue</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Produit d'assurance</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30</v>
      </c>
      <c r="C13" s="809" t="str">
        <f>IF($X$16=$X$14,"",$V$7)</f>
        <v>Jours de disponibilité du véhicule dans le mois pour affaires ou à des fins personnelles</v>
      </c>
      <c r="D13" s="673"/>
      <c r="E13" s="673"/>
      <c r="F13" s="810"/>
      <c r="G13" s="797" t="str">
        <f>'NTS ONLY_set_year'!$E$119</f>
        <v>Notes
spéciales :</v>
      </c>
      <c r="H13" s="766"/>
      <c r="I13" s="767"/>
      <c r="J13" s="767"/>
      <c r="K13" s="767"/>
      <c r="L13" s="767"/>
      <c r="M13" s="767"/>
      <c r="N13" s="767"/>
      <c r="O13" s="767"/>
      <c r="P13" s="767"/>
      <c r="Q13" s="767"/>
      <c r="R13" s="768"/>
      <c r="X13" s="349" t="str">
        <f>'Annual Summary_Sommaire annuel'!V4</f>
        <v>Québec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f</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748" t="str">
        <f>'NTS ONLY_set_year'!$E$22</f>
        <v>Kilomètres d'affaires</v>
      </c>
      <c r="L16" s="749"/>
      <c r="M16" s="750"/>
      <c r="N16" s="751" t="str">
        <f>'NTS ONLY_set_year'!$E$106</f>
        <v>Station-
nement</v>
      </c>
      <c r="O16" s="691" t="str">
        <f>'NTS ONLY_set_year'!$E$70</f>
        <v>Essence
et huile</v>
      </c>
      <c r="P16" s="691" t="str">
        <f>'NTS ONLY_set_year'!$E$97</f>
        <v>Réparations et entretien courants</v>
      </c>
      <c r="Q16" s="691" t="str">
        <f>'NTS ONLY_set_year'!$E$105</f>
        <v>Autres frais d'exploitation (comme l'immatriculation et le permis)</v>
      </c>
      <c r="R16" s="830" t="str">
        <f>'NTS ONLY_set_year'!$E$49&amp;"
"</f>
        <v xml:space="preserve">Jour
</v>
      </c>
      <c r="S16" s="50"/>
      <c r="X16" s="367" t="str">
        <f>'Annual Summary_Sommaire annuel'!$V$7</f>
        <v>Québec</v>
      </c>
      <c r="Y16" s="219"/>
      <c r="Z16" s="221">
        <f ca="1">MAX(Z20:Z194)</f>
        <v>30</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Inscrire un</v>
      </c>
      <c r="C17" s="124" t="str">
        <f>IF($X$16='Annual Summary_Sommaire annuel'!$V$5,"","X")</f>
        <v>X</v>
      </c>
      <c r="D17" s="772" t="str">
        <f>IF($X$16=$X$14,"",'NTS ONLY_set_year'!$E$134)</f>
        <v>pour indiquer (ci-dessous) les jours pour lesquels l'automobile n'est pas disponible.</v>
      </c>
      <c r="E17" s="773"/>
      <c r="F17" s="773"/>
      <c r="G17" s="773"/>
      <c r="H17" s="773"/>
      <c r="I17" s="774"/>
      <c r="J17" s="775"/>
      <c r="K17" s="823" t="str">
        <f>'NTS ONLY_set_year'!$E$98</f>
        <v>(Pas de kilométrage personnel)</v>
      </c>
      <c r="L17" s="824"/>
      <c r="M17" s="825"/>
      <c r="N17" s="751"/>
      <c r="O17" s="691"/>
      <c r="P17" s="691"/>
      <c r="Q17" s="691"/>
      <c r="R17" s="830"/>
      <c r="S17" s="50"/>
      <c r="V17" s="591" t="str">
        <f ca="1">IF(Language="f",V19,V18)</f>
        <v>avril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Kilomètres d'affaires</v>
      </c>
      <c r="BF17" s="749"/>
      <c r="BG17" s="750"/>
      <c r="BH17" s="751" t="str">
        <f>'NTS ONLY_set_year'!$E$106</f>
        <v>Station-
nement</v>
      </c>
      <c r="BI17" s="691" t="str">
        <f>'NTS ONLY_set_year'!$E$70</f>
        <v>Essence
et huile</v>
      </c>
      <c r="BJ17" s="691" t="str">
        <f>'NTS ONLY_set_year'!$E$97</f>
        <v>Réparations et entretien courants</v>
      </c>
      <c r="BK17" s="691" t="str">
        <f>'NTS ONLY_set_year'!$E$105</f>
        <v>Autres frais d'exploitation (comme l'immatriculation et le permis)</v>
      </c>
      <c r="BL17" s="197"/>
      <c r="BM17" s="379"/>
      <c r="BQ17" s="292"/>
      <c r="BR17" s="7"/>
      <c r="BS17" s="7"/>
      <c r="BT17" s="7"/>
      <c r="IU17" s="17"/>
    </row>
    <row r="18" spans="2:255" ht="24.9" customHeight="1">
      <c r="B18" s="95"/>
      <c r="C18" s="792" t="str">
        <f>IF($X$16=$X$14,"","▼
▼
▼")</f>
        <v>▼
▼
▼</v>
      </c>
      <c r="D18" s="800" t="str">
        <f>'NTS ONLY_set_year'!$E$64</f>
        <v>Entrer le jour aussi souvent que nécessaire.
▼</v>
      </c>
      <c r="E18" s="801"/>
      <c r="F18" s="801"/>
      <c r="G18" s="802"/>
      <c r="H18" s="806" t="str">
        <f>'NTS ONLY_set_year'!$E$112</f>
        <v>A. 
But et notes</v>
      </c>
      <c r="I18" s="806" t="str">
        <f>"B.
"&amp;'NTS ONLY_set_year'!E56</f>
        <v>B.
Point de
départ</v>
      </c>
      <c r="J18" s="806" t="str">
        <f>"C.
"&amp;'NTS ONLY_set_year'!E57</f>
        <v>C.
Destination</v>
      </c>
      <c r="K18" s="10" t="str">
        <f>'NTS ONLY_set_year'!$E$121</f>
        <v>Début</v>
      </c>
      <c r="L18" s="11" t="str">
        <f>'NTS ONLY_set_year'!$E$59</f>
        <v>Fin</v>
      </c>
      <c r="M18" s="12" t="str">
        <f>'NTS ONLY_set_year'!$E$58</f>
        <v>Parcouru</v>
      </c>
      <c r="N18" s="752"/>
      <c r="O18" s="692"/>
      <c r="P18" s="534" t="str">
        <f>'NTS ONLY_set_year'!$E$73</f>
        <v>Consigner les détails dans A.</v>
      </c>
      <c r="Q18" s="692"/>
      <c r="R18" s="831"/>
      <c r="S18" s="50"/>
      <c r="U18" s="398" t="str">
        <f ca="1">TEXT($AE$8+1,"Mmmm")</f>
        <v>April</v>
      </c>
      <c r="V18" s="590" t="str">
        <f ca="1">AE6</f>
        <v>April,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Rangée</v>
      </c>
      <c r="C19" s="793"/>
      <c r="D19" s="803"/>
      <c r="E19" s="804"/>
      <c r="F19" s="804"/>
      <c r="G19" s="805"/>
      <c r="H19" s="807"/>
      <c r="I19" s="808"/>
      <c r="J19" s="808"/>
      <c r="K19" s="770" t="str">
        <f>'NTS ONLY_set_year'!$E$127</f>
        <v>Totaux</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avril</v>
      </c>
      <c r="V19" s="590" t="str">
        <f ca="1">U19&amp;" "&amp;Year_four_digits</f>
        <v>avril 2025</v>
      </c>
      <c r="W19" s="590"/>
      <c r="X19" s="397" t="s">
        <v>169</v>
      </c>
      <c r="Y19" s="400" t="s">
        <v>170</v>
      </c>
      <c r="Z19" s="223" t="s">
        <v>34</v>
      </c>
      <c r="AB19" s="423" t="s">
        <v>182</v>
      </c>
      <c r="AC19" s="216"/>
      <c r="AD19" s="383" t="s">
        <v>35</v>
      </c>
      <c r="AE19" s="384"/>
      <c r="AF19" s="385"/>
      <c r="AJ19" s="816"/>
      <c r="AK19" s="697"/>
      <c r="AL19" s="386" t="str">
        <f>'NTS ONLY_set_year'!$E$42</f>
        <v>Vérifier DÉBUT</v>
      </c>
      <c r="AM19" s="697"/>
      <c r="AN19" s="386" t="str">
        <f>'NTS ONLY_set_year'!$E$39</f>
        <v>Vérifier FIN</v>
      </c>
      <c r="AP19" s="387">
        <f ca="1">MIN(OFFSET($AP$19,MATCH($AP$18,$AP$20:$AP$195,0)+1,0,600,1))</f>
        <v>999</v>
      </c>
      <c r="AQ19" s="697"/>
      <c r="AR19" s="697"/>
      <c r="AS19" s="697"/>
      <c r="AT19" s="697"/>
      <c r="AU19" s="814"/>
      <c r="AV19" s="814"/>
      <c r="AW19" s="747"/>
      <c r="BE19" s="10" t="str">
        <f>'NTS ONLY_set_year'!$E$121</f>
        <v>Début</v>
      </c>
      <c r="BF19" s="11" t="str">
        <f>'NTS ONLY_set_year'!$E$59</f>
        <v>Fin</v>
      </c>
      <c r="BG19" s="12" t="str">
        <f>'NTS ONLY_set_year'!$E$58</f>
        <v>Parcouru</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Mar.  1 avril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Mar</v>
      </c>
      <c r="U20" s="227" t="str">
        <f ca="1">$U$19</f>
        <v>avril</v>
      </c>
      <c r="X20" s="388">
        <f ca="1">$AE$8+D20</f>
        <v>45748</v>
      </c>
      <c r="Y20" s="513" t="str">
        <f ca="1">IF(Y14="f",T20&amp;". "&amp;" "&amp;R20&amp;" "&amp;U20&amp;" "&amp;$AE$7,T20&amp;". "&amp;U20&amp;" "&amp;R20&amp;", "&amp;$AE$7)</f>
        <v>Mar.  1 avril 2025</v>
      </c>
      <c r="Z20" s="184">
        <f t="shared" ref="Z20:Z83" ca="1" si="4">MIN(R20,$AF$5)</f>
        <v>1</v>
      </c>
      <c r="AA20" s="389">
        <f t="shared" ref="AA20:AA83" ca="1" si="5">$AD$6</f>
        <v>4</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30</v>
      </c>
      <c r="AU20" s="322" t="str">
        <f>IF($C20=$AB$15,'NTS ONLY_set_year'!$E$143," ")&amp;$D20</f>
        <v xml:space="preserve"> 1</v>
      </c>
      <c r="AV20" s="162">
        <f ca="1">IF($X$16=$X$14,0,IF(ISERROR(INDEX($AK$2:$BO$2,D20)),0,(INDEX($AK$2:$BO$2,D20))))</f>
        <v>0</v>
      </c>
      <c r="AW20" s="239">
        <f t="shared" ref="AW20:AW37" ca="1" si="11">IF(OR(D20&gt;$AF$5,D20&lt;1),0,1-AV20)</f>
        <v>1</v>
      </c>
      <c r="BE20" s="744" t="str">
        <f ca="1">$AU$9</f>
        <v>Totaux</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Entrer jour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Lun</v>
      </c>
      <c r="U21" s="227" t="str">
        <f t="shared" ref="U21:U84" ca="1" si="13">$U$19</f>
        <v>avril</v>
      </c>
      <c r="X21" s="388">
        <f ca="1">$AE$8+D21</f>
        <v>45747</v>
      </c>
      <c r="Y21" s="513" t="str">
        <f t="shared" ref="Y21:Y84" ca="1" si="14">IF(Y15="f",T21&amp;". "&amp;" "&amp;R21&amp;" "&amp;U21&amp;" "&amp;$AE$7,T21&amp;". "&amp;U21&amp;" "&amp;R21&amp;", "&amp;$AE$7)</f>
        <v>Lun. avril , 2025</v>
      </c>
      <c r="Z21" s="184">
        <f t="shared" ca="1" si="4"/>
        <v>30</v>
      </c>
      <c r="AA21" s="389">
        <f t="shared" ca="1" si="5"/>
        <v>4</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Lun</v>
      </c>
      <c r="U22" s="227" t="str">
        <f t="shared" ca="1" si="13"/>
        <v>avril</v>
      </c>
      <c r="X22" s="388">
        <f t="shared" ref="X22:X85" ca="1" si="17">$AE$8+D22</f>
        <v>45747</v>
      </c>
      <c r="Y22" s="513" t="str">
        <f t="shared" ca="1" si="14"/>
        <v>Lun. avril , 2025</v>
      </c>
      <c r="Z22" s="184">
        <f t="shared" ca="1" si="4"/>
        <v>30</v>
      </c>
      <c r="AA22" s="389">
        <f t="shared" ca="1" si="5"/>
        <v>4</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Lun</v>
      </c>
      <c r="U23" s="227" t="str">
        <f t="shared" ca="1" si="13"/>
        <v>avril</v>
      </c>
      <c r="X23" s="388">
        <f t="shared" ca="1" si="17"/>
        <v>45747</v>
      </c>
      <c r="Y23" s="513" t="str">
        <f t="shared" ca="1" si="14"/>
        <v>Lun. avril , 2025</v>
      </c>
      <c r="Z23" s="184">
        <f t="shared" ca="1" si="4"/>
        <v>30</v>
      </c>
      <c r="AA23" s="389">
        <f t="shared" ca="1" si="5"/>
        <v>4</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Lun</v>
      </c>
      <c r="U24" s="227" t="str">
        <f t="shared" ca="1" si="13"/>
        <v>avril</v>
      </c>
      <c r="X24" s="388">
        <f t="shared" ca="1" si="17"/>
        <v>45747</v>
      </c>
      <c r="Y24" s="513" t="str">
        <f t="shared" ca="1" si="14"/>
        <v>Lun. avril , 2025</v>
      </c>
      <c r="Z24" s="184">
        <f t="shared" ca="1" si="4"/>
        <v>30</v>
      </c>
      <c r="AA24" s="389">
        <f t="shared" ca="1" si="5"/>
        <v>4</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Lun</v>
      </c>
      <c r="U25" s="227" t="str">
        <f t="shared" ca="1" si="13"/>
        <v>avril</v>
      </c>
      <c r="X25" s="388">
        <f t="shared" ca="1" si="17"/>
        <v>45747</v>
      </c>
      <c r="Y25" s="513" t="str">
        <f t="shared" ca="1" si="14"/>
        <v>Lun. avril , 2025</v>
      </c>
      <c r="Z25" s="184">
        <f t="shared" ca="1" si="4"/>
        <v>30</v>
      </c>
      <c r="AA25" s="389">
        <f t="shared" ca="1" si="5"/>
        <v>4</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Lun</v>
      </c>
      <c r="U26" s="227" t="str">
        <f t="shared" ca="1" si="13"/>
        <v>avril</v>
      </c>
      <c r="X26" s="388">
        <f t="shared" ca="1" si="17"/>
        <v>45747</v>
      </c>
      <c r="Y26" s="513" t="str">
        <f t="shared" ca="1" si="14"/>
        <v>Lun. avril , 2025</v>
      </c>
      <c r="Z26" s="184">
        <f t="shared" ca="1" si="4"/>
        <v>30</v>
      </c>
      <c r="AA26" s="389">
        <f t="shared" ca="1" si="5"/>
        <v>4</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Lun</v>
      </c>
      <c r="U27" s="227" t="str">
        <f t="shared" ca="1" si="13"/>
        <v>avril</v>
      </c>
      <c r="X27" s="388">
        <f t="shared" ca="1" si="17"/>
        <v>45747</v>
      </c>
      <c r="Y27" s="513" t="str">
        <f t="shared" ca="1" si="14"/>
        <v>Lun. avril , 2025</v>
      </c>
      <c r="Z27" s="184">
        <f t="shared" ca="1" si="4"/>
        <v>30</v>
      </c>
      <c r="AA27" s="389">
        <f t="shared" ca="1" si="5"/>
        <v>4</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Lun</v>
      </c>
      <c r="U28" s="227" t="str">
        <f t="shared" ca="1" si="13"/>
        <v>avril</v>
      </c>
      <c r="X28" s="388">
        <f t="shared" ca="1" si="17"/>
        <v>45747</v>
      </c>
      <c r="Y28" s="513" t="str">
        <f t="shared" ca="1" si="14"/>
        <v>Lun. avril , 2025</v>
      </c>
      <c r="Z28" s="184">
        <f t="shared" ca="1" si="4"/>
        <v>30</v>
      </c>
      <c r="AA28" s="389">
        <f t="shared" ca="1" si="5"/>
        <v>4</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Lun</v>
      </c>
      <c r="U29" s="227" t="str">
        <f t="shared" ca="1" si="13"/>
        <v>avril</v>
      </c>
      <c r="X29" s="388">
        <f t="shared" ca="1" si="17"/>
        <v>45747</v>
      </c>
      <c r="Y29" s="513" t="str">
        <f t="shared" ca="1" si="14"/>
        <v>Lun. avril , 2025</v>
      </c>
      <c r="Z29" s="184">
        <f t="shared" ca="1" si="4"/>
        <v>30</v>
      </c>
      <c r="AA29" s="389">
        <f t="shared" ca="1" si="5"/>
        <v>4</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Lun</v>
      </c>
      <c r="U30" s="227" t="str">
        <f t="shared" ca="1" si="13"/>
        <v>avril</v>
      </c>
      <c r="X30" s="388">
        <f t="shared" ca="1" si="17"/>
        <v>45747</v>
      </c>
      <c r="Y30" s="513" t="str">
        <f t="shared" ca="1" si="14"/>
        <v>Lun. avril , 2025</v>
      </c>
      <c r="Z30" s="184">
        <f t="shared" ca="1" si="4"/>
        <v>30</v>
      </c>
      <c r="AA30" s="389">
        <f t="shared" ca="1" si="5"/>
        <v>4</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Lun</v>
      </c>
      <c r="U31" s="227" t="str">
        <f t="shared" ca="1" si="13"/>
        <v>avril</v>
      </c>
      <c r="X31" s="388">
        <f t="shared" ca="1" si="17"/>
        <v>45747</v>
      </c>
      <c r="Y31" s="513" t="str">
        <f t="shared" ca="1" si="14"/>
        <v>Lun. avril , 2025</v>
      </c>
      <c r="Z31" s="184">
        <f t="shared" ca="1" si="4"/>
        <v>30</v>
      </c>
      <c r="AA31" s="389">
        <f t="shared" ca="1" si="5"/>
        <v>4</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Lun</v>
      </c>
      <c r="U32" s="227" t="str">
        <f t="shared" ca="1" si="13"/>
        <v>avril</v>
      </c>
      <c r="X32" s="388">
        <f t="shared" ca="1" si="17"/>
        <v>45747</v>
      </c>
      <c r="Y32" s="513" t="str">
        <f t="shared" ca="1" si="14"/>
        <v>Lun. avril , 2025</v>
      </c>
      <c r="Z32" s="184">
        <f t="shared" ca="1" si="4"/>
        <v>30</v>
      </c>
      <c r="AA32" s="389">
        <f t="shared" ca="1" si="5"/>
        <v>4</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Lun</v>
      </c>
      <c r="U33" s="227" t="str">
        <f t="shared" ca="1" si="13"/>
        <v>avril</v>
      </c>
      <c r="X33" s="388">
        <f t="shared" ca="1" si="17"/>
        <v>45747</v>
      </c>
      <c r="Y33" s="513" t="str">
        <f t="shared" ca="1" si="14"/>
        <v>Lun. avril , 2025</v>
      </c>
      <c r="Z33" s="184">
        <f t="shared" ca="1" si="4"/>
        <v>30</v>
      </c>
      <c r="AA33" s="389">
        <f t="shared" ca="1" si="5"/>
        <v>4</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Lun</v>
      </c>
      <c r="U34" s="227" t="str">
        <f t="shared" ca="1" si="13"/>
        <v>avril</v>
      </c>
      <c r="X34" s="388">
        <f t="shared" ca="1" si="17"/>
        <v>45747</v>
      </c>
      <c r="Y34" s="513" t="str">
        <f t="shared" ca="1" si="14"/>
        <v>Lun. avril , 2025</v>
      </c>
      <c r="Z34" s="184">
        <f t="shared" ca="1" si="4"/>
        <v>30</v>
      </c>
      <c r="AA34" s="389">
        <f t="shared" ca="1" si="5"/>
        <v>4</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Lun</v>
      </c>
      <c r="U35" s="227" t="str">
        <f t="shared" ca="1" si="13"/>
        <v>avril</v>
      </c>
      <c r="X35" s="388">
        <f t="shared" ca="1" si="17"/>
        <v>45747</v>
      </c>
      <c r="Y35" s="513" t="str">
        <f t="shared" ca="1" si="14"/>
        <v>Lun. avril , 2025</v>
      </c>
      <c r="Z35" s="184">
        <f t="shared" ca="1" si="4"/>
        <v>30</v>
      </c>
      <c r="AA35" s="389">
        <f t="shared" ca="1" si="5"/>
        <v>4</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Lun</v>
      </c>
      <c r="U36" s="227" t="str">
        <f t="shared" ca="1" si="13"/>
        <v>avril</v>
      </c>
      <c r="X36" s="388">
        <f t="shared" ca="1" si="17"/>
        <v>45747</v>
      </c>
      <c r="Y36" s="513" t="str">
        <f t="shared" ca="1" si="14"/>
        <v>Lun. avril , 2025</v>
      </c>
      <c r="Z36" s="184">
        <f t="shared" ca="1" si="4"/>
        <v>30</v>
      </c>
      <c r="AA36" s="389">
        <f t="shared" ca="1" si="5"/>
        <v>4</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Lun</v>
      </c>
      <c r="U37" s="227" t="str">
        <f t="shared" ca="1" si="13"/>
        <v>avril</v>
      </c>
      <c r="X37" s="388">
        <f t="shared" ca="1" si="17"/>
        <v>45747</v>
      </c>
      <c r="Y37" s="513" t="str">
        <f t="shared" ca="1" si="14"/>
        <v>Lun. avril , 2025</v>
      </c>
      <c r="Z37" s="184">
        <f t="shared" ca="1" si="4"/>
        <v>30</v>
      </c>
      <c r="AA37" s="389">
        <f t="shared" ca="1" si="5"/>
        <v>4</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Lun</v>
      </c>
      <c r="U38" s="227" t="str">
        <f t="shared" ca="1" si="13"/>
        <v>avril</v>
      </c>
      <c r="X38" s="388">
        <f t="shared" ca="1" si="17"/>
        <v>45747</v>
      </c>
      <c r="Y38" s="513" t="str">
        <f t="shared" ca="1" si="14"/>
        <v>Lun. avril , 2025</v>
      </c>
      <c r="Z38" s="184">
        <f t="shared" ca="1" si="4"/>
        <v>30</v>
      </c>
      <c r="AA38" s="389">
        <f t="shared" ca="1" si="5"/>
        <v>4</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Lun</v>
      </c>
      <c r="U39" s="227" t="str">
        <f t="shared" ca="1" si="13"/>
        <v>avril</v>
      </c>
      <c r="X39" s="388">
        <f t="shared" ca="1" si="17"/>
        <v>45747</v>
      </c>
      <c r="Y39" s="513" t="str">
        <f t="shared" ca="1" si="14"/>
        <v>Lun. avril , 2025</v>
      </c>
      <c r="Z39" s="184">
        <f t="shared" ca="1" si="4"/>
        <v>30</v>
      </c>
      <c r="AA39" s="389">
        <f t="shared" ca="1" si="5"/>
        <v>4</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Lun</v>
      </c>
      <c r="U40" s="227" t="str">
        <f t="shared" ca="1" si="13"/>
        <v>avril</v>
      </c>
      <c r="X40" s="388">
        <f t="shared" ca="1" si="17"/>
        <v>45747</v>
      </c>
      <c r="Y40" s="513" t="str">
        <f t="shared" ca="1" si="14"/>
        <v>Lun. avril , 2025</v>
      </c>
      <c r="Z40" s="184">
        <f t="shared" ca="1" si="4"/>
        <v>30</v>
      </c>
      <c r="AA40" s="389">
        <f t="shared" ca="1" si="5"/>
        <v>4</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Lun</v>
      </c>
      <c r="U41" s="227" t="str">
        <f t="shared" ca="1" si="13"/>
        <v>avril</v>
      </c>
      <c r="X41" s="388">
        <f t="shared" ca="1" si="17"/>
        <v>45747</v>
      </c>
      <c r="Y41" s="513" t="str">
        <f t="shared" ca="1" si="14"/>
        <v>Lun. avril , 2025</v>
      </c>
      <c r="Z41" s="184">
        <f t="shared" ca="1" si="4"/>
        <v>30</v>
      </c>
      <c r="AA41" s="389">
        <f t="shared" ca="1" si="5"/>
        <v>4</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Lun</v>
      </c>
      <c r="U42" s="227" t="str">
        <f t="shared" ca="1" si="13"/>
        <v>avril</v>
      </c>
      <c r="X42" s="388">
        <f t="shared" ca="1" si="17"/>
        <v>45747</v>
      </c>
      <c r="Y42" s="513" t="str">
        <f t="shared" ca="1" si="14"/>
        <v>Lun. avril , 2025</v>
      </c>
      <c r="Z42" s="184">
        <f t="shared" ca="1" si="4"/>
        <v>30</v>
      </c>
      <c r="AA42" s="389">
        <f t="shared" ca="1" si="5"/>
        <v>4</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Lun</v>
      </c>
      <c r="U43" s="227" t="str">
        <f t="shared" ca="1" si="13"/>
        <v>avril</v>
      </c>
      <c r="X43" s="388">
        <f t="shared" ca="1" si="17"/>
        <v>45747</v>
      </c>
      <c r="Y43" s="513" t="str">
        <f t="shared" ca="1" si="14"/>
        <v>Lun. avril , 2025</v>
      </c>
      <c r="Z43" s="184">
        <f t="shared" ca="1" si="4"/>
        <v>30</v>
      </c>
      <c r="AA43" s="389">
        <f t="shared" ca="1" si="5"/>
        <v>4</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Lun</v>
      </c>
      <c r="U44" s="227" t="str">
        <f t="shared" ca="1" si="13"/>
        <v>avril</v>
      </c>
      <c r="X44" s="388">
        <f t="shared" ca="1" si="17"/>
        <v>45747</v>
      </c>
      <c r="Y44" s="513" t="str">
        <f t="shared" ca="1" si="14"/>
        <v>Lun. avril , 2025</v>
      </c>
      <c r="Z44" s="184">
        <f t="shared" ca="1" si="4"/>
        <v>30</v>
      </c>
      <c r="AA44" s="389">
        <f t="shared" ca="1" si="5"/>
        <v>4</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Lun</v>
      </c>
      <c r="U45" s="227" t="str">
        <f t="shared" ca="1" si="13"/>
        <v>avril</v>
      </c>
      <c r="X45" s="388">
        <f t="shared" ca="1" si="17"/>
        <v>45747</v>
      </c>
      <c r="Y45" s="513" t="str">
        <f t="shared" ca="1" si="14"/>
        <v>Lun. avril , 2025</v>
      </c>
      <c r="Z45" s="184">
        <f t="shared" ca="1" si="4"/>
        <v>30</v>
      </c>
      <c r="AA45" s="389">
        <f t="shared" ca="1" si="5"/>
        <v>4</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Lun</v>
      </c>
      <c r="U46" s="227" t="str">
        <f t="shared" ca="1" si="13"/>
        <v>avril</v>
      </c>
      <c r="X46" s="388">
        <f t="shared" ca="1" si="17"/>
        <v>45747</v>
      </c>
      <c r="Y46" s="513" t="str">
        <f t="shared" ca="1" si="14"/>
        <v>Lun. avril , 2025</v>
      </c>
      <c r="Z46" s="184">
        <f t="shared" ca="1" si="4"/>
        <v>30</v>
      </c>
      <c r="AA46" s="389">
        <f t="shared" ca="1" si="5"/>
        <v>4</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Lun</v>
      </c>
      <c r="U47" s="227" t="str">
        <f t="shared" ca="1" si="13"/>
        <v>avril</v>
      </c>
      <c r="X47" s="388">
        <f t="shared" ca="1" si="17"/>
        <v>45747</v>
      </c>
      <c r="Y47" s="513" t="str">
        <f t="shared" ca="1" si="14"/>
        <v>Lun. avril , 2025</v>
      </c>
      <c r="Z47" s="184">
        <f t="shared" ca="1" si="4"/>
        <v>30</v>
      </c>
      <c r="AA47" s="389">
        <f t="shared" ca="1" si="5"/>
        <v>4</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Lun</v>
      </c>
      <c r="U48" s="227" t="str">
        <f t="shared" ca="1" si="13"/>
        <v>avril</v>
      </c>
      <c r="X48" s="388">
        <f t="shared" ca="1" si="17"/>
        <v>45747</v>
      </c>
      <c r="Y48" s="513" t="str">
        <f t="shared" ca="1" si="14"/>
        <v>Lun. avril , 2025</v>
      </c>
      <c r="Z48" s="184">
        <f t="shared" ca="1" si="4"/>
        <v>30</v>
      </c>
      <c r="AA48" s="389">
        <f t="shared" ca="1" si="5"/>
        <v>4</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Lun</v>
      </c>
      <c r="U49" s="227" t="str">
        <f t="shared" ca="1" si="13"/>
        <v>avril</v>
      </c>
      <c r="X49" s="388">
        <f t="shared" ca="1" si="17"/>
        <v>45747</v>
      </c>
      <c r="Y49" s="513" t="str">
        <f t="shared" ca="1" si="14"/>
        <v>Lun. avril , 2025</v>
      </c>
      <c r="Z49" s="184">
        <f t="shared" ca="1" si="4"/>
        <v>30</v>
      </c>
      <c r="AA49" s="389">
        <f t="shared" ca="1" si="5"/>
        <v>4</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Lun</v>
      </c>
      <c r="U50" s="227" t="str">
        <f t="shared" ca="1" si="13"/>
        <v>avril</v>
      </c>
      <c r="X50" s="388">
        <f t="shared" ca="1" si="17"/>
        <v>45747</v>
      </c>
      <c r="Y50" s="513" t="str">
        <f t="shared" ca="1" si="14"/>
        <v>Lun. avril , 2025</v>
      </c>
      <c r="Z50" s="184">
        <f t="shared" ca="1" si="4"/>
        <v>30</v>
      </c>
      <c r="AA50" s="389">
        <f t="shared" ca="1" si="5"/>
        <v>4</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Lun</v>
      </c>
      <c r="U51" s="227" t="str">
        <f t="shared" ca="1" si="13"/>
        <v>avril</v>
      </c>
      <c r="X51" s="388">
        <f t="shared" ca="1" si="17"/>
        <v>45747</v>
      </c>
      <c r="Y51" s="513" t="str">
        <f t="shared" ca="1" si="14"/>
        <v>Lun. avril , 2025</v>
      </c>
      <c r="Z51" s="184">
        <f t="shared" ca="1" si="4"/>
        <v>30</v>
      </c>
      <c r="AA51" s="389">
        <f t="shared" ca="1" si="5"/>
        <v>4</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Lun</v>
      </c>
      <c r="U52" s="227" t="str">
        <f t="shared" ca="1" si="13"/>
        <v>avril</v>
      </c>
      <c r="X52" s="388">
        <f t="shared" ca="1" si="17"/>
        <v>45747</v>
      </c>
      <c r="Y52" s="513" t="str">
        <f t="shared" ca="1" si="14"/>
        <v>Lun. avril , 2025</v>
      </c>
      <c r="Z52" s="184">
        <f t="shared" ca="1" si="4"/>
        <v>30</v>
      </c>
      <c r="AA52" s="389">
        <f t="shared" ca="1" si="5"/>
        <v>4</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Lun</v>
      </c>
      <c r="U53" s="227" t="str">
        <f t="shared" ca="1" si="13"/>
        <v>avril</v>
      </c>
      <c r="X53" s="388">
        <f t="shared" ca="1" si="17"/>
        <v>45747</v>
      </c>
      <c r="Y53" s="513" t="str">
        <f t="shared" ca="1" si="14"/>
        <v>Lun. avril , 2025</v>
      </c>
      <c r="Z53" s="184">
        <f t="shared" ca="1" si="4"/>
        <v>30</v>
      </c>
      <c r="AA53" s="389">
        <f t="shared" ca="1" si="5"/>
        <v>4</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Lun</v>
      </c>
      <c r="U54" s="227" t="str">
        <f t="shared" ca="1" si="13"/>
        <v>avril</v>
      </c>
      <c r="X54" s="388">
        <f t="shared" ca="1" si="17"/>
        <v>45747</v>
      </c>
      <c r="Y54" s="513" t="str">
        <f t="shared" ca="1" si="14"/>
        <v>Lun. avril , 2025</v>
      </c>
      <c r="Z54" s="184">
        <f t="shared" ca="1" si="4"/>
        <v>30</v>
      </c>
      <c r="AA54" s="389">
        <f t="shared" ca="1" si="5"/>
        <v>4</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Lun</v>
      </c>
      <c r="U55" s="227" t="str">
        <f t="shared" ca="1" si="13"/>
        <v>avril</v>
      </c>
      <c r="X55" s="388">
        <f t="shared" ca="1" si="17"/>
        <v>45747</v>
      </c>
      <c r="Y55" s="513" t="str">
        <f t="shared" ca="1" si="14"/>
        <v>Lun. avril , 2025</v>
      </c>
      <c r="Z55" s="184">
        <f t="shared" ca="1" si="4"/>
        <v>30</v>
      </c>
      <c r="AA55" s="389">
        <f t="shared" ca="1" si="5"/>
        <v>4</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Lun</v>
      </c>
      <c r="U56" s="227" t="str">
        <f t="shared" ca="1" si="13"/>
        <v>avril</v>
      </c>
      <c r="X56" s="388">
        <f t="shared" ca="1" si="17"/>
        <v>45747</v>
      </c>
      <c r="Y56" s="513" t="str">
        <f t="shared" ca="1" si="14"/>
        <v>Lun. avril , 2025</v>
      </c>
      <c r="Z56" s="184">
        <f t="shared" ca="1" si="4"/>
        <v>30</v>
      </c>
      <c r="AA56" s="389">
        <f t="shared" ca="1" si="5"/>
        <v>4</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Lun</v>
      </c>
      <c r="U57" s="227" t="str">
        <f t="shared" ca="1" si="13"/>
        <v>avril</v>
      </c>
      <c r="X57" s="388">
        <f t="shared" ca="1" si="17"/>
        <v>45747</v>
      </c>
      <c r="Y57" s="513" t="str">
        <f t="shared" ca="1" si="14"/>
        <v>Lun. avril , 2025</v>
      </c>
      <c r="Z57" s="184">
        <f t="shared" ca="1" si="4"/>
        <v>30</v>
      </c>
      <c r="AA57" s="389">
        <f t="shared" ca="1" si="5"/>
        <v>4</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Lun</v>
      </c>
      <c r="U58" s="227" t="str">
        <f t="shared" ca="1" si="13"/>
        <v>avril</v>
      </c>
      <c r="X58" s="388">
        <f t="shared" ca="1" si="17"/>
        <v>45747</v>
      </c>
      <c r="Y58" s="513" t="str">
        <f t="shared" ca="1" si="14"/>
        <v>Lun. avril , 2025</v>
      </c>
      <c r="Z58" s="184">
        <f t="shared" ca="1" si="4"/>
        <v>30</v>
      </c>
      <c r="AA58" s="389">
        <f t="shared" ca="1" si="5"/>
        <v>4</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Lun</v>
      </c>
      <c r="U59" s="227" t="str">
        <f t="shared" ca="1" si="13"/>
        <v>avril</v>
      </c>
      <c r="X59" s="388">
        <f t="shared" ca="1" si="17"/>
        <v>45747</v>
      </c>
      <c r="Y59" s="513" t="str">
        <f t="shared" ca="1" si="14"/>
        <v>Lun. avril , 2025</v>
      </c>
      <c r="Z59" s="184">
        <f t="shared" ca="1" si="4"/>
        <v>30</v>
      </c>
      <c r="AA59" s="389">
        <f t="shared" ca="1" si="5"/>
        <v>4</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Lun</v>
      </c>
      <c r="U60" s="227" t="str">
        <f t="shared" ca="1" si="13"/>
        <v>avril</v>
      </c>
      <c r="X60" s="388">
        <f t="shared" ca="1" si="17"/>
        <v>45747</v>
      </c>
      <c r="Y60" s="513" t="str">
        <f t="shared" ca="1" si="14"/>
        <v>Lun. avril , 2025</v>
      </c>
      <c r="Z60" s="184">
        <f t="shared" ca="1" si="4"/>
        <v>30</v>
      </c>
      <c r="AA60" s="389">
        <f t="shared" ca="1" si="5"/>
        <v>4</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Lun</v>
      </c>
      <c r="U61" s="227" t="str">
        <f t="shared" ca="1" si="13"/>
        <v>avril</v>
      </c>
      <c r="X61" s="388">
        <f t="shared" ca="1" si="17"/>
        <v>45747</v>
      </c>
      <c r="Y61" s="513" t="str">
        <f t="shared" ca="1" si="14"/>
        <v>Lun. avril , 2025</v>
      </c>
      <c r="Z61" s="184">
        <f t="shared" ca="1" si="4"/>
        <v>30</v>
      </c>
      <c r="AA61" s="389">
        <f t="shared" ca="1" si="5"/>
        <v>4</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Lun</v>
      </c>
      <c r="U62" s="227" t="str">
        <f t="shared" ca="1" si="13"/>
        <v>avril</v>
      </c>
      <c r="X62" s="388">
        <f t="shared" ca="1" si="17"/>
        <v>45747</v>
      </c>
      <c r="Y62" s="513" t="str">
        <f t="shared" ca="1" si="14"/>
        <v>Lun. avril , 2025</v>
      </c>
      <c r="Z62" s="184">
        <f t="shared" ca="1" si="4"/>
        <v>30</v>
      </c>
      <c r="AA62" s="389">
        <f t="shared" ca="1" si="5"/>
        <v>4</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Lun</v>
      </c>
      <c r="U63" s="227" t="str">
        <f t="shared" ca="1" si="13"/>
        <v>avril</v>
      </c>
      <c r="X63" s="388">
        <f t="shared" ca="1" si="17"/>
        <v>45747</v>
      </c>
      <c r="Y63" s="513" t="str">
        <f t="shared" ca="1" si="14"/>
        <v>Lun. avril , 2025</v>
      </c>
      <c r="Z63" s="184">
        <f t="shared" ca="1" si="4"/>
        <v>30</v>
      </c>
      <c r="AA63" s="389">
        <f t="shared" ca="1" si="5"/>
        <v>4</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Lun</v>
      </c>
      <c r="U64" s="227" t="str">
        <f t="shared" ca="1" si="13"/>
        <v>avril</v>
      </c>
      <c r="X64" s="388">
        <f t="shared" ca="1" si="17"/>
        <v>45747</v>
      </c>
      <c r="Y64" s="513" t="str">
        <f t="shared" ca="1" si="14"/>
        <v>Lun. avril , 2025</v>
      </c>
      <c r="Z64" s="184">
        <f t="shared" ca="1" si="4"/>
        <v>30</v>
      </c>
      <c r="AA64" s="389">
        <f t="shared" ca="1" si="5"/>
        <v>4</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Lun</v>
      </c>
      <c r="U65" s="227" t="str">
        <f t="shared" ca="1" si="13"/>
        <v>avril</v>
      </c>
      <c r="X65" s="388">
        <f t="shared" ca="1" si="17"/>
        <v>45747</v>
      </c>
      <c r="Y65" s="513" t="str">
        <f t="shared" ca="1" si="14"/>
        <v>Lun. avril , 2025</v>
      </c>
      <c r="Z65" s="184">
        <f t="shared" ca="1" si="4"/>
        <v>30</v>
      </c>
      <c r="AA65" s="389">
        <f t="shared" ca="1" si="5"/>
        <v>4</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Lun</v>
      </c>
      <c r="U66" s="227" t="str">
        <f t="shared" ca="1" si="13"/>
        <v>avril</v>
      </c>
      <c r="X66" s="388">
        <f t="shared" ca="1" si="17"/>
        <v>45747</v>
      </c>
      <c r="Y66" s="513" t="str">
        <f t="shared" ca="1" si="14"/>
        <v>Lun. avril , 2025</v>
      </c>
      <c r="Z66" s="184">
        <f t="shared" ca="1" si="4"/>
        <v>30</v>
      </c>
      <c r="AA66" s="389">
        <f t="shared" ca="1" si="5"/>
        <v>4</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Lun</v>
      </c>
      <c r="U67" s="227" t="str">
        <f t="shared" ca="1" si="13"/>
        <v>avril</v>
      </c>
      <c r="X67" s="388">
        <f t="shared" ca="1" si="17"/>
        <v>45747</v>
      </c>
      <c r="Y67" s="513" t="str">
        <f t="shared" ca="1" si="14"/>
        <v>Lun. avril , 2025</v>
      </c>
      <c r="Z67" s="184">
        <f t="shared" ca="1" si="4"/>
        <v>30</v>
      </c>
      <c r="AA67" s="389">
        <f t="shared" ca="1" si="5"/>
        <v>4</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Lun</v>
      </c>
      <c r="U68" s="227" t="str">
        <f t="shared" ca="1" si="13"/>
        <v>avril</v>
      </c>
      <c r="X68" s="388">
        <f t="shared" ca="1" si="17"/>
        <v>45747</v>
      </c>
      <c r="Y68" s="513" t="str">
        <f t="shared" ca="1" si="14"/>
        <v>Lun. avril , 2025</v>
      </c>
      <c r="Z68" s="184">
        <f t="shared" ca="1" si="4"/>
        <v>30</v>
      </c>
      <c r="AA68" s="389">
        <f t="shared" ca="1" si="5"/>
        <v>4</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Lun</v>
      </c>
      <c r="U69" s="227" t="str">
        <f t="shared" ca="1" si="13"/>
        <v>avril</v>
      </c>
      <c r="X69" s="388">
        <f t="shared" ca="1" si="17"/>
        <v>45747</v>
      </c>
      <c r="Y69" s="513" t="str">
        <f t="shared" ca="1" si="14"/>
        <v>Lun. avril , 2025</v>
      </c>
      <c r="Z69" s="184">
        <f t="shared" ca="1" si="4"/>
        <v>30</v>
      </c>
      <c r="AA69" s="389">
        <f t="shared" ca="1" si="5"/>
        <v>4</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Lun</v>
      </c>
      <c r="U70" s="227" t="str">
        <f t="shared" ca="1" si="13"/>
        <v>avril</v>
      </c>
      <c r="X70" s="388">
        <f t="shared" ca="1" si="17"/>
        <v>45747</v>
      </c>
      <c r="Y70" s="513" t="str">
        <f t="shared" ca="1" si="14"/>
        <v>Lun. avril , 2025</v>
      </c>
      <c r="Z70" s="184">
        <f t="shared" ca="1" si="4"/>
        <v>30</v>
      </c>
      <c r="AA70" s="389">
        <f t="shared" ca="1" si="5"/>
        <v>4</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Lun</v>
      </c>
      <c r="U71" s="227" t="str">
        <f t="shared" ca="1" si="13"/>
        <v>avril</v>
      </c>
      <c r="X71" s="388">
        <f t="shared" ca="1" si="17"/>
        <v>45747</v>
      </c>
      <c r="Y71" s="513" t="str">
        <f t="shared" ca="1" si="14"/>
        <v>Lun. avril , 2025</v>
      </c>
      <c r="Z71" s="184">
        <f t="shared" ca="1" si="4"/>
        <v>30</v>
      </c>
      <c r="AA71" s="389">
        <f t="shared" ca="1" si="5"/>
        <v>4</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Lun</v>
      </c>
      <c r="U72" s="227" t="str">
        <f t="shared" ca="1" si="13"/>
        <v>avril</v>
      </c>
      <c r="X72" s="388">
        <f t="shared" ca="1" si="17"/>
        <v>45747</v>
      </c>
      <c r="Y72" s="513" t="str">
        <f t="shared" ca="1" si="14"/>
        <v>Lun. avril , 2025</v>
      </c>
      <c r="Z72" s="184">
        <f t="shared" ca="1" si="4"/>
        <v>30</v>
      </c>
      <c r="AA72" s="389">
        <f t="shared" ca="1" si="5"/>
        <v>4</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Lun</v>
      </c>
      <c r="U73" s="227" t="str">
        <f t="shared" ca="1" si="13"/>
        <v>avril</v>
      </c>
      <c r="X73" s="388">
        <f t="shared" ca="1" si="17"/>
        <v>45747</v>
      </c>
      <c r="Y73" s="513" t="str">
        <f t="shared" ca="1" si="14"/>
        <v>Lun. avril , 2025</v>
      </c>
      <c r="Z73" s="184">
        <f t="shared" ca="1" si="4"/>
        <v>30</v>
      </c>
      <c r="AA73" s="389">
        <f t="shared" ca="1" si="5"/>
        <v>4</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Lun</v>
      </c>
      <c r="U74" s="227" t="str">
        <f t="shared" ca="1" si="13"/>
        <v>avril</v>
      </c>
      <c r="X74" s="388">
        <f t="shared" ca="1" si="17"/>
        <v>45747</v>
      </c>
      <c r="Y74" s="513" t="str">
        <f t="shared" ca="1" si="14"/>
        <v>Lun. avril , 2025</v>
      </c>
      <c r="Z74" s="184">
        <f t="shared" ca="1" si="4"/>
        <v>30</v>
      </c>
      <c r="AA74" s="389">
        <f t="shared" ca="1" si="5"/>
        <v>4</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Lun</v>
      </c>
      <c r="U75" s="227" t="str">
        <f t="shared" ca="1" si="13"/>
        <v>avril</v>
      </c>
      <c r="X75" s="388">
        <f t="shared" ca="1" si="17"/>
        <v>45747</v>
      </c>
      <c r="Y75" s="513" t="str">
        <f t="shared" ca="1" si="14"/>
        <v>Lun. avril , 2025</v>
      </c>
      <c r="Z75" s="184">
        <f t="shared" ca="1" si="4"/>
        <v>30</v>
      </c>
      <c r="AA75" s="389">
        <f t="shared" ca="1" si="5"/>
        <v>4</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Lun</v>
      </c>
      <c r="U76" s="227" t="str">
        <f t="shared" ca="1" si="13"/>
        <v>avril</v>
      </c>
      <c r="X76" s="388">
        <f t="shared" ca="1" si="17"/>
        <v>45747</v>
      </c>
      <c r="Y76" s="513" t="str">
        <f t="shared" ca="1" si="14"/>
        <v>Lun. avril , 2025</v>
      </c>
      <c r="Z76" s="184">
        <f t="shared" ca="1" si="4"/>
        <v>30</v>
      </c>
      <c r="AA76" s="389">
        <f t="shared" ca="1" si="5"/>
        <v>4</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Lun</v>
      </c>
      <c r="U77" s="227" t="str">
        <f t="shared" ca="1" si="13"/>
        <v>avril</v>
      </c>
      <c r="X77" s="388">
        <f t="shared" ca="1" si="17"/>
        <v>45747</v>
      </c>
      <c r="Y77" s="513" t="str">
        <f t="shared" ca="1" si="14"/>
        <v>Lun. avril , 2025</v>
      </c>
      <c r="Z77" s="184">
        <f t="shared" ca="1" si="4"/>
        <v>30</v>
      </c>
      <c r="AA77" s="389">
        <f t="shared" ca="1" si="5"/>
        <v>4</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Lun</v>
      </c>
      <c r="U78" s="227" t="str">
        <f t="shared" ca="1" si="13"/>
        <v>avril</v>
      </c>
      <c r="X78" s="388">
        <f t="shared" ca="1" si="17"/>
        <v>45747</v>
      </c>
      <c r="Y78" s="513" t="str">
        <f t="shared" ca="1" si="14"/>
        <v>Lun. avril , 2025</v>
      </c>
      <c r="Z78" s="184">
        <f t="shared" ca="1" si="4"/>
        <v>30</v>
      </c>
      <c r="AA78" s="389">
        <f t="shared" ca="1" si="5"/>
        <v>4</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Lun</v>
      </c>
      <c r="U79" s="227" t="str">
        <f t="shared" ca="1" si="13"/>
        <v>avril</v>
      </c>
      <c r="X79" s="388">
        <f t="shared" ca="1" si="17"/>
        <v>45747</v>
      </c>
      <c r="Y79" s="513" t="str">
        <f t="shared" ca="1" si="14"/>
        <v>Lun. avril , 2025</v>
      </c>
      <c r="Z79" s="184">
        <f t="shared" ca="1" si="4"/>
        <v>30</v>
      </c>
      <c r="AA79" s="389">
        <f t="shared" ca="1" si="5"/>
        <v>4</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Lun</v>
      </c>
      <c r="U80" s="227" t="str">
        <f t="shared" ca="1" si="13"/>
        <v>avril</v>
      </c>
      <c r="X80" s="388">
        <f t="shared" ca="1" si="17"/>
        <v>45747</v>
      </c>
      <c r="Y80" s="513" t="str">
        <f t="shared" ca="1" si="14"/>
        <v>Lun. avril , 2025</v>
      </c>
      <c r="Z80" s="184">
        <f t="shared" ca="1" si="4"/>
        <v>30</v>
      </c>
      <c r="AA80" s="389">
        <f t="shared" ca="1" si="5"/>
        <v>4</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Lun</v>
      </c>
      <c r="U81" s="227" t="str">
        <f t="shared" ca="1" si="13"/>
        <v>avril</v>
      </c>
      <c r="X81" s="388">
        <f t="shared" ca="1" si="17"/>
        <v>45747</v>
      </c>
      <c r="Y81" s="513" t="str">
        <f t="shared" ca="1" si="14"/>
        <v>Lun. avril , 2025</v>
      </c>
      <c r="Z81" s="184">
        <f t="shared" ca="1" si="4"/>
        <v>30</v>
      </c>
      <c r="AA81" s="389">
        <f t="shared" ca="1" si="5"/>
        <v>4</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Lun</v>
      </c>
      <c r="U82" s="227" t="str">
        <f t="shared" ca="1" si="13"/>
        <v>avril</v>
      </c>
      <c r="X82" s="388">
        <f t="shared" ca="1" si="17"/>
        <v>45747</v>
      </c>
      <c r="Y82" s="513" t="str">
        <f t="shared" ca="1" si="14"/>
        <v>Lun. avril , 2025</v>
      </c>
      <c r="Z82" s="184">
        <f t="shared" ca="1" si="4"/>
        <v>30</v>
      </c>
      <c r="AA82" s="389">
        <f t="shared" ca="1" si="5"/>
        <v>4</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Lun</v>
      </c>
      <c r="U83" s="227" t="str">
        <f t="shared" ca="1" si="13"/>
        <v>avril</v>
      </c>
      <c r="X83" s="388">
        <f t="shared" ca="1" si="17"/>
        <v>45747</v>
      </c>
      <c r="Y83" s="513" t="str">
        <f t="shared" ca="1" si="14"/>
        <v>Lun. avril , 2025</v>
      </c>
      <c r="Z83" s="184">
        <f t="shared" ca="1" si="4"/>
        <v>30</v>
      </c>
      <c r="AA83" s="389">
        <f t="shared" ca="1" si="5"/>
        <v>4</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Lun</v>
      </c>
      <c r="U84" s="227" t="str">
        <f t="shared" ca="1" si="13"/>
        <v>avril</v>
      </c>
      <c r="X84" s="388">
        <f t="shared" ca="1" si="17"/>
        <v>45747</v>
      </c>
      <c r="Y84" s="513" t="str">
        <f t="shared" ca="1" si="14"/>
        <v>Lun. avril , 2025</v>
      </c>
      <c r="Z84" s="184">
        <f t="shared" ref="Z84:Z147" ca="1" si="24">MIN(R84,$AF$5)</f>
        <v>30</v>
      </c>
      <c r="AA84" s="389">
        <f t="shared" ref="AA84:AA147" ca="1" si="25">$AD$6</f>
        <v>4</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Lun</v>
      </c>
      <c r="U85" s="227" t="str">
        <f t="shared" ref="U85:U148" ca="1" si="32">$U$19</f>
        <v>avril</v>
      </c>
      <c r="X85" s="388">
        <f t="shared" ca="1" si="17"/>
        <v>45747</v>
      </c>
      <c r="Y85" s="513" t="str">
        <f t="shared" ref="Y85:Y148" ca="1" si="33">IF(Y79="f",T85&amp;". "&amp;" "&amp;R85&amp;" "&amp;U85&amp;" "&amp;$AE$7,T85&amp;". "&amp;U85&amp;" "&amp;R85&amp;", "&amp;$AE$7)</f>
        <v>Lun. avril , 2025</v>
      </c>
      <c r="Z85" s="184">
        <f t="shared" ca="1" si="24"/>
        <v>30</v>
      </c>
      <c r="AA85" s="389">
        <f t="shared" ca="1" si="25"/>
        <v>4</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Lun</v>
      </c>
      <c r="U86" s="227" t="str">
        <f t="shared" ca="1" si="32"/>
        <v>avril</v>
      </c>
      <c r="X86" s="388">
        <f t="shared" ref="X86:X149" ca="1" si="36">$AE$8+D86</f>
        <v>45747</v>
      </c>
      <c r="Y86" s="513" t="str">
        <f t="shared" ca="1" si="33"/>
        <v>Lun. avril , 2025</v>
      </c>
      <c r="Z86" s="184">
        <f t="shared" ca="1" si="24"/>
        <v>30</v>
      </c>
      <c r="AA86" s="389">
        <f t="shared" ca="1" si="25"/>
        <v>4</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Lun</v>
      </c>
      <c r="U87" s="227" t="str">
        <f t="shared" ca="1" si="32"/>
        <v>avril</v>
      </c>
      <c r="X87" s="388">
        <f t="shared" ca="1" si="36"/>
        <v>45747</v>
      </c>
      <c r="Y87" s="513" t="str">
        <f t="shared" ca="1" si="33"/>
        <v>Lun. avril , 2025</v>
      </c>
      <c r="Z87" s="184">
        <f t="shared" ca="1" si="24"/>
        <v>30</v>
      </c>
      <c r="AA87" s="389">
        <f t="shared" ca="1" si="25"/>
        <v>4</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Lun</v>
      </c>
      <c r="U88" s="227" t="str">
        <f t="shared" ca="1" si="32"/>
        <v>avril</v>
      </c>
      <c r="X88" s="388">
        <f t="shared" ca="1" si="36"/>
        <v>45747</v>
      </c>
      <c r="Y88" s="513" t="str">
        <f t="shared" ca="1" si="33"/>
        <v>Lun. avril , 2025</v>
      </c>
      <c r="Z88" s="184">
        <f t="shared" ca="1" si="24"/>
        <v>30</v>
      </c>
      <c r="AA88" s="389">
        <f t="shared" ca="1" si="25"/>
        <v>4</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Lun</v>
      </c>
      <c r="U89" s="227" t="str">
        <f t="shared" ca="1" si="32"/>
        <v>avril</v>
      </c>
      <c r="X89" s="388">
        <f t="shared" ca="1" si="36"/>
        <v>45747</v>
      </c>
      <c r="Y89" s="513" t="str">
        <f t="shared" ca="1" si="33"/>
        <v>Lun. avril , 2025</v>
      </c>
      <c r="Z89" s="184">
        <f t="shared" ca="1" si="24"/>
        <v>30</v>
      </c>
      <c r="AA89" s="389">
        <f t="shared" ca="1" si="25"/>
        <v>4</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Lun</v>
      </c>
      <c r="U90" s="227" t="str">
        <f t="shared" ca="1" si="32"/>
        <v>avril</v>
      </c>
      <c r="X90" s="388">
        <f t="shared" ca="1" si="36"/>
        <v>45747</v>
      </c>
      <c r="Y90" s="513" t="str">
        <f t="shared" ca="1" si="33"/>
        <v>Lun. avril , 2025</v>
      </c>
      <c r="Z90" s="184">
        <f t="shared" ca="1" si="24"/>
        <v>30</v>
      </c>
      <c r="AA90" s="389">
        <f t="shared" ca="1" si="25"/>
        <v>4</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Lun</v>
      </c>
      <c r="U91" s="227" t="str">
        <f t="shared" ca="1" si="32"/>
        <v>avril</v>
      </c>
      <c r="X91" s="388">
        <f t="shared" ca="1" si="36"/>
        <v>45747</v>
      </c>
      <c r="Y91" s="513" t="str">
        <f t="shared" ca="1" si="33"/>
        <v>Lun. avril , 2025</v>
      </c>
      <c r="Z91" s="184">
        <f t="shared" ca="1" si="24"/>
        <v>30</v>
      </c>
      <c r="AA91" s="389">
        <f t="shared" ca="1" si="25"/>
        <v>4</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Lun</v>
      </c>
      <c r="U92" s="227" t="str">
        <f t="shared" ca="1" si="32"/>
        <v>avril</v>
      </c>
      <c r="X92" s="388">
        <f t="shared" ca="1" si="36"/>
        <v>45747</v>
      </c>
      <c r="Y92" s="513" t="str">
        <f t="shared" ca="1" si="33"/>
        <v>Lun. avril , 2025</v>
      </c>
      <c r="Z92" s="184">
        <f t="shared" ca="1" si="24"/>
        <v>30</v>
      </c>
      <c r="AA92" s="389">
        <f t="shared" ca="1" si="25"/>
        <v>4</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Lun</v>
      </c>
      <c r="U93" s="227" t="str">
        <f t="shared" ca="1" si="32"/>
        <v>avril</v>
      </c>
      <c r="X93" s="388">
        <f t="shared" ca="1" si="36"/>
        <v>45747</v>
      </c>
      <c r="Y93" s="513" t="str">
        <f t="shared" ca="1" si="33"/>
        <v>Lun. avril , 2025</v>
      </c>
      <c r="Z93" s="184">
        <f t="shared" ca="1" si="24"/>
        <v>30</v>
      </c>
      <c r="AA93" s="389">
        <f t="shared" ca="1" si="25"/>
        <v>4</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Lun</v>
      </c>
      <c r="U94" s="227" t="str">
        <f t="shared" ca="1" si="32"/>
        <v>avril</v>
      </c>
      <c r="X94" s="388">
        <f t="shared" ca="1" si="36"/>
        <v>45747</v>
      </c>
      <c r="Y94" s="513" t="str">
        <f t="shared" ca="1" si="33"/>
        <v>Lun. avril , 2025</v>
      </c>
      <c r="Z94" s="184">
        <f t="shared" ca="1" si="24"/>
        <v>30</v>
      </c>
      <c r="AA94" s="389">
        <f t="shared" ca="1" si="25"/>
        <v>4</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Lun</v>
      </c>
      <c r="U95" s="227" t="str">
        <f t="shared" ca="1" si="32"/>
        <v>avril</v>
      </c>
      <c r="X95" s="388">
        <f t="shared" ca="1" si="36"/>
        <v>45747</v>
      </c>
      <c r="Y95" s="513" t="str">
        <f t="shared" ca="1" si="33"/>
        <v>Lun. avril , 2025</v>
      </c>
      <c r="Z95" s="184">
        <f t="shared" ca="1" si="24"/>
        <v>30</v>
      </c>
      <c r="AA95" s="389">
        <f t="shared" ca="1" si="25"/>
        <v>4</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Lun</v>
      </c>
      <c r="U96" s="227" t="str">
        <f t="shared" ca="1" si="32"/>
        <v>avril</v>
      </c>
      <c r="X96" s="388">
        <f t="shared" ca="1" si="36"/>
        <v>45747</v>
      </c>
      <c r="Y96" s="513" t="str">
        <f t="shared" ca="1" si="33"/>
        <v>Lun. avril , 2025</v>
      </c>
      <c r="Z96" s="184">
        <f t="shared" ca="1" si="24"/>
        <v>30</v>
      </c>
      <c r="AA96" s="389">
        <f t="shared" ca="1" si="25"/>
        <v>4</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Lun</v>
      </c>
      <c r="U97" s="227" t="str">
        <f t="shared" ca="1" si="32"/>
        <v>avril</v>
      </c>
      <c r="X97" s="388">
        <f t="shared" ca="1" si="36"/>
        <v>45747</v>
      </c>
      <c r="Y97" s="513" t="str">
        <f t="shared" ca="1" si="33"/>
        <v>Lun. avril , 2025</v>
      </c>
      <c r="Z97" s="184">
        <f t="shared" ca="1" si="24"/>
        <v>30</v>
      </c>
      <c r="AA97" s="389">
        <f t="shared" ca="1" si="25"/>
        <v>4</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Lun</v>
      </c>
      <c r="U98" s="227" t="str">
        <f t="shared" ca="1" si="32"/>
        <v>avril</v>
      </c>
      <c r="X98" s="388">
        <f t="shared" ca="1" si="36"/>
        <v>45747</v>
      </c>
      <c r="Y98" s="513" t="str">
        <f t="shared" ca="1" si="33"/>
        <v>Lun. avril , 2025</v>
      </c>
      <c r="Z98" s="184">
        <f t="shared" ca="1" si="24"/>
        <v>30</v>
      </c>
      <c r="AA98" s="389">
        <f t="shared" ca="1" si="25"/>
        <v>4</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Lun</v>
      </c>
      <c r="U99" s="227" t="str">
        <f t="shared" ca="1" si="32"/>
        <v>avril</v>
      </c>
      <c r="X99" s="388">
        <f t="shared" ca="1" si="36"/>
        <v>45747</v>
      </c>
      <c r="Y99" s="513" t="str">
        <f t="shared" ca="1" si="33"/>
        <v>Lun. avril , 2025</v>
      </c>
      <c r="Z99" s="184">
        <f t="shared" ca="1" si="24"/>
        <v>30</v>
      </c>
      <c r="AA99" s="389">
        <f t="shared" ca="1" si="25"/>
        <v>4</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Lun</v>
      </c>
      <c r="U100" s="227" t="str">
        <f t="shared" ca="1" si="32"/>
        <v>avril</v>
      </c>
      <c r="X100" s="388">
        <f t="shared" ca="1" si="36"/>
        <v>45747</v>
      </c>
      <c r="Y100" s="513" t="str">
        <f t="shared" ca="1" si="33"/>
        <v>Lun. avril , 2025</v>
      </c>
      <c r="Z100" s="184">
        <f t="shared" ca="1" si="24"/>
        <v>30</v>
      </c>
      <c r="AA100" s="389">
        <f t="shared" ca="1" si="25"/>
        <v>4</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Lun</v>
      </c>
      <c r="U101" s="227" t="str">
        <f t="shared" ca="1" si="32"/>
        <v>avril</v>
      </c>
      <c r="X101" s="388">
        <f t="shared" ca="1" si="36"/>
        <v>45747</v>
      </c>
      <c r="Y101" s="513" t="str">
        <f t="shared" ca="1" si="33"/>
        <v>Lun. avril , 2025</v>
      </c>
      <c r="Z101" s="184">
        <f t="shared" ca="1" si="24"/>
        <v>30</v>
      </c>
      <c r="AA101" s="389">
        <f t="shared" ca="1" si="25"/>
        <v>4</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Lun</v>
      </c>
      <c r="U102" s="227" t="str">
        <f t="shared" ca="1" si="32"/>
        <v>avril</v>
      </c>
      <c r="X102" s="388">
        <f t="shared" ca="1" si="36"/>
        <v>45747</v>
      </c>
      <c r="Y102" s="513" t="str">
        <f t="shared" ca="1" si="33"/>
        <v>Lun. avril , 2025</v>
      </c>
      <c r="Z102" s="184">
        <f t="shared" ca="1" si="24"/>
        <v>30</v>
      </c>
      <c r="AA102" s="389">
        <f t="shared" ca="1" si="25"/>
        <v>4</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Lun</v>
      </c>
      <c r="U103" s="227" t="str">
        <f t="shared" ca="1" si="32"/>
        <v>avril</v>
      </c>
      <c r="X103" s="388">
        <f t="shared" ca="1" si="36"/>
        <v>45747</v>
      </c>
      <c r="Y103" s="513" t="str">
        <f t="shared" ca="1" si="33"/>
        <v>Lun. avril , 2025</v>
      </c>
      <c r="Z103" s="184">
        <f t="shared" ca="1" si="24"/>
        <v>30</v>
      </c>
      <c r="AA103" s="389">
        <f t="shared" ca="1" si="25"/>
        <v>4</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Lun</v>
      </c>
      <c r="U104" s="227" t="str">
        <f t="shared" ca="1" si="32"/>
        <v>avril</v>
      </c>
      <c r="X104" s="388">
        <f t="shared" ca="1" si="36"/>
        <v>45747</v>
      </c>
      <c r="Y104" s="513" t="str">
        <f t="shared" ca="1" si="33"/>
        <v>Lun. avril , 2025</v>
      </c>
      <c r="Z104" s="184">
        <f t="shared" ca="1" si="24"/>
        <v>30</v>
      </c>
      <c r="AA104" s="389">
        <f t="shared" ca="1" si="25"/>
        <v>4</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Lun</v>
      </c>
      <c r="U105" s="227" t="str">
        <f t="shared" ca="1" si="32"/>
        <v>avril</v>
      </c>
      <c r="X105" s="388">
        <f t="shared" ca="1" si="36"/>
        <v>45747</v>
      </c>
      <c r="Y105" s="513" t="str">
        <f t="shared" ca="1" si="33"/>
        <v>Lun. avril , 2025</v>
      </c>
      <c r="Z105" s="184">
        <f t="shared" ca="1" si="24"/>
        <v>30</v>
      </c>
      <c r="AA105" s="389">
        <f t="shared" ca="1" si="25"/>
        <v>4</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Lun</v>
      </c>
      <c r="U106" s="227" t="str">
        <f t="shared" ca="1" si="32"/>
        <v>avril</v>
      </c>
      <c r="X106" s="388">
        <f t="shared" ca="1" si="36"/>
        <v>45747</v>
      </c>
      <c r="Y106" s="513" t="str">
        <f t="shared" ca="1" si="33"/>
        <v>Lun. avril , 2025</v>
      </c>
      <c r="Z106" s="184">
        <f t="shared" ca="1" si="24"/>
        <v>30</v>
      </c>
      <c r="AA106" s="389">
        <f t="shared" ca="1" si="25"/>
        <v>4</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Lun</v>
      </c>
      <c r="U107" s="227" t="str">
        <f t="shared" ca="1" si="32"/>
        <v>avril</v>
      </c>
      <c r="X107" s="388">
        <f t="shared" ca="1" si="36"/>
        <v>45747</v>
      </c>
      <c r="Y107" s="513" t="str">
        <f t="shared" ca="1" si="33"/>
        <v>Lun. avril , 2025</v>
      </c>
      <c r="Z107" s="184">
        <f t="shared" ca="1" si="24"/>
        <v>30</v>
      </c>
      <c r="AA107" s="389">
        <f t="shared" ca="1" si="25"/>
        <v>4</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Lun</v>
      </c>
      <c r="U108" s="227" t="str">
        <f t="shared" ca="1" si="32"/>
        <v>avril</v>
      </c>
      <c r="X108" s="388">
        <f t="shared" ca="1" si="36"/>
        <v>45747</v>
      </c>
      <c r="Y108" s="513" t="str">
        <f t="shared" ca="1" si="33"/>
        <v>Lun. avril , 2025</v>
      </c>
      <c r="Z108" s="184">
        <f t="shared" ca="1" si="24"/>
        <v>30</v>
      </c>
      <c r="AA108" s="389">
        <f t="shared" ca="1" si="25"/>
        <v>4</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Lun</v>
      </c>
      <c r="U109" s="227" t="str">
        <f t="shared" ca="1" si="32"/>
        <v>avril</v>
      </c>
      <c r="X109" s="388">
        <f t="shared" ca="1" si="36"/>
        <v>45747</v>
      </c>
      <c r="Y109" s="513" t="str">
        <f t="shared" ca="1" si="33"/>
        <v>Lun. avril , 2025</v>
      </c>
      <c r="Z109" s="184">
        <f t="shared" ca="1" si="24"/>
        <v>30</v>
      </c>
      <c r="AA109" s="389">
        <f t="shared" ca="1" si="25"/>
        <v>4</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Lun</v>
      </c>
      <c r="U110" s="227" t="str">
        <f t="shared" ca="1" si="32"/>
        <v>avril</v>
      </c>
      <c r="X110" s="388">
        <f t="shared" ca="1" si="36"/>
        <v>45747</v>
      </c>
      <c r="Y110" s="513" t="str">
        <f t="shared" ca="1" si="33"/>
        <v>Lun. avril , 2025</v>
      </c>
      <c r="Z110" s="184">
        <f t="shared" ca="1" si="24"/>
        <v>30</v>
      </c>
      <c r="AA110" s="389">
        <f t="shared" ca="1" si="25"/>
        <v>4</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Lun</v>
      </c>
      <c r="U111" s="227" t="str">
        <f t="shared" ca="1" si="32"/>
        <v>avril</v>
      </c>
      <c r="X111" s="388">
        <f t="shared" ca="1" si="36"/>
        <v>45747</v>
      </c>
      <c r="Y111" s="513" t="str">
        <f t="shared" ca="1" si="33"/>
        <v>Lun. avril , 2025</v>
      </c>
      <c r="Z111" s="184">
        <f t="shared" ca="1" si="24"/>
        <v>30</v>
      </c>
      <c r="AA111" s="389">
        <f t="shared" ca="1" si="25"/>
        <v>4</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Lun</v>
      </c>
      <c r="U112" s="227" t="str">
        <f t="shared" ca="1" si="32"/>
        <v>avril</v>
      </c>
      <c r="X112" s="388">
        <f t="shared" ca="1" si="36"/>
        <v>45747</v>
      </c>
      <c r="Y112" s="513" t="str">
        <f t="shared" ca="1" si="33"/>
        <v>Lun. avril , 2025</v>
      </c>
      <c r="Z112" s="184">
        <f t="shared" ca="1" si="24"/>
        <v>30</v>
      </c>
      <c r="AA112" s="389">
        <f t="shared" ca="1" si="25"/>
        <v>4</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Lun</v>
      </c>
      <c r="U113" s="227" t="str">
        <f t="shared" ca="1" si="32"/>
        <v>avril</v>
      </c>
      <c r="X113" s="388">
        <f t="shared" ca="1" si="36"/>
        <v>45747</v>
      </c>
      <c r="Y113" s="513" t="str">
        <f t="shared" ca="1" si="33"/>
        <v>Lun. avril , 2025</v>
      </c>
      <c r="Z113" s="184">
        <f t="shared" ca="1" si="24"/>
        <v>30</v>
      </c>
      <c r="AA113" s="389">
        <f t="shared" ca="1" si="25"/>
        <v>4</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Lun</v>
      </c>
      <c r="U114" s="227" t="str">
        <f t="shared" ca="1" si="32"/>
        <v>avril</v>
      </c>
      <c r="X114" s="388">
        <f t="shared" ca="1" si="36"/>
        <v>45747</v>
      </c>
      <c r="Y114" s="513" t="str">
        <f t="shared" ca="1" si="33"/>
        <v>Lun. avril , 2025</v>
      </c>
      <c r="Z114" s="184">
        <f t="shared" ca="1" si="24"/>
        <v>30</v>
      </c>
      <c r="AA114" s="389">
        <f t="shared" ca="1" si="25"/>
        <v>4</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Lun</v>
      </c>
      <c r="U115" s="227" t="str">
        <f t="shared" ca="1" si="32"/>
        <v>avril</v>
      </c>
      <c r="X115" s="388">
        <f t="shared" ca="1" si="36"/>
        <v>45747</v>
      </c>
      <c r="Y115" s="513" t="str">
        <f t="shared" ca="1" si="33"/>
        <v>Lun. avril , 2025</v>
      </c>
      <c r="Z115" s="184">
        <f t="shared" ca="1" si="24"/>
        <v>30</v>
      </c>
      <c r="AA115" s="389">
        <f t="shared" ca="1" si="25"/>
        <v>4</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Lun</v>
      </c>
      <c r="U116" s="227" t="str">
        <f t="shared" ca="1" si="32"/>
        <v>avril</v>
      </c>
      <c r="X116" s="388">
        <f t="shared" ca="1" si="36"/>
        <v>45747</v>
      </c>
      <c r="Y116" s="513" t="str">
        <f t="shared" ca="1" si="33"/>
        <v>Lun. avril , 2025</v>
      </c>
      <c r="Z116" s="184">
        <f t="shared" ca="1" si="24"/>
        <v>30</v>
      </c>
      <c r="AA116" s="389">
        <f t="shared" ca="1" si="25"/>
        <v>4</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Lun</v>
      </c>
      <c r="U117" s="227" t="str">
        <f t="shared" ca="1" si="32"/>
        <v>avril</v>
      </c>
      <c r="X117" s="388">
        <f t="shared" ca="1" si="36"/>
        <v>45747</v>
      </c>
      <c r="Y117" s="513" t="str">
        <f t="shared" ca="1" si="33"/>
        <v>Lun. avril , 2025</v>
      </c>
      <c r="Z117" s="184">
        <f t="shared" ca="1" si="24"/>
        <v>30</v>
      </c>
      <c r="AA117" s="389">
        <f t="shared" ca="1" si="25"/>
        <v>4</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Lun</v>
      </c>
      <c r="U118" s="227" t="str">
        <f t="shared" ca="1" si="32"/>
        <v>avril</v>
      </c>
      <c r="X118" s="388">
        <f t="shared" ca="1" si="36"/>
        <v>45747</v>
      </c>
      <c r="Y118" s="513" t="str">
        <f t="shared" ca="1" si="33"/>
        <v>Lun. avril , 2025</v>
      </c>
      <c r="Z118" s="184">
        <f t="shared" ca="1" si="24"/>
        <v>30</v>
      </c>
      <c r="AA118" s="389">
        <f t="shared" ca="1" si="25"/>
        <v>4</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Lun</v>
      </c>
      <c r="U119" s="227" t="str">
        <f t="shared" ca="1" si="32"/>
        <v>avril</v>
      </c>
      <c r="X119" s="388">
        <f t="shared" ca="1" si="36"/>
        <v>45747</v>
      </c>
      <c r="Y119" s="513" t="str">
        <f t="shared" ca="1" si="33"/>
        <v>Lun. avril , 2025</v>
      </c>
      <c r="Z119" s="184">
        <f t="shared" ca="1" si="24"/>
        <v>30</v>
      </c>
      <c r="AA119" s="389">
        <f t="shared" ca="1" si="25"/>
        <v>4</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Lun</v>
      </c>
      <c r="U120" s="227" t="str">
        <f t="shared" ca="1" si="32"/>
        <v>avril</v>
      </c>
      <c r="X120" s="388">
        <f t="shared" ca="1" si="36"/>
        <v>45747</v>
      </c>
      <c r="Y120" s="513" t="str">
        <f t="shared" ca="1" si="33"/>
        <v>Lun. avril , 2025</v>
      </c>
      <c r="Z120" s="184">
        <f t="shared" ca="1" si="24"/>
        <v>30</v>
      </c>
      <c r="AA120" s="389">
        <f t="shared" ca="1" si="25"/>
        <v>4</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Lun</v>
      </c>
      <c r="U121" s="227" t="str">
        <f t="shared" ca="1" si="32"/>
        <v>avril</v>
      </c>
      <c r="X121" s="388">
        <f t="shared" ca="1" si="36"/>
        <v>45747</v>
      </c>
      <c r="Y121" s="513" t="str">
        <f t="shared" ca="1" si="33"/>
        <v>Lun. avril , 2025</v>
      </c>
      <c r="Z121" s="184">
        <f t="shared" ca="1" si="24"/>
        <v>30</v>
      </c>
      <c r="AA121" s="389">
        <f t="shared" ca="1" si="25"/>
        <v>4</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Lun</v>
      </c>
      <c r="U122" s="227" t="str">
        <f t="shared" ca="1" si="32"/>
        <v>avril</v>
      </c>
      <c r="X122" s="388">
        <f t="shared" ca="1" si="36"/>
        <v>45747</v>
      </c>
      <c r="Y122" s="513" t="str">
        <f t="shared" ca="1" si="33"/>
        <v>Lun. avril , 2025</v>
      </c>
      <c r="Z122" s="184">
        <f t="shared" ca="1" si="24"/>
        <v>30</v>
      </c>
      <c r="AA122" s="389">
        <f t="shared" ca="1" si="25"/>
        <v>4</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Lun</v>
      </c>
      <c r="U123" s="227" t="str">
        <f t="shared" ca="1" si="32"/>
        <v>avril</v>
      </c>
      <c r="X123" s="388">
        <f t="shared" ca="1" si="36"/>
        <v>45747</v>
      </c>
      <c r="Y123" s="513" t="str">
        <f t="shared" ca="1" si="33"/>
        <v>Lun. avril , 2025</v>
      </c>
      <c r="Z123" s="184">
        <f t="shared" ca="1" si="24"/>
        <v>30</v>
      </c>
      <c r="AA123" s="389">
        <f t="shared" ca="1" si="25"/>
        <v>4</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Lun</v>
      </c>
      <c r="U124" s="227" t="str">
        <f t="shared" ca="1" si="32"/>
        <v>avril</v>
      </c>
      <c r="X124" s="388">
        <f t="shared" ca="1" si="36"/>
        <v>45747</v>
      </c>
      <c r="Y124" s="513" t="str">
        <f t="shared" ca="1" si="33"/>
        <v>Lun. avril , 2025</v>
      </c>
      <c r="Z124" s="184">
        <f t="shared" ca="1" si="24"/>
        <v>30</v>
      </c>
      <c r="AA124" s="389">
        <f t="shared" ca="1" si="25"/>
        <v>4</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Lun</v>
      </c>
      <c r="U125" s="227" t="str">
        <f t="shared" ca="1" si="32"/>
        <v>avril</v>
      </c>
      <c r="X125" s="388">
        <f t="shared" ca="1" si="36"/>
        <v>45747</v>
      </c>
      <c r="Y125" s="513" t="str">
        <f t="shared" ca="1" si="33"/>
        <v>Lun. avril , 2025</v>
      </c>
      <c r="Z125" s="184">
        <f t="shared" ca="1" si="24"/>
        <v>30</v>
      </c>
      <c r="AA125" s="389">
        <f t="shared" ca="1" si="25"/>
        <v>4</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Lun</v>
      </c>
      <c r="U126" s="227" t="str">
        <f t="shared" ca="1" si="32"/>
        <v>avril</v>
      </c>
      <c r="X126" s="388">
        <f t="shared" ca="1" si="36"/>
        <v>45747</v>
      </c>
      <c r="Y126" s="513" t="str">
        <f t="shared" ca="1" si="33"/>
        <v>Lun. avril , 2025</v>
      </c>
      <c r="Z126" s="184">
        <f t="shared" ca="1" si="24"/>
        <v>30</v>
      </c>
      <c r="AA126" s="389">
        <f t="shared" ca="1" si="25"/>
        <v>4</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Lun</v>
      </c>
      <c r="U127" s="227" t="str">
        <f t="shared" ca="1" si="32"/>
        <v>avril</v>
      </c>
      <c r="X127" s="388">
        <f t="shared" ca="1" si="36"/>
        <v>45747</v>
      </c>
      <c r="Y127" s="513" t="str">
        <f t="shared" ca="1" si="33"/>
        <v>Lun. avril , 2025</v>
      </c>
      <c r="Z127" s="184">
        <f t="shared" ca="1" si="24"/>
        <v>30</v>
      </c>
      <c r="AA127" s="389">
        <f t="shared" ca="1" si="25"/>
        <v>4</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Lun</v>
      </c>
      <c r="U128" s="227" t="str">
        <f t="shared" ca="1" si="32"/>
        <v>avril</v>
      </c>
      <c r="X128" s="388">
        <f t="shared" ca="1" si="36"/>
        <v>45747</v>
      </c>
      <c r="Y128" s="513" t="str">
        <f t="shared" ca="1" si="33"/>
        <v>Lun. avril , 2025</v>
      </c>
      <c r="Z128" s="184">
        <f t="shared" ca="1" si="24"/>
        <v>30</v>
      </c>
      <c r="AA128" s="389">
        <f t="shared" ca="1" si="25"/>
        <v>4</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Lun</v>
      </c>
      <c r="U129" s="227" t="str">
        <f t="shared" ca="1" si="32"/>
        <v>avril</v>
      </c>
      <c r="X129" s="388">
        <f t="shared" ca="1" si="36"/>
        <v>45747</v>
      </c>
      <c r="Y129" s="513" t="str">
        <f t="shared" ca="1" si="33"/>
        <v>Lun. avril , 2025</v>
      </c>
      <c r="Z129" s="184">
        <f t="shared" ca="1" si="24"/>
        <v>30</v>
      </c>
      <c r="AA129" s="389">
        <f t="shared" ca="1" si="25"/>
        <v>4</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Lun</v>
      </c>
      <c r="U130" s="227" t="str">
        <f t="shared" ca="1" si="32"/>
        <v>avril</v>
      </c>
      <c r="X130" s="388">
        <f t="shared" ca="1" si="36"/>
        <v>45747</v>
      </c>
      <c r="Y130" s="513" t="str">
        <f t="shared" ca="1" si="33"/>
        <v>Lun. avril , 2025</v>
      </c>
      <c r="Z130" s="184">
        <f t="shared" ca="1" si="24"/>
        <v>30</v>
      </c>
      <c r="AA130" s="389">
        <f t="shared" ca="1" si="25"/>
        <v>4</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Lun</v>
      </c>
      <c r="U131" s="227" t="str">
        <f t="shared" ca="1" si="32"/>
        <v>avril</v>
      </c>
      <c r="X131" s="388">
        <f t="shared" ca="1" si="36"/>
        <v>45747</v>
      </c>
      <c r="Y131" s="513" t="str">
        <f t="shared" ca="1" si="33"/>
        <v>Lun. avril , 2025</v>
      </c>
      <c r="Z131" s="184">
        <f t="shared" ca="1" si="24"/>
        <v>30</v>
      </c>
      <c r="AA131" s="389">
        <f t="shared" ca="1" si="25"/>
        <v>4</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Lun</v>
      </c>
      <c r="U132" s="227" t="str">
        <f t="shared" ca="1" si="32"/>
        <v>avril</v>
      </c>
      <c r="X132" s="388">
        <f t="shared" ca="1" si="36"/>
        <v>45747</v>
      </c>
      <c r="Y132" s="513" t="str">
        <f t="shared" ca="1" si="33"/>
        <v>Lun. avril , 2025</v>
      </c>
      <c r="Z132" s="184">
        <f t="shared" ca="1" si="24"/>
        <v>30</v>
      </c>
      <c r="AA132" s="389">
        <f t="shared" ca="1" si="25"/>
        <v>4</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Lun</v>
      </c>
      <c r="U133" s="227" t="str">
        <f t="shared" ca="1" si="32"/>
        <v>avril</v>
      </c>
      <c r="X133" s="388">
        <f t="shared" ca="1" si="36"/>
        <v>45747</v>
      </c>
      <c r="Y133" s="513" t="str">
        <f t="shared" ca="1" si="33"/>
        <v>Lun. avril , 2025</v>
      </c>
      <c r="Z133" s="184">
        <f t="shared" ca="1" si="24"/>
        <v>30</v>
      </c>
      <c r="AA133" s="389">
        <f t="shared" ca="1" si="25"/>
        <v>4</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Lun</v>
      </c>
      <c r="U134" s="227" t="str">
        <f t="shared" ca="1" si="32"/>
        <v>avril</v>
      </c>
      <c r="X134" s="388">
        <f t="shared" ca="1" si="36"/>
        <v>45747</v>
      </c>
      <c r="Y134" s="513" t="str">
        <f t="shared" ca="1" si="33"/>
        <v>Lun. avril , 2025</v>
      </c>
      <c r="Z134" s="184">
        <f t="shared" ca="1" si="24"/>
        <v>30</v>
      </c>
      <c r="AA134" s="389">
        <f t="shared" ca="1" si="25"/>
        <v>4</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Lun</v>
      </c>
      <c r="U135" s="227" t="str">
        <f t="shared" ca="1" si="32"/>
        <v>avril</v>
      </c>
      <c r="X135" s="388">
        <f t="shared" ca="1" si="36"/>
        <v>45747</v>
      </c>
      <c r="Y135" s="513" t="str">
        <f t="shared" ca="1" si="33"/>
        <v>Lun. avril , 2025</v>
      </c>
      <c r="Z135" s="184">
        <f t="shared" ca="1" si="24"/>
        <v>30</v>
      </c>
      <c r="AA135" s="389">
        <f t="shared" ca="1" si="25"/>
        <v>4</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Lun</v>
      </c>
      <c r="U136" s="227" t="str">
        <f t="shared" ca="1" si="32"/>
        <v>avril</v>
      </c>
      <c r="X136" s="388">
        <f t="shared" ca="1" si="36"/>
        <v>45747</v>
      </c>
      <c r="Y136" s="513" t="str">
        <f t="shared" ca="1" si="33"/>
        <v>Lun. avril , 2025</v>
      </c>
      <c r="Z136" s="184">
        <f t="shared" ca="1" si="24"/>
        <v>30</v>
      </c>
      <c r="AA136" s="389">
        <f t="shared" ca="1" si="25"/>
        <v>4</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Lun</v>
      </c>
      <c r="U137" s="227" t="str">
        <f t="shared" ca="1" si="32"/>
        <v>avril</v>
      </c>
      <c r="X137" s="388">
        <f t="shared" ca="1" si="36"/>
        <v>45747</v>
      </c>
      <c r="Y137" s="513" t="str">
        <f t="shared" ca="1" si="33"/>
        <v>Lun. avril , 2025</v>
      </c>
      <c r="Z137" s="184">
        <f t="shared" ca="1" si="24"/>
        <v>30</v>
      </c>
      <c r="AA137" s="389">
        <f t="shared" ca="1" si="25"/>
        <v>4</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Lun</v>
      </c>
      <c r="U138" s="227" t="str">
        <f t="shared" ca="1" si="32"/>
        <v>avril</v>
      </c>
      <c r="X138" s="388">
        <f t="shared" ca="1" si="36"/>
        <v>45747</v>
      </c>
      <c r="Y138" s="513" t="str">
        <f t="shared" ca="1" si="33"/>
        <v>Lun. avril , 2025</v>
      </c>
      <c r="Z138" s="184">
        <f t="shared" ca="1" si="24"/>
        <v>30</v>
      </c>
      <c r="AA138" s="389">
        <f t="shared" ca="1" si="25"/>
        <v>4</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Lun</v>
      </c>
      <c r="U139" s="227" t="str">
        <f t="shared" ca="1" si="32"/>
        <v>avril</v>
      </c>
      <c r="X139" s="388">
        <f t="shared" ca="1" si="36"/>
        <v>45747</v>
      </c>
      <c r="Y139" s="513" t="str">
        <f t="shared" ca="1" si="33"/>
        <v>Lun. avril , 2025</v>
      </c>
      <c r="Z139" s="184">
        <f t="shared" ca="1" si="24"/>
        <v>30</v>
      </c>
      <c r="AA139" s="389">
        <f t="shared" ca="1" si="25"/>
        <v>4</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Lun</v>
      </c>
      <c r="U140" s="227" t="str">
        <f t="shared" ca="1" si="32"/>
        <v>avril</v>
      </c>
      <c r="X140" s="388">
        <f t="shared" ca="1" si="36"/>
        <v>45747</v>
      </c>
      <c r="Y140" s="513" t="str">
        <f t="shared" ca="1" si="33"/>
        <v>Lun. avril , 2025</v>
      </c>
      <c r="Z140" s="184">
        <f t="shared" ca="1" si="24"/>
        <v>30</v>
      </c>
      <c r="AA140" s="389">
        <f t="shared" ca="1" si="25"/>
        <v>4</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Lun</v>
      </c>
      <c r="U141" s="227" t="str">
        <f t="shared" ca="1" si="32"/>
        <v>avril</v>
      </c>
      <c r="X141" s="388">
        <f t="shared" ca="1" si="36"/>
        <v>45747</v>
      </c>
      <c r="Y141" s="513" t="str">
        <f t="shared" ca="1" si="33"/>
        <v>Lun. avril , 2025</v>
      </c>
      <c r="Z141" s="184">
        <f t="shared" ca="1" si="24"/>
        <v>30</v>
      </c>
      <c r="AA141" s="389">
        <f t="shared" ca="1" si="25"/>
        <v>4</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Lun</v>
      </c>
      <c r="U142" s="227" t="str">
        <f t="shared" ca="1" si="32"/>
        <v>avril</v>
      </c>
      <c r="X142" s="388">
        <f t="shared" ca="1" si="36"/>
        <v>45747</v>
      </c>
      <c r="Y142" s="513" t="str">
        <f t="shared" ca="1" si="33"/>
        <v>Lun. avril , 2025</v>
      </c>
      <c r="Z142" s="184">
        <f t="shared" ca="1" si="24"/>
        <v>30</v>
      </c>
      <c r="AA142" s="389">
        <f t="shared" ca="1" si="25"/>
        <v>4</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Lun</v>
      </c>
      <c r="U143" s="227" t="str">
        <f t="shared" ca="1" si="32"/>
        <v>avril</v>
      </c>
      <c r="X143" s="388">
        <f t="shared" ca="1" si="36"/>
        <v>45747</v>
      </c>
      <c r="Y143" s="513" t="str">
        <f t="shared" ca="1" si="33"/>
        <v>Lun. avril , 2025</v>
      </c>
      <c r="Z143" s="184">
        <f t="shared" ca="1" si="24"/>
        <v>30</v>
      </c>
      <c r="AA143" s="389">
        <f t="shared" ca="1" si="25"/>
        <v>4</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Lun</v>
      </c>
      <c r="U144" s="227" t="str">
        <f t="shared" ca="1" si="32"/>
        <v>avril</v>
      </c>
      <c r="X144" s="388">
        <f t="shared" ca="1" si="36"/>
        <v>45747</v>
      </c>
      <c r="Y144" s="513" t="str">
        <f t="shared" ca="1" si="33"/>
        <v>Lun. avril , 2025</v>
      </c>
      <c r="Z144" s="184">
        <f t="shared" ca="1" si="24"/>
        <v>30</v>
      </c>
      <c r="AA144" s="389">
        <f t="shared" ca="1" si="25"/>
        <v>4</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Lun</v>
      </c>
      <c r="U145" s="227" t="str">
        <f t="shared" ca="1" si="32"/>
        <v>avril</v>
      </c>
      <c r="X145" s="388">
        <f t="shared" ca="1" si="36"/>
        <v>45747</v>
      </c>
      <c r="Y145" s="513" t="str">
        <f t="shared" ca="1" si="33"/>
        <v>Lun. avril , 2025</v>
      </c>
      <c r="Z145" s="184">
        <f t="shared" ca="1" si="24"/>
        <v>30</v>
      </c>
      <c r="AA145" s="389">
        <f t="shared" ca="1" si="25"/>
        <v>4</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Lun</v>
      </c>
      <c r="U146" s="227" t="str">
        <f t="shared" ca="1" si="32"/>
        <v>avril</v>
      </c>
      <c r="X146" s="388">
        <f t="shared" ca="1" si="36"/>
        <v>45747</v>
      </c>
      <c r="Y146" s="513" t="str">
        <f t="shared" ca="1" si="33"/>
        <v>Lun. avril , 2025</v>
      </c>
      <c r="Z146" s="184">
        <f t="shared" ca="1" si="24"/>
        <v>30</v>
      </c>
      <c r="AA146" s="389">
        <f t="shared" ca="1" si="25"/>
        <v>4</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Lun</v>
      </c>
      <c r="U147" s="227" t="str">
        <f t="shared" ca="1" si="32"/>
        <v>avril</v>
      </c>
      <c r="X147" s="388">
        <f t="shared" ca="1" si="36"/>
        <v>45747</v>
      </c>
      <c r="Y147" s="513" t="str">
        <f t="shared" ca="1" si="33"/>
        <v>Lun. avril , 2025</v>
      </c>
      <c r="Z147" s="184">
        <f t="shared" ca="1" si="24"/>
        <v>30</v>
      </c>
      <c r="AA147" s="389">
        <f t="shared" ca="1" si="25"/>
        <v>4</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Lun</v>
      </c>
      <c r="U148" s="227" t="str">
        <f t="shared" ca="1" si="32"/>
        <v>avril</v>
      </c>
      <c r="X148" s="388">
        <f t="shared" ca="1" si="36"/>
        <v>45747</v>
      </c>
      <c r="Y148" s="513" t="str">
        <f t="shared" ca="1" si="33"/>
        <v>Lun. avril , 2025</v>
      </c>
      <c r="Z148" s="184">
        <f t="shared" ref="Z148:Z194" ca="1" si="43">MIN(R148,$AF$5)</f>
        <v>30</v>
      </c>
      <c r="AA148" s="389">
        <f t="shared" ref="AA148:AA194" ca="1" si="44">$AD$6</f>
        <v>4</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Lun</v>
      </c>
      <c r="U149" s="227" t="str">
        <f t="shared" ref="U149:U194" ca="1" si="51">$U$19</f>
        <v>avril</v>
      </c>
      <c r="X149" s="388">
        <f t="shared" ca="1" si="36"/>
        <v>45747</v>
      </c>
      <c r="Y149" s="513" t="str">
        <f t="shared" ref="Y149:Y194" ca="1" si="52">IF(Y143="f",T149&amp;". "&amp;" "&amp;R149&amp;" "&amp;U149&amp;" "&amp;$AE$7,T149&amp;". "&amp;U149&amp;" "&amp;R149&amp;", "&amp;$AE$7)</f>
        <v>Lun. avril , 2025</v>
      </c>
      <c r="Z149" s="184">
        <f t="shared" ca="1" si="43"/>
        <v>30</v>
      </c>
      <c r="AA149" s="389">
        <f t="shared" ca="1" si="44"/>
        <v>4</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Lun</v>
      </c>
      <c r="U150" s="227" t="str">
        <f t="shared" ca="1" si="51"/>
        <v>avril</v>
      </c>
      <c r="X150" s="388">
        <f t="shared" ref="X150:X194" ca="1" si="55">$AE$8+D150</f>
        <v>45747</v>
      </c>
      <c r="Y150" s="513" t="str">
        <f t="shared" ca="1" si="52"/>
        <v>Lun. avril , 2025</v>
      </c>
      <c r="Z150" s="184">
        <f t="shared" ca="1" si="43"/>
        <v>30</v>
      </c>
      <c r="AA150" s="389">
        <f t="shared" ca="1" si="44"/>
        <v>4</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Lun</v>
      </c>
      <c r="U151" s="227" t="str">
        <f t="shared" ca="1" si="51"/>
        <v>avril</v>
      </c>
      <c r="X151" s="388">
        <f t="shared" ca="1" si="55"/>
        <v>45747</v>
      </c>
      <c r="Y151" s="513" t="str">
        <f t="shared" ca="1" si="52"/>
        <v>Lun. avril , 2025</v>
      </c>
      <c r="Z151" s="184">
        <f t="shared" ca="1" si="43"/>
        <v>30</v>
      </c>
      <c r="AA151" s="389">
        <f t="shared" ca="1" si="44"/>
        <v>4</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Lun</v>
      </c>
      <c r="U152" s="227" t="str">
        <f t="shared" ca="1" si="51"/>
        <v>avril</v>
      </c>
      <c r="X152" s="388">
        <f t="shared" ca="1" si="55"/>
        <v>45747</v>
      </c>
      <c r="Y152" s="513" t="str">
        <f t="shared" ca="1" si="52"/>
        <v>Lun. avril , 2025</v>
      </c>
      <c r="Z152" s="184">
        <f t="shared" ca="1" si="43"/>
        <v>30</v>
      </c>
      <c r="AA152" s="389">
        <f t="shared" ca="1" si="44"/>
        <v>4</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Lun</v>
      </c>
      <c r="U153" s="227" t="str">
        <f t="shared" ca="1" si="51"/>
        <v>avril</v>
      </c>
      <c r="X153" s="388">
        <f t="shared" ca="1" si="55"/>
        <v>45747</v>
      </c>
      <c r="Y153" s="513" t="str">
        <f t="shared" ca="1" si="52"/>
        <v>Lun. avril , 2025</v>
      </c>
      <c r="Z153" s="184">
        <f t="shared" ca="1" si="43"/>
        <v>30</v>
      </c>
      <c r="AA153" s="389">
        <f t="shared" ca="1" si="44"/>
        <v>4</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Lun</v>
      </c>
      <c r="U154" s="227" t="str">
        <f t="shared" ca="1" si="51"/>
        <v>avril</v>
      </c>
      <c r="X154" s="388">
        <f t="shared" ca="1" si="55"/>
        <v>45747</v>
      </c>
      <c r="Y154" s="513" t="str">
        <f t="shared" ca="1" si="52"/>
        <v>Lun. avril , 2025</v>
      </c>
      <c r="Z154" s="184">
        <f t="shared" ca="1" si="43"/>
        <v>30</v>
      </c>
      <c r="AA154" s="389">
        <f t="shared" ca="1" si="44"/>
        <v>4</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Lun</v>
      </c>
      <c r="U155" s="227" t="str">
        <f t="shared" ca="1" si="51"/>
        <v>avril</v>
      </c>
      <c r="X155" s="388">
        <f t="shared" ca="1" si="55"/>
        <v>45747</v>
      </c>
      <c r="Y155" s="513" t="str">
        <f t="shared" ca="1" si="52"/>
        <v>Lun. avril , 2025</v>
      </c>
      <c r="Z155" s="184">
        <f t="shared" ca="1" si="43"/>
        <v>30</v>
      </c>
      <c r="AA155" s="389">
        <f t="shared" ca="1" si="44"/>
        <v>4</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Lun</v>
      </c>
      <c r="U156" s="227" t="str">
        <f t="shared" ca="1" si="51"/>
        <v>avril</v>
      </c>
      <c r="X156" s="388">
        <f t="shared" ca="1" si="55"/>
        <v>45747</v>
      </c>
      <c r="Y156" s="513" t="str">
        <f t="shared" ca="1" si="52"/>
        <v>Lun. avril , 2025</v>
      </c>
      <c r="Z156" s="184">
        <f t="shared" ca="1" si="43"/>
        <v>30</v>
      </c>
      <c r="AA156" s="389">
        <f t="shared" ca="1" si="44"/>
        <v>4</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Lun</v>
      </c>
      <c r="U157" s="227" t="str">
        <f t="shared" ca="1" si="51"/>
        <v>avril</v>
      </c>
      <c r="X157" s="388">
        <f t="shared" ca="1" si="55"/>
        <v>45747</v>
      </c>
      <c r="Y157" s="513" t="str">
        <f t="shared" ca="1" si="52"/>
        <v>Lun. avril , 2025</v>
      </c>
      <c r="Z157" s="184">
        <f t="shared" ca="1" si="43"/>
        <v>30</v>
      </c>
      <c r="AA157" s="389">
        <f t="shared" ca="1" si="44"/>
        <v>4</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Lun</v>
      </c>
      <c r="U158" s="227" t="str">
        <f t="shared" ca="1" si="51"/>
        <v>avril</v>
      </c>
      <c r="X158" s="388">
        <f t="shared" ca="1" si="55"/>
        <v>45747</v>
      </c>
      <c r="Y158" s="513" t="str">
        <f t="shared" ca="1" si="52"/>
        <v>Lun. avril , 2025</v>
      </c>
      <c r="Z158" s="184">
        <f t="shared" ca="1" si="43"/>
        <v>30</v>
      </c>
      <c r="AA158" s="389">
        <f t="shared" ca="1" si="44"/>
        <v>4</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Lun</v>
      </c>
      <c r="U159" s="227" t="str">
        <f t="shared" ca="1" si="51"/>
        <v>avril</v>
      </c>
      <c r="X159" s="388">
        <f t="shared" ca="1" si="55"/>
        <v>45747</v>
      </c>
      <c r="Y159" s="513" t="str">
        <f t="shared" ca="1" si="52"/>
        <v>Lun. avril , 2025</v>
      </c>
      <c r="Z159" s="184">
        <f t="shared" ca="1" si="43"/>
        <v>30</v>
      </c>
      <c r="AA159" s="389">
        <f t="shared" ca="1" si="44"/>
        <v>4</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Lun</v>
      </c>
      <c r="U160" s="227" t="str">
        <f t="shared" ca="1" si="51"/>
        <v>avril</v>
      </c>
      <c r="X160" s="388">
        <f t="shared" ca="1" si="55"/>
        <v>45747</v>
      </c>
      <c r="Y160" s="513" t="str">
        <f t="shared" ca="1" si="52"/>
        <v>Lun. avril , 2025</v>
      </c>
      <c r="Z160" s="184">
        <f t="shared" ca="1" si="43"/>
        <v>30</v>
      </c>
      <c r="AA160" s="389">
        <f t="shared" ca="1" si="44"/>
        <v>4</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Lun</v>
      </c>
      <c r="U161" s="227" t="str">
        <f t="shared" ca="1" si="51"/>
        <v>avril</v>
      </c>
      <c r="X161" s="388">
        <f t="shared" ca="1" si="55"/>
        <v>45747</v>
      </c>
      <c r="Y161" s="513" t="str">
        <f t="shared" ca="1" si="52"/>
        <v>Lun. avril , 2025</v>
      </c>
      <c r="Z161" s="184">
        <f t="shared" ca="1" si="43"/>
        <v>30</v>
      </c>
      <c r="AA161" s="389">
        <f t="shared" ca="1" si="44"/>
        <v>4</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Lun</v>
      </c>
      <c r="U162" s="227" t="str">
        <f t="shared" ca="1" si="51"/>
        <v>avril</v>
      </c>
      <c r="X162" s="388">
        <f t="shared" ca="1" si="55"/>
        <v>45747</v>
      </c>
      <c r="Y162" s="513" t="str">
        <f t="shared" ca="1" si="52"/>
        <v>Lun. avril , 2025</v>
      </c>
      <c r="Z162" s="184">
        <f t="shared" ca="1" si="43"/>
        <v>30</v>
      </c>
      <c r="AA162" s="389">
        <f t="shared" ca="1" si="44"/>
        <v>4</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Lun</v>
      </c>
      <c r="U163" s="227" t="str">
        <f t="shared" ca="1" si="51"/>
        <v>avril</v>
      </c>
      <c r="X163" s="388">
        <f t="shared" ca="1" si="55"/>
        <v>45747</v>
      </c>
      <c r="Y163" s="513" t="str">
        <f t="shared" ca="1" si="52"/>
        <v>Lun. avril , 2025</v>
      </c>
      <c r="Z163" s="184">
        <f t="shared" ca="1" si="43"/>
        <v>30</v>
      </c>
      <c r="AA163" s="389">
        <f t="shared" ca="1" si="44"/>
        <v>4</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Lun</v>
      </c>
      <c r="U164" s="227" t="str">
        <f t="shared" ca="1" si="51"/>
        <v>avril</v>
      </c>
      <c r="X164" s="388">
        <f t="shared" ca="1" si="55"/>
        <v>45747</v>
      </c>
      <c r="Y164" s="513" t="str">
        <f t="shared" ca="1" si="52"/>
        <v>Lun. avril , 2025</v>
      </c>
      <c r="Z164" s="184">
        <f t="shared" ca="1" si="43"/>
        <v>30</v>
      </c>
      <c r="AA164" s="389">
        <f t="shared" ca="1" si="44"/>
        <v>4</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Lun</v>
      </c>
      <c r="U165" s="227" t="str">
        <f t="shared" ca="1" si="51"/>
        <v>avril</v>
      </c>
      <c r="X165" s="388">
        <f t="shared" ca="1" si="55"/>
        <v>45747</v>
      </c>
      <c r="Y165" s="513" t="str">
        <f t="shared" ca="1" si="52"/>
        <v>Lun. avril , 2025</v>
      </c>
      <c r="Z165" s="184">
        <f t="shared" ca="1" si="43"/>
        <v>30</v>
      </c>
      <c r="AA165" s="389">
        <f t="shared" ca="1" si="44"/>
        <v>4</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Lun</v>
      </c>
      <c r="U166" s="227" t="str">
        <f t="shared" ca="1" si="51"/>
        <v>avril</v>
      </c>
      <c r="X166" s="388">
        <f t="shared" ca="1" si="55"/>
        <v>45747</v>
      </c>
      <c r="Y166" s="513" t="str">
        <f t="shared" ca="1" si="52"/>
        <v>Lun. avril , 2025</v>
      </c>
      <c r="Z166" s="184">
        <f t="shared" ca="1" si="43"/>
        <v>30</v>
      </c>
      <c r="AA166" s="389">
        <f t="shared" ca="1" si="44"/>
        <v>4</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Lun</v>
      </c>
      <c r="U167" s="227" t="str">
        <f t="shared" ca="1" si="51"/>
        <v>avril</v>
      </c>
      <c r="X167" s="388">
        <f t="shared" ca="1" si="55"/>
        <v>45747</v>
      </c>
      <c r="Y167" s="513" t="str">
        <f t="shared" ca="1" si="52"/>
        <v>Lun. avril , 2025</v>
      </c>
      <c r="Z167" s="184">
        <f t="shared" ca="1" si="43"/>
        <v>30</v>
      </c>
      <c r="AA167" s="389">
        <f t="shared" ca="1" si="44"/>
        <v>4</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Lun</v>
      </c>
      <c r="U168" s="227" t="str">
        <f t="shared" ca="1" si="51"/>
        <v>avril</v>
      </c>
      <c r="X168" s="388">
        <f t="shared" ca="1" si="55"/>
        <v>45747</v>
      </c>
      <c r="Y168" s="513" t="str">
        <f t="shared" ca="1" si="52"/>
        <v>Lun. avril , 2025</v>
      </c>
      <c r="Z168" s="184">
        <f t="shared" ca="1" si="43"/>
        <v>30</v>
      </c>
      <c r="AA168" s="389">
        <f t="shared" ca="1" si="44"/>
        <v>4</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Lun</v>
      </c>
      <c r="U169" s="227" t="str">
        <f t="shared" ca="1" si="51"/>
        <v>avril</v>
      </c>
      <c r="X169" s="388">
        <f t="shared" ca="1" si="55"/>
        <v>45747</v>
      </c>
      <c r="Y169" s="513" t="str">
        <f t="shared" ca="1" si="52"/>
        <v>Lun. avril , 2025</v>
      </c>
      <c r="Z169" s="184">
        <f t="shared" ca="1" si="43"/>
        <v>30</v>
      </c>
      <c r="AA169" s="389">
        <f t="shared" ca="1" si="44"/>
        <v>4</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Lun</v>
      </c>
      <c r="U170" s="227" t="str">
        <f t="shared" ca="1" si="51"/>
        <v>avril</v>
      </c>
      <c r="X170" s="388">
        <f t="shared" ca="1" si="55"/>
        <v>45747</v>
      </c>
      <c r="Y170" s="513" t="str">
        <f t="shared" ca="1" si="52"/>
        <v>Lun. avril , 2025</v>
      </c>
      <c r="Z170" s="184">
        <f t="shared" ca="1" si="43"/>
        <v>30</v>
      </c>
      <c r="AA170" s="389">
        <f t="shared" ca="1" si="44"/>
        <v>4</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Lun</v>
      </c>
      <c r="U171" s="227" t="str">
        <f t="shared" ca="1" si="51"/>
        <v>avril</v>
      </c>
      <c r="X171" s="388">
        <f t="shared" ca="1" si="55"/>
        <v>45747</v>
      </c>
      <c r="Y171" s="513" t="str">
        <f t="shared" ca="1" si="52"/>
        <v>Lun. avril , 2025</v>
      </c>
      <c r="Z171" s="184">
        <f t="shared" ca="1" si="43"/>
        <v>30</v>
      </c>
      <c r="AA171" s="389">
        <f t="shared" ca="1" si="44"/>
        <v>4</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Lun</v>
      </c>
      <c r="U172" s="227" t="str">
        <f t="shared" ca="1" si="51"/>
        <v>avril</v>
      </c>
      <c r="X172" s="388">
        <f t="shared" ca="1" si="55"/>
        <v>45747</v>
      </c>
      <c r="Y172" s="513" t="str">
        <f t="shared" ca="1" si="52"/>
        <v>Lun. avril , 2025</v>
      </c>
      <c r="Z172" s="184">
        <f t="shared" ca="1" si="43"/>
        <v>30</v>
      </c>
      <c r="AA172" s="389">
        <f t="shared" ca="1" si="44"/>
        <v>4</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Lun</v>
      </c>
      <c r="U173" s="227" t="str">
        <f t="shared" ca="1" si="51"/>
        <v>avril</v>
      </c>
      <c r="X173" s="388">
        <f t="shared" ca="1" si="55"/>
        <v>45747</v>
      </c>
      <c r="Y173" s="513" t="str">
        <f t="shared" ca="1" si="52"/>
        <v>Lun. avril , 2025</v>
      </c>
      <c r="Z173" s="184">
        <f t="shared" ca="1" si="43"/>
        <v>30</v>
      </c>
      <c r="AA173" s="389">
        <f t="shared" ca="1" si="44"/>
        <v>4</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Lun</v>
      </c>
      <c r="U174" s="227" t="str">
        <f t="shared" ca="1" si="51"/>
        <v>avril</v>
      </c>
      <c r="X174" s="388">
        <f t="shared" ca="1" si="55"/>
        <v>45747</v>
      </c>
      <c r="Y174" s="513" t="str">
        <f t="shared" ca="1" si="52"/>
        <v>Lun. avril , 2025</v>
      </c>
      <c r="Z174" s="184">
        <f t="shared" ca="1" si="43"/>
        <v>30</v>
      </c>
      <c r="AA174" s="389">
        <f t="shared" ca="1" si="44"/>
        <v>4</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Lun</v>
      </c>
      <c r="U175" s="227" t="str">
        <f t="shared" ca="1" si="51"/>
        <v>avril</v>
      </c>
      <c r="X175" s="388">
        <f t="shared" ca="1" si="55"/>
        <v>45747</v>
      </c>
      <c r="Y175" s="513" t="str">
        <f t="shared" ca="1" si="52"/>
        <v>Lun. avril , 2025</v>
      </c>
      <c r="Z175" s="184">
        <f t="shared" ca="1" si="43"/>
        <v>30</v>
      </c>
      <c r="AA175" s="389">
        <f t="shared" ca="1" si="44"/>
        <v>4</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Lun</v>
      </c>
      <c r="U176" s="227" t="str">
        <f t="shared" ca="1" si="51"/>
        <v>avril</v>
      </c>
      <c r="X176" s="388">
        <f t="shared" ca="1" si="55"/>
        <v>45747</v>
      </c>
      <c r="Y176" s="513" t="str">
        <f t="shared" ca="1" si="52"/>
        <v>Lun. avril , 2025</v>
      </c>
      <c r="Z176" s="184">
        <f t="shared" ca="1" si="43"/>
        <v>30</v>
      </c>
      <c r="AA176" s="389">
        <f t="shared" ca="1" si="44"/>
        <v>4</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Lun</v>
      </c>
      <c r="U177" s="227" t="str">
        <f t="shared" ca="1" si="51"/>
        <v>avril</v>
      </c>
      <c r="X177" s="388">
        <f t="shared" ca="1" si="55"/>
        <v>45747</v>
      </c>
      <c r="Y177" s="513" t="str">
        <f t="shared" ca="1" si="52"/>
        <v>Lun. avril , 2025</v>
      </c>
      <c r="Z177" s="184">
        <f t="shared" ca="1" si="43"/>
        <v>30</v>
      </c>
      <c r="AA177" s="389">
        <f t="shared" ca="1" si="44"/>
        <v>4</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Lun</v>
      </c>
      <c r="U178" s="227" t="str">
        <f t="shared" ca="1" si="51"/>
        <v>avril</v>
      </c>
      <c r="X178" s="388">
        <f t="shared" ca="1" si="55"/>
        <v>45747</v>
      </c>
      <c r="Y178" s="513" t="str">
        <f t="shared" ca="1" si="52"/>
        <v>Lun. avril , 2025</v>
      </c>
      <c r="Z178" s="184">
        <f t="shared" ca="1" si="43"/>
        <v>30</v>
      </c>
      <c r="AA178" s="389">
        <f t="shared" ca="1" si="44"/>
        <v>4</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Lun</v>
      </c>
      <c r="U179" s="227" t="str">
        <f t="shared" ca="1" si="51"/>
        <v>avril</v>
      </c>
      <c r="X179" s="388">
        <f t="shared" ca="1" si="55"/>
        <v>45747</v>
      </c>
      <c r="Y179" s="513" t="str">
        <f t="shared" ca="1" si="52"/>
        <v>Lun. avril , 2025</v>
      </c>
      <c r="Z179" s="184">
        <f t="shared" ca="1" si="43"/>
        <v>30</v>
      </c>
      <c r="AA179" s="389">
        <f t="shared" ca="1" si="44"/>
        <v>4</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Lun</v>
      </c>
      <c r="U180" s="227" t="str">
        <f t="shared" ca="1" si="51"/>
        <v>avril</v>
      </c>
      <c r="X180" s="388">
        <f t="shared" ca="1" si="55"/>
        <v>45747</v>
      </c>
      <c r="Y180" s="513" t="str">
        <f t="shared" ca="1" si="52"/>
        <v>Lun. avril , 2025</v>
      </c>
      <c r="Z180" s="184">
        <f t="shared" ca="1" si="43"/>
        <v>30</v>
      </c>
      <c r="AA180" s="389">
        <f t="shared" ca="1" si="44"/>
        <v>4</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Lun</v>
      </c>
      <c r="U181" s="227" t="str">
        <f t="shared" ca="1" si="51"/>
        <v>avril</v>
      </c>
      <c r="X181" s="388">
        <f t="shared" ca="1" si="55"/>
        <v>45747</v>
      </c>
      <c r="Y181" s="513" t="str">
        <f t="shared" ca="1" si="52"/>
        <v>Lun. avril , 2025</v>
      </c>
      <c r="Z181" s="184">
        <f t="shared" ca="1" si="43"/>
        <v>30</v>
      </c>
      <c r="AA181" s="389">
        <f t="shared" ca="1" si="44"/>
        <v>4</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Lun</v>
      </c>
      <c r="U182" s="227" t="str">
        <f t="shared" ca="1" si="51"/>
        <v>avril</v>
      </c>
      <c r="X182" s="388">
        <f t="shared" ca="1" si="55"/>
        <v>45747</v>
      </c>
      <c r="Y182" s="513" t="str">
        <f t="shared" ca="1" si="52"/>
        <v>Lun. avril , 2025</v>
      </c>
      <c r="Z182" s="184">
        <f t="shared" ca="1" si="43"/>
        <v>30</v>
      </c>
      <c r="AA182" s="389">
        <f t="shared" ca="1" si="44"/>
        <v>4</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Lun</v>
      </c>
      <c r="U183" s="227" t="str">
        <f t="shared" ca="1" si="51"/>
        <v>avril</v>
      </c>
      <c r="X183" s="388">
        <f t="shared" ca="1" si="55"/>
        <v>45747</v>
      </c>
      <c r="Y183" s="513" t="str">
        <f t="shared" ca="1" si="52"/>
        <v>Lun. avril , 2025</v>
      </c>
      <c r="Z183" s="184">
        <f t="shared" ca="1" si="43"/>
        <v>30</v>
      </c>
      <c r="AA183" s="389">
        <f t="shared" ca="1" si="44"/>
        <v>4</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Lun</v>
      </c>
      <c r="U184" s="227" t="str">
        <f t="shared" ca="1" si="51"/>
        <v>avril</v>
      </c>
      <c r="X184" s="388">
        <f t="shared" ca="1" si="55"/>
        <v>45747</v>
      </c>
      <c r="Y184" s="513" t="str">
        <f t="shared" ca="1" si="52"/>
        <v>Lun. avril , 2025</v>
      </c>
      <c r="Z184" s="184">
        <f t="shared" ca="1" si="43"/>
        <v>30</v>
      </c>
      <c r="AA184" s="389">
        <f t="shared" ca="1" si="44"/>
        <v>4</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Lun</v>
      </c>
      <c r="U185" s="227" t="str">
        <f t="shared" ca="1" si="51"/>
        <v>avril</v>
      </c>
      <c r="X185" s="388">
        <f t="shared" ca="1" si="55"/>
        <v>45747</v>
      </c>
      <c r="Y185" s="513" t="str">
        <f t="shared" ca="1" si="52"/>
        <v>Lun. avril , 2025</v>
      </c>
      <c r="Z185" s="184">
        <f t="shared" ca="1" si="43"/>
        <v>30</v>
      </c>
      <c r="AA185" s="389">
        <f t="shared" ca="1" si="44"/>
        <v>4</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Lun</v>
      </c>
      <c r="U186" s="227" t="str">
        <f t="shared" ca="1" si="51"/>
        <v>avril</v>
      </c>
      <c r="X186" s="388">
        <f t="shared" ca="1" si="55"/>
        <v>45747</v>
      </c>
      <c r="Y186" s="513" t="str">
        <f t="shared" ca="1" si="52"/>
        <v>Lun. avril , 2025</v>
      </c>
      <c r="Z186" s="184">
        <f t="shared" ca="1" si="43"/>
        <v>30</v>
      </c>
      <c r="AA186" s="389">
        <f t="shared" ca="1" si="44"/>
        <v>4</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Lun</v>
      </c>
      <c r="U187" s="227" t="str">
        <f t="shared" ca="1" si="51"/>
        <v>avril</v>
      </c>
      <c r="X187" s="388">
        <f t="shared" ca="1" si="55"/>
        <v>45747</v>
      </c>
      <c r="Y187" s="513" t="str">
        <f t="shared" ca="1" si="52"/>
        <v>Lun. avril , 2025</v>
      </c>
      <c r="Z187" s="184">
        <f t="shared" ca="1" si="43"/>
        <v>30</v>
      </c>
      <c r="AA187" s="389">
        <f t="shared" ca="1" si="44"/>
        <v>4</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Lun</v>
      </c>
      <c r="U188" s="227" t="str">
        <f t="shared" ca="1" si="51"/>
        <v>avril</v>
      </c>
      <c r="X188" s="388">
        <f t="shared" ca="1" si="55"/>
        <v>45747</v>
      </c>
      <c r="Y188" s="513" t="str">
        <f t="shared" ca="1" si="52"/>
        <v>Lun. avril , 2025</v>
      </c>
      <c r="Z188" s="184">
        <f t="shared" ca="1" si="43"/>
        <v>30</v>
      </c>
      <c r="AA188" s="389">
        <f t="shared" ca="1" si="44"/>
        <v>4</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Lun</v>
      </c>
      <c r="U189" s="227" t="str">
        <f t="shared" ca="1" si="51"/>
        <v>avril</v>
      </c>
      <c r="X189" s="388">
        <f t="shared" ca="1" si="55"/>
        <v>45747</v>
      </c>
      <c r="Y189" s="513" t="str">
        <f t="shared" ca="1" si="52"/>
        <v>Lun. avril , 2025</v>
      </c>
      <c r="Z189" s="184">
        <f t="shared" ca="1" si="43"/>
        <v>30</v>
      </c>
      <c r="AA189" s="389">
        <f t="shared" ca="1" si="44"/>
        <v>4</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Lun</v>
      </c>
      <c r="U190" s="227" t="str">
        <f t="shared" ca="1" si="51"/>
        <v>avril</v>
      </c>
      <c r="X190" s="388">
        <f t="shared" ca="1" si="55"/>
        <v>45747</v>
      </c>
      <c r="Y190" s="513" t="str">
        <f t="shared" ca="1" si="52"/>
        <v>Lun. avril , 2025</v>
      </c>
      <c r="Z190" s="184">
        <f t="shared" ca="1" si="43"/>
        <v>30</v>
      </c>
      <c r="AA190" s="389">
        <f t="shared" ca="1" si="44"/>
        <v>4</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Lun</v>
      </c>
      <c r="U191" s="227" t="str">
        <f t="shared" ca="1" si="51"/>
        <v>avril</v>
      </c>
      <c r="X191" s="388">
        <f t="shared" ca="1" si="55"/>
        <v>45747</v>
      </c>
      <c r="Y191" s="513" t="str">
        <f t="shared" ca="1" si="52"/>
        <v>Lun. avril , 2025</v>
      </c>
      <c r="Z191" s="184">
        <f t="shared" ca="1" si="43"/>
        <v>30</v>
      </c>
      <c r="AA191" s="389">
        <f t="shared" ca="1" si="44"/>
        <v>4</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Lun</v>
      </c>
      <c r="U192" s="227" t="str">
        <f t="shared" ca="1" si="51"/>
        <v>avril</v>
      </c>
      <c r="X192" s="388">
        <f t="shared" ca="1" si="55"/>
        <v>45747</v>
      </c>
      <c r="Y192" s="513" t="str">
        <f t="shared" ca="1" si="52"/>
        <v>Lun. avril , 2025</v>
      </c>
      <c r="Z192" s="184">
        <f t="shared" ca="1" si="43"/>
        <v>30</v>
      </c>
      <c r="AA192" s="389">
        <f t="shared" ca="1" si="44"/>
        <v>4</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Lun</v>
      </c>
      <c r="U193" s="227" t="str">
        <f t="shared" ca="1" si="51"/>
        <v>avril</v>
      </c>
      <c r="X193" s="388">
        <f t="shared" ca="1" si="55"/>
        <v>45747</v>
      </c>
      <c r="Y193" s="513" t="str">
        <f t="shared" ca="1" si="52"/>
        <v>Lun. avril , 2025</v>
      </c>
      <c r="Z193" s="184">
        <f t="shared" ca="1" si="43"/>
        <v>30</v>
      </c>
      <c r="AA193" s="389">
        <f t="shared" ca="1" si="44"/>
        <v>4</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Lun</v>
      </c>
      <c r="U194" s="227" t="str">
        <f t="shared" ca="1" si="51"/>
        <v>avril</v>
      </c>
      <c r="X194" s="388">
        <f t="shared" ca="1" si="55"/>
        <v>45747</v>
      </c>
      <c r="Y194" s="513" t="str">
        <f t="shared" ca="1" si="52"/>
        <v>Lun. avril , 2025</v>
      </c>
      <c r="Z194" s="184">
        <f t="shared" ca="1" si="43"/>
        <v>30</v>
      </c>
      <c r="AA194" s="389">
        <f t="shared" ca="1" si="44"/>
        <v>4</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30</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PricewaterhouseCoopers LLP/s.r.l./s.e.n.c.r.l., une société à responsabilité limitée de l’Ontario, 2025.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c r="U196"/>
      <c r="V196" s="26"/>
      <c r="AB196" s="161"/>
      <c r="AC196" s="287">
        <f ca="1">Z195</f>
        <v>30</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30</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30</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30</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611" priority="60" stopIfTrue="1">
      <formula>AND($AJ$2=$AF$5,$X$16=$X$13)</formula>
    </cfRule>
  </conditionalFormatting>
  <conditionalFormatting sqref="B18">
    <cfRule type="expression" dxfId="610" priority="39" stopIfTrue="1">
      <formula>(B18&gt;DATE(2000+$Y$2,$AA$21+1,1)-DATE(2000+$Y$2,$AA$21,1))</formula>
    </cfRule>
  </conditionalFormatting>
  <conditionalFormatting sqref="B20:B194">
    <cfRule type="expression" dxfId="609" priority="6" stopIfTrue="1">
      <formula>($G20="- -")</formula>
    </cfRule>
  </conditionalFormatting>
  <conditionalFormatting sqref="B16:J16">
    <cfRule type="expression" dxfId="608" priority="46" stopIfTrue="1">
      <formula>AND($AJ$2=$AF$5,$X$16=$X$13)</formula>
    </cfRule>
  </conditionalFormatting>
  <conditionalFormatting sqref="C17">
    <cfRule type="cellIs" dxfId="607" priority="45" stopIfTrue="1" operator="equal">
      <formula>"X"</formula>
    </cfRule>
  </conditionalFormatting>
  <conditionalFormatting sqref="C20:C194">
    <cfRule type="expression" dxfId="606" priority="14" stopIfTrue="1">
      <formula>($X$16=$X$14)</formula>
    </cfRule>
    <cfRule type="expression" dxfId="605" priority="15" stopIfTrue="1">
      <formula>($AV20=1)</formula>
    </cfRule>
    <cfRule type="expression" dxfId="604" priority="16" stopIfTrue="1">
      <formula>AND(D20=1+D19,G20=X20)</formula>
    </cfRule>
  </conditionalFormatting>
  <conditionalFormatting sqref="C9:J9">
    <cfRule type="expression" dxfId="603" priority="71" stopIfTrue="1">
      <formula>AND(ISNUMBER(C$9),ISNUMBER(C10),(C$9&gt;C$10))</formula>
    </cfRule>
  </conditionalFormatting>
  <conditionalFormatting sqref="C10:J10">
    <cfRule type="expression" dxfId="602" priority="77" stopIfTrue="1">
      <formula>AND(ISNUMBER(C$9),ISNUMBER(C10),(C$9&gt;C$10))</formula>
    </cfRule>
  </conditionalFormatting>
  <conditionalFormatting sqref="D20">
    <cfRule type="expression" dxfId="601" priority="18" stopIfTrue="1">
      <formula>AND($G20&lt;&gt;"- -",$G20&lt;&gt;$Y20)</formula>
    </cfRule>
    <cfRule type="expression" dxfId="600" priority="19" stopIfTrue="1">
      <formula>($AI20=1)</formula>
    </cfRule>
  </conditionalFormatting>
  <conditionalFormatting sqref="D21:D194">
    <cfRule type="expression" dxfId="599" priority="63" stopIfTrue="1">
      <formula>($AI21=1)</formula>
    </cfRule>
    <cfRule type="expression" dxfId="598" priority="62" stopIfTrue="1">
      <formula>AND($G21&lt;&gt;"- -",$G21&lt;&gt;$Y21)</formula>
    </cfRule>
  </conditionalFormatting>
  <conditionalFormatting sqref="D18:G19">
    <cfRule type="expression" dxfId="597" priority="38" stopIfTrue="1">
      <formula>($AB$16&lt;2)</formula>
    </cfRule>
  </conditionalFormatting>
  <conditionalFormatting sqref="D20:G194">
    <cfRule type="expression" dxfId="596" priority="17" stopIfTrue="1">
      <formula>OR($G20=$G19,$D20=$D19)</formula>
    </cfRule>
  </conditionalFormatting>
  <conditionalFormatting sqref="E8:F8">
    <cfRule type="expression" dxfId="595" priority="73" stopIfTrue="1">
      <formula>AND(ISNUMBER(E$9),ISNUMBER(E10),(E$9&gt;E$10))</formula>
    </cfRule>
    <cfRule type="expression" dxfId="594" priority="72" stopIfTrue="1">
      <formula>(BJ$13&gt;0)</formula>
    </cfRule>
  </conditionalFormatting>
  <conditionalFormatting sqref="E20:G20">
    <cfRule type="expression" dxfId="593" priority="22" stopIfTrue="1">
      <formula>($AI20+$AX20&gt;0)</formula>
    </cfRule>
    <cfRule type="expression" dxfId="592" priority="21" stopIfTrue="1">
      <formula>AND($G20&lt;&gt;"- -",$G20&lt;&gt;$Y20)</formula>
    </cfRule>
  </conditionalFormatting>
  <conditionalFormatting sqref="E21:G194">
    <cfRule type="expression" dxfId="591" priority="66" stopIfTrue="1">
      <formula>($AI21+$AX21&gt;0)</formula>
    </cfRule>
    <cfRule type="expression" dxfId="590" priority="65" stopIfTrue="1">
      <formula>AND($G21&lt;&gt;"- -",$G21&lt;&gt;$Y21)</formula>
    </cfRule>
  </conditionalFormatting>
  <conditionalFormatting sqref="G8:J8">
    <cfRule type="expression" dxfId="589" priority="75" stopIfTrue="1">
      <formula>AND(ISNUMBER(G$9),ISNUMBER(G10),(G$9&gt;G$10))</formula>
    </cfRule>
    <cfRule type="expression" dxfId="588" priority="74" stopIfTrue="1">
      <formula>(BK$13&gt;0)</formula>
    </cfRule>
  </conditionalFormatting>
  <conditionalFormatting sqref="H6:I7">
    <cfRule type="expression" dxfId="587" priority="76" stopIfTrue="1">
      <formula>AND(ISNUMBER($H$7),$H$7&lt;$I$7)</formula>
    </cfRule>
  </conditionalFormatting>
  <conditionalFormatting sqref="H21:J194">
    <cfRule type="expression" dxfId="586" priority="4" stopIfTrue="1">
      <formula>($D20=$D21)</formula>
    </cfRule>
  </conditionalFormatting>
  <conditionalFormatting sqref="J7">
    <cfRule type="cellIs" dxfId="585" priority="50" stopIfTrue="1" operator="lessThan">
      <formula>0</formula>
    </cfRule>
  </conditionalFormatting>
  <conditionalFormatting sqref="K20:K34">
    <cfRule type="expression" dxfId="584" priority="70" stopIfTrue="1">
      <formula>AND(ISNUMBER(K20),ISNUMBER(L20),OR(K20&lt;L19,K20&gt;L20))</formula>
    </cfRule>
  </conditionalFormatting>
  <conditionalFormatting sqref="K35:K194">
    <cfRule type="expression" dxfId="583" priority="59" stopIfTrue="1">
      <formula>AND(ISNUMBER(K35),OR(K35&lt;L34,K35&gt;L35,$BM35&lt;&gt;1))</formula>
    </cfRule>
  </conditionalFormatting>
  <conditionalFormatting sqref="K18:L18 BE19:BF19">
    <cfRule type="expression" dxfId="582" priority="28" stopIfTrue="1">
      <formula>($K$19=$AL$7)</formula>
    </cfRule>
  </conditionalFormatting>
  <conditionalFormatting sqref="K20:M194">
    <cfRule type="expression" dxfId="581" priority="52" stopIfTrue="1">
      <formula>OR($AJ$2=$AF$5,$AW20=0,$AV20=1,$AG20=99)</formula>
    </cfRule>
  </conditionalFormatting>
  <conditionalFormatting sqref="L20:L34">
    <cfRule type="expression" dxfId="580" priority="68" stopIfTrue="1">
      <formula>AND(ISNUMBER(L20),OR(AND(L20&lt;K19,B20&gt;1),K20&gt;L20))</formula>
    </cfRule>
  </conditionalFormatting>
  <conditionalFormatting sqref="L35:L194">
    <cfRule type="expression" dxfId="579" priority="57" stopIfTrue="1">
      <formula>AND(ISNUMBER(L35),OR(AND(L35&lt;K34,B35&gt;1),K35&gt;L35,$BN35&lt;&gt;1))</formula>
    </cfRule>
  </conditionalFormatting>
  <conditionalFormatting sqref="M19 BG20">
    <cfRule type="cellIs" dxfId="578" priority="43" stopIfTrue="1" operator="equal">
      <formula>0</formula>
    </cfRule>
    <cfRule type="expression" dxfId="577" priority="44" stopIfTrue="1">
      <formula>($AJ$2=$AF$5)</formula>
    </cfRule>
  </conditionalFormatting>
  <conditionalFormatting sqref="M20:M194">
    <cfRule type="cellIs" dxfId="576" priority="53" stopIfTrue="1" operator="lessThan">
      <formula>0</formula>
    </cfRule>
    <cfRule type="expression" dxfId="575" priority="54" stopIfTrue="1">
      <formula>($D19=$D20)</formula>
    </cfRule>
  </conditionalFormatting>
  <conditionalFormatting sqref="N19:Q19 BH20:BK20">
    <cfRule type="expression" dxfId="574" priority="42" stopIfTrue="1">
      <formula>($AJ$2=$AF$5)</formula>
    </cfRule>
    <cfRule type="cellIs" dxfId="573" priority="41" stopIfTrue="1" operator="equal">
      <formula>0</formula>
    </cfRule>
  </conditionalFormatting>
  <conditionalFormatting sqref="N20:Q194">
    <cfRule type="expression" dxfId="572" priority="51" stopIfTrue="1">
      <formula>OR($AW20=0,$AV20=1,$AG20=99,$AJ$2=$AF$5)</formula>
    </cfRule>
  </conditionalFormatting>
  <conditionalFormatting sqref="R20:R194">
    <cfRule type="expression" dxfId="571" priority="11" stopIfTrue="1">
      <formula>OR($G20=$G19,$D20=$D19)</formula>
    </cfRule>
    <cfRule type="expression" dxfId="570" priority="12" stopIfTrue="1">
      <formula>"ND($G21&lt;&gt;""- -"",$G21&lt;&gt;TEXT(X21,""Dddd, Mmmm dd, Yyyy""))"</formula>
    </cfRule>
    <cfRule type="expression" dxfId="569" priority="13" stopIfTrue="1">
      <formula>($AI20=1)</formula>
    </cfRule>
  </conditionalFormatting>
  <conditionalFormatting sqref="U5">
    <cfRule type="expression" dxfId="568" priority="24" stopIfTrue="1">
      <formula>OR($AC$7,$AC$6)</formula>
    </cfRule>
  </conditionalFormatting>
  <conditionalFormatting sqref="U18 X20:Z194 AC20:AE194 AK20:AK194 AQ20:AR194">
    <cfRule type="cellIs" dxfId="567" priority="5" stopIfTrue="1" operator="notEqual">
      <formula>U17</formula>
    </cfRule>
  </conditionalFormatting>
  <conditionalFormatting sqref="U201:AB201">
    <cfRule type="expression" dxfId="566" priority="40" stopIfTrue="1">
      <formula>(LEN($X$11)&gt;4)</formula>
    </cfRule>
  </conditionalFormatting>
  <conditionalFormatting sqref="V5:V7 J6 U6:U7">
    <cfRule type="expression" dxfId="565" priority="23" stopIfTrue="1">
      <formula>OR($AC$7,$AC$6,#REF!)</formula>
    </cfRule>
  </conditionalFormatting>
  <conditionalFormatting sqref="V19">
    <cfRule type="cellIs" dxfId="564" priority="25" stopIfTrue="1" operator="equal">
      <formula>1</formula>
    </cfRule>
  </conditionalFormatting>
  <conditionalFormatting sqref="AB6">
    <cfRule type="expression" dxfId="563" priority="31" stopIfTrue="1">
      <formula>$AC$6</formula>
    </cfRule>
  </conditionalFormatting>
  <conditionalFormatting sqref="AB7">
    <cfRule type="expression" dxfId="562" priority="30" stopIfTrue="1">
      <formula>$AC$7</formula>
    </cfRule>
  </conditionalFormatting>
  <conditionalFormatting sqref="AB20:AB194">
    <cfRule type="cellIs" dxfId="561" priority="48" stopIfTrue="1" operator="greaterThan">
      <formula>0</formula>
    </cfRule>
    <cfRule type="cellIs" dxfId="560" priority="49" stopIfTrue="1" operator="lessThan">
      <formula>0</formula>
    </cfRule>
  </conditionalFormatting>
  <conditionalFormatting sqref="AF20:AG194">
    <cfRule type="cellIs" dxfId="559" priority="34" stopIfTrue="1" operator="greaterThan">
      <formula>1</formula>
    </cfRule>
  </conditionalFormatting>
  <conditionalFormatting sqref="AJ16:AJ17 AJ20:AJ194">
    <cfRule type="cellIs" dxfId="558" priority="33" stopIfTrue="1" operator="greaterThan">
      <formula>0</formula>
    </cfRule>
  </conditionalFormatting>
  <conditionalFormatting sqref="AK2:BO2">
    <cfRule type="cellIs" dxfId="557" priority="37" stopIfTrue="1" operator="equal">
      <formula>0</formula>
    </cfRule>
  </conditionalFormatting>
  <conditionalFormatting sqref="AK5:BO6">
    <cfRule type="cellIs" dxfId="556" priority="32" stopIfTrue="1" operator="equal">
      <formula>0</formula>
    </cfRule>
  </conditionalFormatting>
  <conditionalFormatting sqref="AP20:AP194">
    <cfRule type="cellIs" dxfId="555" priority="27" stopIfTrue="1" operator="lessThan">
      <formula>999</formula>
    </cfRule>
  </conditionalFormatting>
  <conditionalFormatting sqref="AU20:AU194">
    <cfRule type="expression" dxfId="554" priority="36" stopIfTrue="1">
      <formula>LEN(AU20)&gt;2</formula>
    </cfRule>
  </conditionalFormatting>
  <conditionalFormatting sqref="AV20:AV194">
    <cfRule type="cellIs" dxfId="553" priority="35" stopIfTrue="1" operator="equal">
      <formula>1</formula>
    </cfRule>
  </conditionalFormatting>
  <conditionalFormatting sqref="AW20:AW194">
    <cfRule type="cellIs" dxfId="552" priority="47" stopIfTrue="1" operator="equal">
      <formula>0</formula>
    </cfRule>
  </conditionalFormatting>
  <conditionalFormatting sqref="BE20:BF20">
    <cfRule type="expression" dxfId="551" priority="29" stopIfTrue="1">
      <formula>($K$19=$AL$7)</formula>
    </cfRule>
  </conditionalFormatting>
  <conditionalFormatting sqref="BI10:BI12 BF11:BF12">
    <cfRule type="expression" dxfId="550" priority="8" stopIfTrue="1">
      <formula>(LEN($C$9)=0)</formula>
    </cfRule>
  </conditionalFormatting>
  <conditionalFormatting sqref="BI10:BN12 BF11:BF12">
    <cfRule type="expression" dxfId="549" priority="7" stopIfTrue="1">
      <formula>LEN($AA9)&gt;4</formula>
    </cfRule>
  </conditionalFormatting>
  <conditionalFormatting sqref="BJ10:BN12">
    <cfRule type="expression" dxfId="548" priority="10" stopIfTrue="1">
      <formula>(LEN(E$9)=0)</formula>
    </cfRule>
  </conditionalFormatting>
  <conditionalFormatting sqref="BJ13:BN13 R16:R17">
    <cfRule type="cellIs" dxfId="547" priority="26" stopIfTrue="1" operator="equal">
      <formula>0</formula>
    </cfRule>
  </conditionalFormatting>
  <conditionalFormatting sqref="BM20:BN194">
    <cfRule type="cellIs" dxfId="546" priority="55" stopIfTrue="1" operator="notEqual">
      <formula>1</formula>
    </cfRule>
  </conditionalFormatting>
  <hyperlinks>
    <hyperlink ref="Q2" r:id="rId1" xr:uid="{00000000-0004-0000-0600-000000000000}"/>
    <hyperlink ref="Q3" r:id="rId2" xr:uid="{00000000-0004-0000-06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H199" sqref="H199"/>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Journal de bord avantages et dépenses d'automobile</v>
      </c>
      <c r="C2" s="70"/>
      <c r="D2" s="81"/>
      <c r="E2" s="70"/>
      <c r="F2" s="70"/>
      <c r="G2" s="70"/>
      <c r="H2" s="70"/>
      <c r="L2" s="82"/>
      <c r="M2" s="82"/>
      <c r="N2" s="758" t="str">
        <f>Instructions!$B$5</f>
        <v xml:space="preserve">Pour en savoir plus, consultez le document : </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À l'exception du Québec, les travailleurs autonomes peuvent utiliser, dans certains cas, un registre pour une période représentative pour étayer les calculs des frais d'un véhicule.</v>
      </c>
      <c r="C3" s="755"/>
      <c r="D3" s="755"/>
      <c r="E3" s="755"/>
      <c r="F3" s="755"/>
      <c r="G3" s="755"/>
      <c r="H3" s="755"/>
      <c r="I3" s="755"/>
      <c r="J3" s="755"/>
      <c r="K3" s="755"/>
      <c r="L3" s="755"/>
      <c r="M3" s="755"/>
      <c r="N3" s="759" t="str">
        <f>Instructions!$B$6</f>
        <v>Utilisation d'une automobile – Guide fiscal</v>
      </c>
      <c r="O3" s="759"/>
      <c r="P3" s="759"/>
      <c r="Q3" s="582" t="s">
        <v>389</v>
      </c>
      <c r="R3" s="553"/>
      <c r="S3" s="26"/>
      <c r="AD3" s="295" t="str">
        <f ca="1">CELL("filename",AD3)</f>
        <v>https://pwccan.sharepoint.com/sites/CA-GSD-0AHZmP0F40YcxUk9PVA/Shared Documents/Car Guide/2025/FRENCH/[electronic-car-log-2025-fr.xlsx]05</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05</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31</v>
      </c>
      <c r="BQ4" s="292"/>
      <c r="BR4" s="7"/>
      <c r="BS4" s="7"/>
      <c r="BT4" s="7"/>
      <c r="IU4" s="17"/>
    </row>
    <row r="5" spans="1:255" ht="15.75" customHeight="1">
      <c r="B5" s="776" t="str">
        <f ca="1">V17</f>
        <v>mai 2025</v>
      </c>
      <c r="C5" s="777"/>
      <c r="D5" s="777"/>
      <c r="E5" s="777"/>
      <c r="F5" s="777"/>
      <c r="G5" s="777"/>
      <c r="H5" s="778" t="str">
        <f>'NTS ONLY_set_year'!$E$136</f>
        <v>Saisir les données dans les cellules jaunes ou ambres.</v>
      </c>
      <c r="I5" s="779"/>
      <c r="J5" s="780"/>
      <c r="K5" s="781" t="str">
        <f>'NTS ONLY_set_year'!E46</f>
        <v>Remplir ce sommaire à la fin de chaque mois :</v>
      </c>
      <c r="L5" s="782"/>
      <c r="M5" s="782"/>
      <c r="N5" s="782"/>
      <c r="O5" s="782"/>
      <c r="P5" s="782"/>
      <c r="Q5" s="782"/>
      <c r="R5" s="783"/>
      <c r="S5" s="50"/>
      <c r="U5" s="298">
        <f ca="1">$AJ$5</f>
        <v>0</v>
      </c>
      <c r="V5" s="299" t="str">
        <f>'NTS ONLY_set_year'!E54</f>
        <v>Jours de disponibilité du véhicule pour affaires</v>
      </c>
      <c r="W5" s="300"/>
      <c r="X5" s="300"/>
      <c r="Y5" s="300"/>
      <c r="Z5" s="300"/>
      <c r="AC5" s="301" t="s">
        <v>7</v>
      </c>
      <c r="AD5" s="302" t="s">
        <v>75</v>
      </c>
      <c r="AE5" s="185" t="str">
        <f ca="1">TEXT(DATE($AE$7,$AD$6,1),"Mmmm")</f>
        <v>May</v>
      </c>
      <c r="AF5" s="177">
        <f ca="1">DATE(AE7,AD6+1,1)-DATE(AE7,AD6,1)</f>
        <v>31</v>
      </c>
      <c r="AG5" s="219" t="str">
        <f ca="1">'NTS ONLY_set_year'!E104&amp;$AF$5&amp;'NTS ONLY_set_year'!E7</f>
        <v>◄ ◄ ◄ Seulement 31 jours dans le mois</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Lecture du compteur à la fin du mois précédent</v>
      </c>
      <c r="D6" s="535"/>
      <c r="E6" s="536"/>
      <c r="F6" s="537"/>
      <c r="G6" s="537"/>
      <c r="H6" s="80" t="str">
        <f>'NTS ONLY_set_year'!$E$87</f>
        <v>km dans le mois</v>
      </c>
      <c r="I6" s="75" t="str">
        <f>'NTS ONLY_set_year'!$E$24</f>
        <v>km d'affaires</v>
      </c>
      <c r="J6" s="76" t="str">
        <f>'NTS ONLY_set_year'!$E$110</f>
        <v>km personnel</v>
      </c>
      <c r="K6" s="784" t="str">
        <f>'NTS ONLY_set_year'!$E$92</f>
        <v>Dépenses diverses</v>
      </c>
      <c r="L6" s="706"/>
      <c r="M6" s="706"/>
      <c r="N6" s="707"/>
      <c r="O6" s="785" t="str">
        <f>'NTS ONLY_set_year'!$E$17</f>
        <v>Montants reçus</v>
      </c>
      <c r="P6" s="786"/>
      <c r="Q6" s="786"/>
      <c r="R6" s="787"/>
      <c r="S6" s="50"/>
      <c r="U6" s="303">
        <f ca="1">$AF$5-$AJ$6</f>
        <v>31</v>
      </c>
      <c r="V6" s="304" t="str">
        <f>'NTS ONLY_set_year'!E53</f>
        <v>Jours de disponibilité du véhicule à des fins personnelles</v>
      </c>
      <c r="W6" s="305"/>
      <c r="X6" s="305"/>
      <c r="Y6" s="305"/>
      <c r="Z6" s="305"/>
      <c r="AA6" s="306">
        <f>$D$7</f>
        <v>0</v>
      </c>
      <c r="AB6" s="182"/>
      <c r="AC6" s="183"/>
      <c r="AD6" s="307">
        <f ca="1">MATCH(AD4,'Annual Summary_Sommaire annuel'!$Y$24:$Y$35,0)</f>
        <v>5</v>
      </c>
      <c r="AE6" s="185" t="str">
        <f ca="1">TEXT(DATE($AE$7,$AD$6,1),"Mmmm, YYYY")</f>
        <v>May, 2025</v>
      </c>
      <c r="AF6" s="186">
        <f ca="1">$AF$5</f>
        <v>31</v>
      </c>
      <c r="AG6" s="219" t="str">
        <f>'NTS ONLY_set_year'!E26</f>
        <v>◄ ◄ ◄ ◄ Ne peut sauter une journée</v>
      </c>
      <c r="AH6" s="209"/>
      <c r="AI6" s="219"/>
      <c r="AJ6" s="308"/>
      <c r="BQ6" s="292"/>
      <c r="BR6" s="7"/>
      <c r="BS6" s="7"/>
      <c r="BT6" s="7"/>
      <c r="IU6" s="17"/>
    </row>
    <row r="7" spans="1:255" ht="15.75" customHeight="1" thickBot="1">
      <c r="B7" s="788" t="str">
        <f>'NTS ONLY_set_year'!$E$101</f>
        <v xml:space="preserve">Compteur de kilométrage : </v>
      </c>
      <c r="C7" s="789"/>
      <c r="D7" s="789"/>
      <c r="E7" s="790"/>
      <c r="F7" s="790"/>
      <c r="G7" s="434"/>
      <c r="H7" s="78" t="str">
        <f>IF($BE$13=0,"- -",$BE$13)</f>
        <v>- -</v>
      </c>
      <c r="I7" s="68">
        <f ca="1">M19</f>
        <v>0</v>
      </c>
      <c r="J7" s="79" t="str">
        <f>IF($BE$13=0,"- -",IF($H$7-$M$19&lt;0,"- -",$H$7-$M$19))</f>
        <v>- -</v>
      </c>
      <c r="K7" s="28"/>
      <c r="L7" s="83"/>
      <c r="M7" s="88" t="str">
        <f>'NTS ONLY_set_year'!$E$91</f>
        <v>Frais de location</v>
      </c>
      <c r="N7" s="89"/>
      <c r="O7" s="90"/>
      <c r="P7" s="91" t="str">
        <f>'NTS ONLY_set_year'!$E$15</f>
        <v>Allocations reçues de l'employeur</v>
      </c>
      <c r="Q7" s="48"/>
      <c r="R7" s="131"/>
      <c r="S7" s="50"/>
      <c r="U7" s="309">
        <f ca="1">$AF$5-$AJ$2</f>
        <v>31</v>
      </c>
      <c r="V7" s="310" t="str">
        <f>'NTS ONLY_set_year'!E51</f>
        <v>Jours de disponibilité du véhicule dans le mois pour affaires ou à des fins personnelles</v>
      </c>
      <c r="W7" s="311"/>
      <c r="X7" s="311"/>
      <c r="Y7" s="311"/>
      <c r="Z7" s="311"/>
      <c r="AA7" s="312"/>
      <c r="AB7" s="313"/>
      <c r="AC7" s="314" t="e">
        <f>AND(ISNUMBER(B$7),OR(B$7&lt;0,INT(B$7)&lt;&gt;B$7))</f>
        <v>#VALUE!</v>
      </c>
      <c r="AD7" s="315"/>
      <c r="AE7" s="316">
        <f>Year_four_digits</f>
        <v>2025</v>
      </c>
      <c r="AG7" s="219" t="str">
        <f>'NTS ONLY_set_year'!E50</f>
        <v>◄ ◄ ◄ ◄ Jours non ordonnés</v>
      </c>
      <c r="AH7" s="209"/>
      <c r="AI7" s="219"/>
      <c r="AJ7" s="317"/>
      <c r="AL7" s="162" t="str">
        <f>'NTS ONLY_set_year'!E38</f>
        <v>Vérifier les cellules foncées</v>
      </c>
      <c r="AM7" s="162" t="str">
        <f>'NTS ONLY_set_year'!$E$127</f>
        <v>Totaux</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Automobile 1</v>
      </c>
      <c r="D8" s="795"/>
      <c r="E8" s="796" t="str">
        <f>'NTS ONLY_set_year'!$E$28</f>
        <v>Automobile 2</v>
      </c>
      <c r="F8" s="796"/>
      <c r="G8" s="609" t="str">
        <f>'NTS ONLY_set_year'!$E$29</f>
        <v>Automobile 3</v>
      </c>
      <c r="H8" s="609" t="str">
        <f>'NTS ONLY_set_year'!$E$30</f>
        <v>Automobile 4</v>
      </c>
      <c r="I8" s="609" t="str">
        <f>'NTS ONLY_set_year'!$E$31</f>
        <v>Automobile 5</v>
      </c>
      <c r="J8" s="610" t="str">
        <f>'NTS ONLY_set_year'!$E$32</f>
        <v>Automobile 6</v>
      </c>
      <c r="K8" s="28"/>
      <c r="L8" s="83"/>
      <c r="M8" s="83" t="str">
        <f>'NTS ONLY_set_year'!$E$81</f>
        <v>Frais d'intérêt</v>
      </c>
      <c r="N8" s="84"/>
      <c r="O8" s="85"/>
      <c r="P8" s="48" t="str">
        <f>'NTS ONLY_set_year'!$E$114</f>
        <v>Remboursements de l'employeur</v>
      </c>
      <c r="Q8" s="48"/>
      <c r="R8" s="131"/>
      <c r="S8" s="50"/>
      <c r="Y8" s="163"/>
      <c r="AB8" s="161"/>
      <c r="AE8" s="320">
        <f ca="1">DATE($AE$7,$AD$6,0)</f>
        <v>45777</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Début</v>
      </c>
      <c r="C9" s="791"/>
      <c r="D9" s="753"/>
      <c r="E9" s="753"/>
      <c r="F9" s="753"/>
      <c r="G9" s="74"/>
      <c r="H9" s="74"/>
      <c r="I9" s="74"/>
      <c r="J9" s="608"/>
      <c r="K9" s="28"/>
      <c r="L9" s="83"/>
      <c r="M9" s="83" t="str">
        <f>'NTS ONLY_set_year'!$E$79</f>
        <v>Assurance</v>
      </c>
      <c r="N9" s="86"/>
      <c r="O9" s="87"/>
      <c r="P9" s="48" t="str">
        <f>'NTS ONLY_set_year'!$E$71</f>
        <v>Remboursement de la taxe d'accise sur l'essence</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Totaux</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Fin</v>
      </c>
      <c r="C10" s="791"/>
      <c r="D10" s="753"/>
      <c r="E10" s="753"/>
      <c r="F10" s="753"/>
      <c r="G10" s="74"/>
      <c r="H10" s="74"/>
      <c r="I10" s="74"/>
      <c r="J10" s="608"/>
      <c r="K10" s="28"/>
      <c r="L10" s="83"/>
      <c r="M10" s="83" t="str">
        <f>'NTS ONLY_set_year'!$E$12</f>
        <v>Réparations accident (personnel)</v>
      </c>
      <c r="N10" s="84"/>
      <c r="O10" s="85"/>
      <c r="P10" s="48" t="str">
        <f>'NTS ONLY_set_year'!$E$72</f>
        <v>Remboursement de la TPS/TVH reçue</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Réparations accident (affaires)</v>
      </c>
      <c r="N11" s="130"/>
      <c r="O11" s="130"/>
      <c r="P11" s="618" t="str">
        <f>'NTS ONLY_set_year'!$E$164</f>
        <v>Remboursement de la TVQ reçue</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Produit d'assurance</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31</v>
      </c>
      <c r="C13" s="809" t="str">
        <f>IF($X$16=$X$14,"",$V$7)</f>
        <v>Jours de disponibilité du véhicule dans le mois pour affaires ou à des fins personnelles</v>
      </c>
      <c r="D13" s="673"/>
      <c r="E13" s="673"/>
      <c r="F13" s="810"/>
      <c r="G13" s="797" t="str">
        <f>'NTS ONLY_set_year'!$E$119</f>
        <v>Notes
spéciales :</v>
      </c>
      <c r="H13" s="766"/>
      <c r="I13" s="767"/>
      <c r="J13" s="767"/>
      <c r="K13" s="767"/>
      <c r="L13" s="767"/>
      <c r="M13" s="767"/>
      <c r="N13" s="767"/>
      <c r="O13" s="767"/>
      <c r="P13" s="767"/>
      <c r="Q13" s="767"/>
      <c r="R13" s="768"/>
      <c r="X13" s="349" t="str">
        <f>'Annual Summary_Sommaire annuel'!V4</f>
        <v>Québec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f</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748" t="str">
        <f>'NTS ONLY_set_year'!$E$22</f>
        <v>Kilomètres d'affaires</v>
      </c>
      <c r="L16" s="749"/>
      <c r="M16" s="750"/>
      <c r="N16" s="751" t="str">
        <f>'NTS ONLY_set_year'!$E$106</f>
        <v>Station-
nement</v>
      </c>
      <c r="O16" s="691" t="str">
        <f>'NTS ONLY_set_year'!$E$70</f>
        <v>Essence
et huile</v>
      </c>
      <c r="P16" s="691" t="str">
        <f>'NTS ONLY_set_year'!$E$97</f>
        <v>Réparations et entretien courants</v>
      </c>
      <c r="Q16" s="691" t="str">
        <f>'NTS ONLY_set_year'!$E$105</f>
        <v>Autres frais d'exploitation (comme l'immatriculation et le permis)</v>
      </c>
      <c r="R16" s="830" t="str">
        <f>'NTS ONLY_set_year'!$E$49&amp;"
"</f>
        <v xml:space="preserve">Jour
</v>
      </c>
      <c r="S16" s="50"/>
      <c r="X16" s="367" t="str">
        <f>'Annual Summary_Sommaire annuel'!$V$7</f>
        <v>Québec</v>
      </c>
      <c r="Y16" s="219"/>
      <c r="Z16" s="221">
        <f ca="1">MAX(Z20:Z194)</f>
        <v>31</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Inscrire un</v>
      </c>
      <c r="C17" s="124" t="str">
        <f>IF($X$16='Annual Summary_Sommaire annuel'!$V$5,"","X")</f>
        <v>X</v>
      </c>
      <c r="D17" s="772" t="str">
        <f>IF($X$16=$X$14,"",'NTS ONLY_set_year'!$E$134)</f>
        <v>pour indiquer (ci-dessous) les jours pour lesquels l'automobile n'est pas disponible.</v>
      </c>
      <c r="E17" s="773"/>
      <c r="F17" s="773"/>
      <c r="G17" s="773"/>
      <c r="H17" s="773"/>
      <c r="I17" s="774"/>
      <c r="J17" s="775"/>
      <c r="K17" s="823" t="str">
        <f>'NTS ONLY_set_year'!$E$98</f>
        <v>(Pas de kilométrage personnel)</v>
      </c>
      <c r="L17" s="824"/>
      <c r="M17" s="825"/>
      <c r="N17" s="751"/>
      <c r="O17" s="691"/>
      <c r="P17" s="691"/>
      <c r="Q17" s="691"/>
      <c r="R17" s="830"/>
      <c r="S17" s="50"/>
      <c r="V17" s="591" t="str">
        <f ca="1">IF(Language="f",V19,V18)</f>
        <v>mai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Kilomètres d'affaires</v>
      </c>
      <c r="BF17" s="749"/>
      <c r="BG17" s="750"/>
      <c r="BH17" s="751" t="str">
        <f>'NTS ONLY_set_year'!$E$106</f>
        <v>Station-
nement</v>
      </c>
      <c r="BI17" s="691" t="str">
        <f>'NTS ONLY_set_year'!$E$70</f>
        <v>Essence
et huile</v>
      </c>
      <c r="BJ17" s="691" t="str">
        <f>'NTS ONLY_set_year'!$E$97</f>
        <v>Réparations et entretien courants</v>
      </c>
      <c r="BK17" s="691" t="str">
        <f>'NTS ONLY_set_year'!$E$105</f>
        <v>Autres frais d'exploitation (comme l'immatriculation et le permis)</v>
      </c>
      <c r="BL17" s="197"/>
      <c r="BM17" s="379"/>
      <c r="BQ17" s="292"/>
      <c r="BR17" s="7"/>
      <c r="BS17" s="7"/>
      <c r="BT17" s="7"/>
      <c r="IU17" s="17"/>
    </row>
    <row r="18" spans="2:255" ht="24.9" customHeight="1">
      <c r="B18" s="95"/>
      <c r="C18" s="792" t="str">
        <f>IF($X$16=$X$14,"","▼
▼
▼")</f>
        <v>▼
▼
▼</v>
      </c>
      <c r="D18" s="800" t="str">
        <f>'NTS ONLY_set_year'!$E$64</f>
        <v>Entrer le jour aussi souvent que nécessaire.
▼</v>
      </c>
      <c r="E18" s="801"/>
      <c r="F18" s="801"/>
      <c r="G18" s="802"/>
      <c r="H18" s="806" t="str">
        <f>'NTS ONLY_set_year'!$E$112</f>
        <v>A. 
But et notes</v>
      </c>
      <c r="I18" s="806" t="str">
        <f>"B.
"&amp;'NTS ONLY_set_year'!E56</f>
        <v>B.
Point de
départ</v>
      </c>
      <c r="J18" s="806" t="str">
        <f>"C.
"&amp;'NTS ONLY_set_year'!E57</f>
        <v>C.
Destination</v>
      </c>
      <c r="K18" s="10" t="str">
        <f>'NTS ONLY_set_year'!$E$121</f>
        <v>Début</v>
      </c>
      <c r="L18" s="11" t="str">
        <f>'NTS ONLY_set_year'!$E$59</f>
        <v>Fin</v>
      </c>
      <c r="M18" s="12" t="str">
        <f>'NTS ONLY_set_year'!$E$58</f>
        <v>Parcouru</v>
      </c>
      <c r="N18" s="752"/>
      <c r="O18" s="692"/>
      <c r="P18" s="534" t="str">
        <f>'NTS ONLY_set_year'!$E$73</f>
        <v>Consigner les détails dans A.</v>
      </c>
      <c r="Q18" s="692"/>
      <c r="R18" s="831"/>
      <c r="S18" s="50"/>
      <c r="U18" s="398" t="str">
        <f ca="1">TEXT($AE$8+1,"Mmmm")</f>
        <v>May</v>
      </c>
      <c r="V18" s="590" t="str">
        <f ca="1">AE6</f>
        <v>May,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Rangée</v>
      </c>
      <c r="C19" s="793"/>
      <c r="D19" s="803"/>
      <c r="E19" s="804"/>
      <c r="F19" s="804"/>
      <c r="G19" s="805"/>
      <c r="H19" s="807"/>
      <c r="I19" s="808"/>
      <c r="J19" s="808"/>
      <c r="K19" s="770" t="str">
        <f>'NTS ONLY_set_year'!$E$127</f>
        <v>Totaux</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mai</v>
      </c>
      <c r="V19" s="590" t="str">
        <f ca="1">U19&amp;" "&amp;Year_four_digits</f>
        <v>mai 2025</v>
      </c>
      <c r="W19" s="590"/>
      <c r="X19" s="397" t="s">
        <v>169</v>
      </c>
      <c r="Y19" s="400" t="s">
        <v>170</v>
      </c>
      <c r="Z19" s="223" t="s">
        <v>34</v>
      </c>
      <c r="AB19" s="423" t="s">
        <v>182</v>
      </c>
      <c r="AC19" s="216"/>
      <c r="AD19" s="383" t="s">
        <v>35</v>
      </c>
      <c r="AE19" s="384"/>
      <c r="AF19" s="385"/>
      <c r="AJ19" s="816"/>
      <c r="AK19" s="697"/>
      <c r="AL19" s="386" t="str">
        <f>'NTS ONLY_set_year'!$E$42</f>
        <v>Vérifier DÉBUT</v>
      </c>
      <c r="AM19" s="697"/>
      <c r="AN19" s="386" t="str">
        <f>'NTS ONLY_set_year'!$E$39</f>
        <v>Vérifier FIN</v>
      </c>
      <c r="AP19" s="387">
        <f ca="1">MIN(OFFSET($AP$19,MATCH($AP$18,$AP$20:$AP$195,0)+1,0,600,1))</f>
        <v>999</v>
      </c>
      <c r="AQ19" s="697"/>
      <c r="AR19" s="697"/>
      <c r="AS19" s="697"/>
      <c r="AT19" s="697"/>
      <c r="AU19" s="814"/>
      <c r="AV19" s="814"/>
      <c r="AW19" s="747"/>
      <c r="BE19" s="10" t="str">
        <f>'NTS ONLY_set_year'!$E$121</f>
        <v>Début</v>
      </c>
      <c r="BF19" s="11" t="str">
        <f>'NTS ONLY_set_year'!$E$59</f>
        <v>Fin</v>
      </c>
      <c r="BG19" s="12" t="str">
        <f>'NTS ONLY_set_year'!$E$58</f>
        <v>Parcouru</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Jeu.  1 mai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Jeu</v>
      </c>
      <c r="U20" s="227" t="str">
        <f ca="1">$U$19</f>
        <v>mai</v>
      </c>
      <c r="X20" s="388">
        <f ca="1">$AE$8+D20</f>
        <v>45778</v>
      </c>
      <c r="Y20" s="513" t="str">
        <f ca="1">IF(Y14="f",T20&amp;". "&amp;" "&amp;R20&amp;" "&amp;U20&amp;" "&amp;$AE$7,T20&amp;". "&amp;U20&amp;" "&amp;R20&amp;", "&amp;$AE$7)</f>
        <v>Jeu.  1 mai 2025</v>
      </c>
      <c r="Z20" s="184">
        <f t="shared" ref="Z20:Z83" ca="1" si="4">MIN(R20,$AF$5)</f>
        <v>1</v>
      </c>
      <c r="AA20" s="389">
        <f t="shared" ref="AA20:AA83" ca="1" si="5">$AD$6</f>
        <v>5</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31</v>
      </c>
      <c r="AU20" s="322" t="str">
        <f>IF($C20=$AB$15,'NTS ONLY_set_year'!$E$143," ")&amp;$D20</f>
        <v xml:space="preserve"> 1</v>
      </c>
      <c r="AV20" s="162">
        <f ca="1">IF($X$16=$X$14,0,IF(ISERROR(INDEX($AK$2:$BO$2,D20)),0,(INDEX($AK$2:$BO$2,D20))))</f>
        <v>0</v>
      </c>
      <c r="AW20" s="239">
        <f t="shared" ref="AW20:AW37" ca="1" si="11">IF(OR(D20&gt;$AF$5,D20&lt;1),0,1-AV20)</f>
        <v>1</v>
      </c>
      <c r="BE20" s="744" t="str">
        <f ca="1">$AU$9</f>
        <v>Totaux</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Entrer jour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Mer</v>
      </c>
      <c r="U21" s="227" t="str">
        <f t="shared" ref="U21:U84" ca="1" si="13">$U$19</f>
        <v>mai</v>
      </c>
      <c r="X21" s="388">
        <f ca="1">$AE$8+D21</f>
        <v>45777</v>
      </c>
      <c r="Y21" s="513" t="str">
        <f t="shared" ref="Y21:Y84" ca="1" si="14">IF(Y15="f",T21&amp;". "&amp;" "&amp;R21&amp;" "&amp;U21&amp;" "&amp;$AE$7,T21&amp;". "&amp;U21&amp;" "&amp;R21&amp;", "&amp;$AE$7)</f>
        <v>Mer. mai , 2025</v>
      </c>
      <c r="Z21" s="184">
        <f t="shared" ca="1" si="4"/>
        <v>31</v>
      </c>
      <c r="AA21" s="389">
        <f t="shared" ca="1" si="5"/>
        <v>5</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Mer</v>
      </c>
      <c r="U22" s="227" t="str">
        <f t="shared" ca="1" si="13"/>
        <v>mai</v>
      </c>
      <c r="X22" s="388">
        <f t="shared" ref="X22:X85" ca="1" si="17">$AE$8+D22</f>
        <v>45777</v>
      </c>
      <c r="Y22" s="513" t="str">
        <f t="shared" ca="1" si="14"/>
        <v>Mer. mai , 2025</v>
      </c>
      <c r="Z22" s="184">
        <f t="shared" ca="1" si="4"/>
        <v>31</v>
      </c>
      <c r="AA22" s="389">
        <f t="shared" ca="1" si="5"/>
        <v>5</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Mer</v>
      </c>
      <c r="U23" s="227" t="str">
        <f t="shared" ca="1" si="13"/>
        <v>mai</v>
      </c>
      <c r="X23" s="388">
        <f t="shared" ca="1" si="17"/>
        <v>45777</v>
      </c>
      <c r="Y23" s="513" t="str">
        <f t="shared" ca="1" si="14"/>
        <v>Mer. mai , 2025</v>
      </c>
      <c r="Z23" s="184">
        <f t="shared" ca="1" si="4"/>
        <v>31</v>
      </c>
      <c r="AA23" s="389">
        <f t="shared" ca="1" si="5"/>
        <v>5</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Mer</v>
      </c>
      <c r="U24" s="227" t="str">
        <f t="shared" ca="1" si="13"/>
        <v>mai</v>
      </c>
      <c r="X24" s="388">
        <f t="shared" ca="1" si="17"/>
        <v>45777</v>
      </c>
      <c r="Y24" s="513" t="str">
        <f t="shared" ca="1" si="14"/>
        <v>Mer. mai , 2025</v>
      </c>
      <c r="Z24" s="184">
        <f t="shared" ca="1" si="4"/>
        <v>31</v>
      </c>
      <c r="AA24" s="389">
        <f t="shared" ca="1" si="5"/>
        <v>5</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Mer</v>
      </c>
      <c r="U25" s="227" t="str">
        <f t="shared" ca="1" si="13"/>
        <v>mai</v>
      </c>
      <c r="X25" s="388">
        <f t="shared" ca="1" si="17"/>
        <v>45777</v>
      </c>
      <c r="Y25" s="513" t="str">
        <f t="shared" ca="1" si="14"/>
        <v>Mer. mai , 2025</v>
      </c>
      <c r="Z25" s="184">
        <f t="shared" ca="1" si="4"/>
        <v>31</v>
      </c>
      <c r="AA25" s="389">
        <f t="shared" ca="1" si="5"/>
        <v>5</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Mer</v>
      </c>
      <c r="U26" s="227" t="str">
        <f t="shared" ca="1" si="13"/>
        <v>mai</v>
      </c>
      <c r="X26" s="388">
        <f t="shared" ca="1" si="17"/>
        <v>45777</v>
      </c>
      <c r="Y26" s="513" t="str">
        <f t="shared" ca="1" si="14"/>
        <v>Mer. mai , 2025</v>
      </c>
      <c r="Z26" s="184">
        <f t="shared" ca="1" si="4"/>
        <v>31</v>
      </c>
      <c r="AA26" s="389">
        <f t="shared" ca="1" si="5"/>
        <v>5</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Mer</v>
      </c>
      <c r="U27" s="227" t="str">
        <f t="shared" ca="1" si="13"/>
        <v>mai</v>
      </c>
      <c r="X27" s="388">
        <f t="shared" ca="1" si="17"/>
        <v>45777</v>
      </c>
      <c r="Y27" s="513" t="str">
        <f t="shared" ca="1" si="14"/>
        <v>Mer. mai , 2025</v>
      </c>
      <c r="Z27" s="184">
        <f t="shared" ca="1" si="4"/>
        <v>31</v>
      </c>
      <c r="AA27" s="389">
        <f t="shared" ca="1" si="5"/>
        <v>5</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Mer</v>
      </c>
      <c r="U28" s="227" t="str">
        <f t="shared" ca="1" si="13"/>
        <v>mai</v>
      </c>
      <c r="X28" s="388">
        <f t="shared" ca="1" si="17"/>
        <v>45777</v>
      </c>
      <c r="Y28" s="513" t="str">
        <f t="shared" ca="1" si="14"/>
        <v>Mer. mai , 2025</v>
      </c>
      <c r="Z28" s="184">
        <f t="shared" ca="1" si="4"/>
        <v>31</v>
      </c>
      <c r="AA28" s="389">
        <f t="shared" ca="1" si="5"/>
        <v>5</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Mer</v>
      </c>
      <c r="U29" s="227" t="str">
        <f t="shared" ca="1" si="13"/>
        <v>mai</v>
      </c>
      <c r="X29" s="388">
        <f t="shared" ca="1" si="17"/>
        <v>45777</v>
      </c>
      <c r="Y29" s="513" t="str">
        <f t="shared" ca="1" si="14"/>
        <v>Mer. mai , 2025</v>
      </c>
      <c r="Z29" s="184">
        <f t="shared" ca="1" si="4"/>
        <v>31</v>
      </c>
      <c r="AA29" s="389">
        <f t="shared" ca="1" si="5"/>
        <v>5</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Mer</v>
      </c>
      <c r="U30" s="227" t="str">
        <f t="shared" ca="1" si="13"/>
        <v>mai</v>
      </c>
      <c r="X30" s="388">
        <f t="shared" ca="1" si="17"/>
        <v>45777</v>
      </c>
      <c r="Y30" s="513" t="str">
        <f t="shared" ca="1" si="14"/>
        <v>Mer. mai , 2025</v>
      </c>
      <c r="Z30" s="184">
        <f t="shared" ca="1" si="4"/>
        <v>31</v>
      </c>
      <c r="AA30" s="389">
        <f t="shared" ca="1" si="5"/>
        <v>5</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Mer</v>
      </c>
      <c r="U31" s="227" t="str">
        <f t="shared" ca="1" si="13"/>
        <v>mai</v>
      </c>
      <c r="X31" s="388">
        <f t="shared" ca="1" si="17"/>
        <v>45777</v>
      </c>
      <c r="Y31" s="513" t="str">
        <f t="shared" ca="1" si="14"/>
        <v>Mer. mai , 2025</v>
      </c>
      <c r="Z31" s="184">
        <f t="shared" ca="1" si="4"/>
        <v>31</v>
      </c>
      <c r="AA31" s="389">
        <f t="shared" ca="1" si="5"/>
        <v>5</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Mer</v>
      </c>
      <c r="U32" s="227" t="str">
        <f t="shared" ca="1" si="13"/>
        <v>mai</v>
      </c>
      <c r="X32" s="388">
        <f t="shared" ca="1" si="17"/>
        <v>45777</v>
      </c>
      <c r="Y32" s="513" t="str">
        <f t="shared" ca="1" si="14"/>
        <v>Mer. mai , 2025</v>
      </c>
      <c r="Z32" s="184">
        <f t="shared" ca="1" si="4"/>
        <v>31</v>
      </c>
      <c r="AA32" s="389">
        <f t="shared" ca="1" si="5"/>
        <v>5</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Mer</v>
      </c>
      <c r="U33" s="227" t="str">
        <f t="shared" ca="1" si="13"/>
        <v>mai</v>
      </c>
      <c r="X33" s="388">
        <f t="shared" ca="1" si="17"/>
        <v>45777</v>
      </c>
      <c r="Y33" s="513" t="str">
        <f t="shared" ca="1" si="14"/>
        <v>Mer. mai , 2025</v>
      </c>
      <c r="Z33" s="184">
        <f t="shared" ca="1" si="4"/>
        <v>31</v>
      </c>
      <c r="AA33" s="389">
        <f t="shared" ca="1" si="5"/>
        <v>5</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Mer</v>
      </c>
      <c r="U34" s="227" t="str">
        <f t="shared" ca="1" si="13"/>
        <v>mai</v>
      </c>
      <c r="X34" s="388">
        <f t="shared" ca="1" si="17"/>
        <v>45777</v>
      </c>
      <c r="Y34" s="513" t="str">
        <f t="shared" ca="1" si="14"/>
        <v>Mer. mai , 2025</v>
      </c>
      <c r="Z34" s="184">
        <f t="shared" ca="1" si="4"/>
        <v>31</v>
      </c>
      <c r="AA34" s="389">
        <f t="shared" ca="1" si="5"/>
        <v>5</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Mer</v>
      </c>
      <c r="U35" s="227" t="str">
        <f t="shared" ca="1" si="13"/>
        <v>mai</v>
      </c>
      <c r="X35" s="388">
        <f t="shared" ca="1" si="17"/>
        <v>45777</v>
      </c>
      <c r="Y35" s="513" t="str">
        <f t="shared" ca="1" si="14"/>
        <v>Mer. mai , 2025</v>
      </c>
      <c r="Z35" s="184">
        <f t="shared" ca="1" si="4"/>
        <v>31</v>
      </c>
      <c r="AA35" s="389">
        <f t="shared" ca="1" si="5"/>
        <v>5</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Mer</v>
      </c>
      <c r="U36" s="227" t="str">
        <f t="shared" ca="1" si="13"/>
        <v>mai</v>
      </c>
      <c r="X36" s="388">
        <f t="shared" ca="1" si="17"/>
        <v>45777</v>
      </c>
      <c r="Y36" s="513" t="str">
        <f t="shared" ca="1" si="14"/>
        <v>Mer. mai , 2025</v>
      </c>
      <c r="Z36" s="184">
        <f t="shared" ca="1" si="4"/>
        <v>31</v>
      </c>
      <c r="AA36" s="389">
        <f t="shared" ca="1" si="5"/>
        <v>5</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Mer</v>
      </c>
      <c r="U37" s="227" t="str">
        <f t="shared" ca="1" si="13"/>
        <v>mai</v>
      </c>
      <c r="X37" s="388">
        <f t="shared" ca="1" si="17"/>
        <v>45777</v>
      </c>
      <c r="Y37" s="513" t="str">
        <f t="shared" ca="1" si="14"/>
        <v>Mer. mai , 2025</v>
      </c>
      <c r="Z37" s="184">
        <f t="shared" ca="1" si="4"/>
        <v>31</v>
      </c>
      <c r="AA37" s="389">
        <f t="shared" ca="1" si="5"/>
        <v>5</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Mer</v>
      </c>
      <c r="U38" s="227" t="str">
        <f t="shared" ca="1" si="13"/>
        <v>mai</v>
      </c>
      <c r="X38" s="388">
        <f t="shared" ca="1" si="17"/>
        <v>45777</v>
      </c>
      <c r="Y38" s="513" t="str">
        <f t="shared" ca="1" si="14"/>
        <v>Mer. mai , 2025</v>
      </c>
      <c r="Z38" s="184">
        <f t="shared" ca="1" si="4"/>
        <v>31</v>
      </c>
      <c r="AA38" s="389">
        <f t="shared" ca="1" si="5"/>
        <v>5</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Mer</v>
      </c>
      <c r="U39" s="227" t="str">
        <f t="shared" ca="1" si="13"/>
        <v>mai</v>
      </c>
      <c r="X39" s="388">
        <f t="shared" ca="1" si="17"/>
        <v>45777</v>
      </c>
      <c r="Y39" s="513" t="str">
        <f t="shared" ca="1" si="14"/>
        <v>Mer. mai , 2025</v>
      </c>
      <c r="Z39" s="184">
        <f t="shared" ca="1" si="4"/>
        <v>31</v>
      </c>
      <c r="AA39" s="389">
        <f t="shared" ca="1" si="5"/>
        <v>5</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Mer</v>
      </c>
      <c r="U40" s="227" t="str">
        <f t="shared" ca="1" si="13"/>
        <v>mai</v>
      </c>
      <c r="X40" s="388">
        <f t="shared" ca="1" si="17"/>
        <v>45777</v>
      </c>
      <c r="Y40" s="513" t="str">
        <f t="shared" ca="1" si="14"/>
        <v>Mer. mai , 2025</v>
      </c>
      <c r="Z40" s="184">
        <f t="shared" ca="1" si="4"/>
        <v>31</v>
      </c>
      <c r="AA40" s="389">
        <f t="shared" ca="1" si="5"/>
        <v>5</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Mer</v>
      </c>
      <c r="U41" s="227" t="str">
        <f t="shared" ca="1" si="13"/>
        <v>mai</v>
      </c>
      <c r="X41" s="388">
        <f t="shared" ca="1" si="17"/>
        <v>45777</v>
      </c>
      <c r="Y41" s="513" t="str">
        <f t="shared" ca="1" si="14"/>
        <v>Mer. mai , 2025</v>
      </c>
      <c r="Z41" s="184">
        <f t="shared" ca="1" si="4"/>
        <v>31</v>
      </c>
      <c r="AA41" s="389">
        <f t="shared" ca="1" si="5"/>
        <v>5</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Mer</v>
      </c>
      <c r="U42" s="227" t="str">
        <f t="shared" ca="1" si="13"/>
        <v>mai</v>
      </c>
      <c r="X42" s="388">
        <f t="shared" ca="1" si="17"/>
        <v>45777</v>
      </c>
      <c r="Y42" s="513" t="str">
        <f t="shared" ca="1" si="14"/>
        <v>Mer. mai , 2025</v>
      </c>
      <c r="Z42" s="184">
        <f t="shared" ca="1" si="4"/>
        <v>31</v>
      </c>
      <c r="AA42" s="389">
        <f t="shared" ca="1" si="5"/>
        <v>5</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Mer</v>
      </c>
      <c r="U43" s="227" t="str">
        <f t="shared" ca="1" si="13"/>
        <v>mai</v>
      </c>
      <c r="X43" s="388">
        <f t="shared" ca="1" si="17"/>
        <v>45777</v>
      </c>
      <c r="Y43" s="513" t="str">
        <f t="shared" ca="1" si="14"/>
        <v>Mer. mai , 2025</v>
      </c>
      <c r="Z43" s="184">
        <f t="shared" ca="1" si="4"/>
        <v>31</v>
      </c>
      <c r="AA43" s="389">
        <f t="shared" ca="1" si="5"/>
        <v>5</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Mer</v>
      </c>
      <c r="U44" s="227" t="str">
        <f t="shared" ca="1" si="13"/>
        <v>mai</v>
      </c>
      <c r="X44" s="388">
        <f t="shared" ca="1" si="17"/>
        <v>45777</v>
      </c>
      <c r="Y44" s="513" t="str">
        <f t="shared" ca="1" si="14"/>
        <v>Mer. mai , 2025</v>
      </c>
      <c r="Z44" s="184">
        <f t="shared" ca="1" si="4"/>
        <v>31</v>
      </c>
      <c r="AA44" s="389">
        <f t="shared" ca="1" si="5"/>
        <v>5</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Mer</v>
      </c>
      <c r="U45" s="227" t="str">
        <f t="shared" ca="1" si="13"/>
        <v>mai</v>
      </c>
      <c r="X45" s="388">
        <f t="shared" ca="1" si="17"/>
        <v>45777</v>
      </c>
      <c r="Y45" s="513" t="str">
        <f t="shared" ca="1" si="14"/>
        <v>Mer. mai , 2025</v>
      </c>
      <c r="Z45" s="184">
        <f t="shared" ca="1" si="4"/>
        <v>31</v>
      </c>
      <c r="AA45" s="389">
        <f t="shared" ca="1" si="5"/>
        <v>5</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Mer</v>
      </c>
      <c r="U46" s="227" t="str">
        <f t="shared" ca="1" si="13"/>
        <v>mai</v>
      </c>
      <c r="X46" s="388">
        <f t="shared" ca="1" si="17"/>
        <v>45777</v>
      </c>
      <c r="Y46" s="513" t="str">
        <f t="shared" ca="1" si="14"/>
        <v>Mer. mai , 2025</v>
      </c>
      <c r="Z46" s="184">
        <f t="shared" ca="1" si="4"/>
        <v>31</v>
      </c>
      <c r="AA46" s="389">
        <f t="shared" ca="1" si="5"/>
        <v>5</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Mer</v>
      </c>
      <c r="U47" s="227" t="str">
        <f t="shared" ca="1" si="13"/>
        <v>mai</v>
      </c>
      <c r="X47" s="388">
        <f t="shared" ca="1" si="17"/>
        <v>45777</v>
      </c>
      <c r="Y47" s="513" t="str">
        <f t="shared" ca="1" si="14"/>
        <v>Mer. mai , 2025</v>
      </c>
      <c r="Z47" s="184">
        <f t="shared" ca="1" si="4"/>
        <v>31</v>
      </c>
      <c r="AA47" s="389">
        <f t="shared" ca="1" si="5"/>
        <v>5</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Mer</v>
      </c>
      <c r="U48" s="227" t="str">
        <f t="shared" ca="1" si="13"/>
        <v>mai</v>
      </c>
      <c r="X48" s="388">
        <f t="shared" ca="1" si="17"/>
        <v>45777</v>
      </c>
      <c r="Y48" s="513" t="str">
        <f t="shared" ca="1" si="14"/>
        <v>Mer. mai , 2025</v>
      </c>
      <c r="Z48" s="184">
        <f t="shared" ca="1" si="4"/>
        <v>31</v>
      </c>
      <c r="AA48" s="389">
        <f t="shared" ca="1" si="5"/>
        <v>5</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Mer</v>
      </c>
      <c r="U49" s="227" t="str">
        <f t="shared" ca="1" si="13"/>
        <v>mai</v>
      </c>
      <c r="X49" s="388">
        <f t="shared" ca="1" si="17"/>
        <v>45777</v>
      </c>
      <c r="Y49" s="513" t="str">
        <f t="shared" ca="1" si="14"/>
        <v>Mer. mai , 2025</v>
      </c>
      <c r="Z49" s="184">
        <f t="shared" ca="1" si="4"/>
        <v>31</v>
      </c>
      <c r="AA49" s="389">
        <f t="shared" ca="1" si="5"/>
        <v>5</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Mer</v>
      </c>
      <c r="U50" s="227" t="str">
        <f t="shared" ca="1" si="13"/>
        <v>mai</v>
      </c>
      <c r="X50" s="388">
        <f t="shared" ca="1" si="17"/>
        <v>45777</v>
      </c>
      <c r="Y50" s="513" t="str">
        <f t="shared" ca="1" si="14"/>
        <v>Mer. mai , 2025</v>
      </c>
      <c r="Z50" s="184">
        <f t="shared" ca="1" si="4"/>
        <v>31</v>
      </c>
      <c r="AA50" s="389">
        <f t="shared" ca="1" si="5"/>
        <v>5</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Mer</v>
      </c>
      <c r="U51" s="227" t="str">
        <f t="shared" ca="1" si="13"/>
        <v>mai</v>
      </c>
      <c r="X51" s="388">
        <f t="shared" ca="1" si="17"/>
        <v>45777</v>
      </c>
      <c r="Y51" s="513" t="str">
        <f t="shared" ca="1" si="14"/>
        <v>Mer. mai , 2025</v>
      </c>
      <c r="Z51" s="184">
        <f t="shared" ca="1" si="4"/>
        <v>31</v>
      </c>
      <c r="AA51" s="389">
        <f t="shared" ca="1" si="5"/>
        <v>5</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Mer</v>
      </c>
      <c r="U52" s="227" t="str">
        <f t="shared" ca="1" si="13"/>
        <v>mai</v>
      </c>
      <c r="X52" s="388">
        <f t="shared" ca="1" si="17"/>
        <v>45777</v>
      </c>
      <c r="Y52" s="513" t="str">
        <f t="shared" ca="1" si="14"/>
        <v>Mer. mai , 2025</v>
      </c>
      <c r="Z52" s="184">
        <f t="shared" ca="1" si="4"/>
        <v>31</v>
      </c>
      <c r="AA52" s="389">
        <f t="shared" ca="1" si="5"/>
        <v>5</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Mer</v>
      </c>
      <c r="U53" s="227" t="str">
        <f t="shared" ca="1" si="13"/>
        <v>mai</v>
      </c>
      <c r="X53" s="388">
        <f t="shared" ca="1" si="17"/>
        <v>45777</v>
      </c>
      <c r="Y53" s="513" t="str">
        <f t="shared" ca="1" si="14"/>
        <v>Mer. mai , 2025</v>
      </c>
      <c r="Z53" s="184">
        <f t="shared" ca="1" si="4"/>
        <v>31</v>
      </c>
      <c r="AA53" s="389">
        <f t="shared" ca="1" si="5"/>
        <v>5</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Mer</v>
      </c>
      <c r="U54" s="227" t="str">
        <f t="shared" ca="1" si="13"/>
        <v>mai</v>
      </c>
      <c r="X54" s="388">
        <f t="shared" ca="1" si="17"/>
        <v>45777</v>
      </c>
      <c r="Y54" s="513" t="str">
        <f t="shared" ca="1" si="14"/>
        <v>Mer. mai , 2025</v>
      </c>
      <c r="Z54" s="184">
        <f t="shared" ca="1" si="4"/>
        <v>31</v>
      </c>
      <c r="AA54" s="389">
        <f t="shared" ca="1" si="5"/>
        <v>5</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Mer</v>
      </c>
      <c r="U55" s="227" t="str">
        <f t="shared" ca="1" si="13"/>
        <v>mai</v>
      </c>
      <c r="X55" s="388">
        <f t="shared" ca="1" si="17"/>
        <v>45777</v>
      </c>
      <c r="Y55" s="513" t="str">
        <f t="shared" ca="1" si="14"/>
        <v>Mer. mai , 2025</v>
      </c>
      <c r="Z55" s="184">
        <f t="shared" ca="1" si="4"/>
        <v>31</v>
      </c>
      <c r="AA55" s="389">
        <f t="shared" ca="1" si="5"/>
        <v>5</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Mer</v>
      </c>
      <c r="U56" s="227" t="str">
        <f t="shared" ca="1" si="13"/>
        <v>mai</v>
      </c>
      <c r="X56" s="388">
        <f t="shared" ca="1" si="17"/>
        <v>45777</v>
      </c>
      <c r="Y56" s="513" t="str">
        <f t="shared" ca="1" si="14"/>
        <v>Mer. mai , 2025</v>
      </c>
      <c r="Z56" s="184">
        <f t="shared" ca="1" si="4"/>
        <v>31</v>
      </c>
      <c r="AA56" s="389">
        <f t="shared" ca="1" si="5"/>
        <v>5</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Mer</v>
      </c>
      <c r="U57" s="227" t="str">
        <f t="shared" ca="1" si="13"/>
        <v>mai</v>
      </c>
      <c r="X57" s="388">
        <f t="shared" ca="1" si="17"/>
        <v>45777</v>
      </c>
      <c r="Y57" s="513" t="str">
        <f t="shared" ca="1" si="14"/>
        <v>Mer. mai , 2025</v>
      </c>
      <c r="Z57" s="184">
        <f t="shared" ca="1" si="4"/>
        <v>31</v>
      </c>
      <c r="AA57" s="389">
        <f t="shared" ca="1" si="5"/>
        <v>5</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Mer</v>
      </c>
      <c r="U58" s="227" t="str">
        <f t="shared" ca="1" si="13"/>
        <v>mai</v>
      </c>
      <c r="X58" s="388">
        <f t="shared" ca="1" si="17"/>
        <v>45777</v>
      </c>
      <c r="Y58" s="513" t="str">
        <f t="shared" ca="1" si="14"/>
        <v>Mer. mai , 2025</v>
      </c>
      <c r="Z58" s="184">
        <f t="shared" ca="1" si="4"/>
        <v>31</v>
      </c>
      <c r="AA58" s="389">
        <f t="shared" ca="1" si="5"/>
        <v>5</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Mer</v>
      </c>
      <c r="U59" s="227" t="str">
        <f t="shared" ca="1" si="13"/>
        <v>mai</v>
      </c>
      <c r="X59" s="388">
        <f t="shared" ca="1" si="17"/>
        <v>45777</v>
      </c>
      <c r="Y59" s="513" t="str">
        <f t="shared" ca="1" si="14"/>
        <v>Mer. mai , 2025</v>
      </c>
      <c r="Z59" s="184">
        <f t="shared" ca="1" si="4"/>
        <v>31</v>
      </c>
      <c r="AA59" s="389">
        <f t="shared" ca="1" si="5"/>
        <v>5</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Mer</v>
      </c>
      <c r="U60" s="227" t="str">
        <f t="shared" ca="1" si="13"/>
        <v>mai</v>
      </c>
      <c r="X60" s="388">
        <f t="shared" ca="1" si="17"/>
        <v>45777</v>
      </c>
      <c r="Y60" s="513" t="str">
        <f t="shared" ca="1" si="14"/>
        <v>Mer. mai , 2025</v>
      </c>
      <c r="Z60" s="184">
        <f t="shared" ca="1" si="4"/>
        <v>31</v>
      </c>
      <c r="AA60" s="389">
        <f t="shared" ca="1" si="5"/>
        <v>5</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Mer</v>
      </c>
      <c r="U61" s="227" t="str">
        <f t="shared" ca="1" si="13"/>
        <v>mai</v>
      </c>
      <c r="X61" s="388">
        <f t="shared" ca="1" si="17"/>
        <v>45777</v>
      </c>
      <c r="Y61" s="513" t="str">
        <f t="shared" ca="1" si="14"/>
        <v>Mer. mai , 2025</v>
      </c>
      <c r="Z61" s="184">
        <f t="shared" ca="1" si="4"/>
        <v>31</v>
      </c>
      <c r="AA61" s="389">
        <f t="shared" ca="1" si="5"/>
        <v>5</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Mer</v>
      </c>
      <c r="U62" s="227" t="str">
        <f t="shared" ca="1" si="13"/>
        <v>mai</v>
      </c>
      <c r="X62" s="388">
        <f t="shared" ca="1" si="17"/>
        <v>45777</v>
      </c>
      <c r="Y62" s="513" t="str">
        <f t="shared" ca="1" si="14"/>
        <v>Mer. mai , 2025</v>
      </c>
      <c r="Z62" s="184">
        <f t="shared" ca="1" si="4"/>
        <v>31</v>
      </c>
      <c r="AA62" s="389">
        <f t="shared" ca="1" si="5"/>
        <v>5</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Mer</v>
      </c>
      <c r="U63" s="227" t="str">
        <f t="shared" ca="1" si="13"/>
        <v>mai</v>
      </c>
      <c r="X63" s="388">
        <f t="shared" ca="1" si="17"/>
        <v>45777</v>
      </c>
      <c r="Y63" s="513" t="str">
        <f t="shared" ca="1" si="14"/>
        <v>Mer. mai , 2025</v>
      </c>
      <c r="Z63" s="184">
        <f t="shared" ca="1" si="4"/>
        <v>31</v>
      </c>
      <c r="AA63" s="389">
        <f t="shared" ca="1" si="5"/>
        <v>5</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Mer</v>
      </c>
      <c r="U64" s="227" t="str">
        <f t="shared" ca="1" si="13"/>
        <v>mai</v>
      </c>
      <c r="X64" s="388">
        <f t="shared" ca="1" si="17"/>
        <v>45777</v>
      </c>
      <c r="Y64" s="513" t="str">
        <f t="shared" ca="1" si="14"/>
        <v>Mer. mai , 2025</v>
      </c>
      <c r="Z64" s="184">
        <f t="shared" ca="1" si="4"/>
        <v>31</v>
      </c>
      <c r="AA64" s="389">
        <f t="shared" ca="1" si="5"/>
        <v>5</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Mer</v>
      </c>
      <c r="U65" s="227" t="str">
        <f t="shared" ca="1" si="13"/>
        <v>mai</v>
      </c>
      <c r="X65" s="388">
        <f t="shared" ca="1" si="17"/>
        <v>45777</v>
      </c>
      <c r="Y65" s="513" t="str">
        <f t="shared" ca="1" si="14"/>
        <v>Mer. mai , 2025</v>
      </c>
      <c r="Z65" s="184">
        <f t="shared" ca="1" si="4"/>
        <v>31</v>
      </c>
      <c r="AA65" s="389">
        <f t="shared" ca="1" si="5"/>
        <v>5</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Mer</v>
      </c>
      <c r="U66" s="227" t="str">
        <f t="shared" ca="1" si="13"/>
        <v>mai</v>
      </c>
      <c r="X66" s="388">
        <f t="shared" ca="1" si="17"/>
        <v>45777</v>
      </c>
      <c r="Y66" s="513" t="str">
        <f t="shared" ca="1" si="14"/>
        <v>Mer. mai , 2025</v>
      </c>
      <c r="Z66" s="184">
        <f t="shared" ca="1" si="4"/>
        <v>31</v>
      </c>
      <c r="AA66" s="389">
        <f t="shared" ca="1" si="5"/>
        <v>5</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Mer</v>
      </c>
      <c r="U67" s="227" t="str">
        <f t="shared" ca="1" si="13"/>
        <v>mai</v>
      </c>
      <c r="X67" s="388">
        <f t="shared" ca="1" si="17"/>
        <v>45777</v>
      </c>
      <c r="Y67" s="513" t="str">
        <f t="shared" ca="1" si="14"/>
        <v>Mer. mai , 2025</v>
      </c>
      <c r="Z67" s="184">
        <f t="shared" ca="1" si="4"/>
        <v>31</v>
      </c>
      <c r="AA67" s="389">
        <f t="shared" ca="1" si="5"/>
        <v>5</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Mer</v>
      </c>
      <c r="U68" s="227" t="str">
        <f t="shared" ca="1" si="13"/>
        <v>mai</v>
      </c>
      <c r="X68" s="388">
        <f t="shared" ca="1" si="17"/>
        <v>45777</v>
      </c>
      <c r="Y68" s="513" t="str">
        <f t="shared" ca="1" si="14"/>
        <v>Mer. mai , 2025</v>
      </c>
      <c r="Z68" s="184">
        <f t="shared" ca="1" si="4"/>
        <v>31</v>
      </c>
      <c r="AA68" s="389">
        <f t="shared" ca="1" si="5"/>
        <v>5</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Mer</v>
      </c>
      <c r="U69" s="227" t="str">
        <f t="shared" ca="1" si="13"/>
        <v>mai</v>
      </c>
      <c r="X69" s="388">
        <f t="shared" ca="1" si="17"/>
        <v>45777</v>
      </c>
      <c r="Y69" s="513" t="str">
        <f t="shared" ca="1" si="14"/>
        <v>Mer. mai , 2025</v>
      </c>
      <c r="Z69" s="184">
        <f t="shared" ca="1" si="4"/>
        <v>31</v>
      </c>
      <c r="AA69" s="389">
        <f t="shared" ca="1" si="5"/>
        <v>5</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Mer</v>
      </c>
      <c r="U70" s="227" t="str">
        <f t="shared" ca="1" si="13"/>
        <v>mai</v>
      </c>
      <c r="X70" s="388">
        <f t="shared" ca="1" si="17"/>
        <v>45777</v>
      </c>
      <c r="Y70" s="513" t="str">
        <f t="shared" ca="1" si="14"/>
        <v>Mer. mai , 2025</v>
      </c>
      <c r="Z70" s="184">
        <f t="shared" ca="1" si="4"/>
        <v>31</v>
      </c>
      <c r="AA70" s="389">
        <f t="shared" ca="1" si="5"/>
        <v>5</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Mer</v>
      </c>
      <c r="U71" s="227" t="str">
        <f t="shared" ca="1" si="13"/>
        <v>mai</v>
      </c>
      <c r="X71" s="388">
        <f t="shared" ca="1" si="17"/>
        <v>45777</v>
      </c>
      <c r="Y71" s="513" t="str">
        <f t="shared" ca="1" si="14"/>
        <v>Mer. mai , 2025</v>
      </c>
      <c r="Z71" s="184">
        <f t="shared" ca="1" si="4"/>
        <v>31</v>
      </c>
      <c r="AA71" s="389">
        <f t="shared" ca="1" si="5"/>
        <v>5</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Mer</v>
      </c>
      <c r="U72" s="227" t="str">
        <f t="shared" ca="1" si="13"/>
        <v>mai</v>
      </c>
      <c r="X72" s="388">
        <f t="shared" ca="1" si="17"/>
        <v>45777</v>
      </c>
      <c r="Y72" s="513" t="str">
        <f t="shared" ca="1" si="14"/>
        <v>Mer. mai , 2025</v>
      </c>
      <c r="Z72" s="184">
        <f t="shared" ca="1" si="4"/>
        <v>31</v>
      </c>
      <c r="AA72" s="389">
        <f t="shared" ca="1" si="5"/>
        <v>5</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Mer</v>
      </c>
      <c r="U73" s="227" t="str">
        <f t="shared" ca="1" si="13"/>
        <v>mai</v>
      </c>
      <c r="X73" s="388">
        <f t="shared" ca="1" si="17"/>
        <v>45777</v>
      </c>
      <c r="Y73" s="513" t="str">
        <f t="shared" ca="1" si="14"/>
        <v>Mer. mai , 2025</v>
      </c>
      <c r="Z73" s="184">
        <f t="shared" ca="1" si="4"/>
        <v>31</v>
      </c>
      <c r="AA73" s="389">
        <f t="shared" ca="1" si="5"/>
        <v>5</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Mer</v>
      </c>
      <c r="U74" s="227" t="str">
        <f t="shared" ca="1" si="13"/>
        <v>mai</v>
      </c>
      <c r="X74" s="388">
        <f t="shared" ca="1" si="17"/>
        <v>45777</v>
      </c>
      <c r="Y74" s="513" t="str">
        <f t="shared" ca="1" si="14"/>
        <v>Mer. mai , 2025</v>
      </c>
      <c r="Z74" s="184">
        <f t="shared" ca="1" si="4"/>
        <v>31</v>
      </c>
      <c r="AA74" s="389">
        <f t="shared" ca="1" si="5"/>
        <v>5</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Mer</v>
      </c>
      <c r="U75" s="227" t="str">
        <f t="shared" ca="1" si="13"/>
        <v>mai</v>
      </c>
      <c r="X75" s="388">
        <f t="shared" ca="1" si="17"/>
        <v>45777</v>
      </c>
      <c r="Y75" s="513" t="str">
        <f t="shared" ca="1" si="14"/>
        <v>Mer. mai , 2025</v>
      </c>
      <c r="Z75" s="184">
        <f t="shared" ca="1" si="4"/>
        <v>31</v>
      </c>
      <c r="AA75" s="389">
        <f t="shared" ca="1" si="5"/>
        <v>5</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Mer</v>
      </c>
      <c r="U76" s="227" t="str">
        <f t="shared" ca="1" si="13"/>
        <v>mai</v>
      </c>
      <c r="X76" s="388">
        <f t="shared" ca="1" si="17"/>
        <v>45777</v>
      </c>
      <c r="Y76" s="513" t="str">
        <f t="shared" ca="1" si="14"/>
        <v>Mer. mai , 2025</v>
      </c>
      <c r="Z76" s="184">
        <f t="shared" ca="1" si="4"/>
        <v>31</v>
      </c>
      <c r="AA76" s="389">
        <f t="shared" ca="1" si="5"/>
        <v>5</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Mer</v>
      </c>
      <c r="U77" s="227" t="str">
        <f t="shared" ca="1" si="13"/>
        <v>mai</v>
      </c>
      <c r="X77" s="388">
        <f t="shared" ca="1" si="17"/>
        <v>45777</v>
      </c>
      <c r="Y77" s="513" t="str">
        <f t="shared" ca="1" si="14"/>
        <v>Mer. mai , 2025</v>
      </c>
      <c r="Z77" s="184">
        <f t="shared" ca="1" si="4"/>
        <v>31</v>
      </c>
      <c r="AA77" s="389">
        <f t="shared" ca="1" si="5"/>
        <v>5</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Mer</v>
      </c>
      <c r="U78" s="227" t="str">
        <f t="shared" ca="1" si="13"/>
        <v>mai</v>
      </c>
      <c r="X78" s="388">
        <f t="shared" ca="1" si="17"/>
        <v>45777</v>
      </c>
      <c r="Y78" s="513" t="str">
        <f t="shared" ca="1" si="14"/>
        <v>Mer. mai , 2025</v>
      </c>
      <c r="Z78" s="184">
        <f t="shared" ca="1" si="4"/>
        <v>31</v>
      </c>
      <c r="AA78" s="389">
        <f t="shared" ca="1" si="5"/>
        <v>5</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Mer</v>
      </c>
      <c r="U79" s="227" t="str">
        <f t="shared" ca="1" si="13"/>
        <v>mai</v>
      </c>
      <c r="X79" s="388">
        <f t="shared" ca="1" si="17"/>
        <v>45777</v>
      </c>
      <c r="Y79" s="513" t="str">
        <f t="shared" ca="1" si="14"/>
        <v>Mer. mai , 2025</v>
      </c>
      <c r="Z79" s="184">
        <f t="shared" ca="1" si="4"/>
        <v>31</v>
      </c>
      <c r="AA79" s="389">
        <f t="shared" ca="1" si="5"/>
        <v>5</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Mer</v>
      </c>
      <c r="U80" s="227" t="str">
        <f t="shared" ca="1" si="13"/>
        <v>mai</v>
      </c>
      <c r="X80" s="388">
        <f t="shared" ca="1" si="17"/>
        <v>45777</v>
      </c>
      <c r="Y80" s="513" t="str">
        <f t="shared" ca="1" si="14"/>
        <v>Mer. mai , 2025</v>
      </c>
      <c r="Z80" s="184">
        <f t="shared" ca="1" si="4"/>
        <v>31</v>
      </c>
      <c r="AA80" s="389">
        <f t="shared" ca="1" si="5"/>
        <v>5</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Mer</v>
      </c>
      <c r="U81" s="227" t="str">
        <f t="shared" ca="1" si="13"/>
        <v>mai</v>
      </c>
      <c r="X81" s="388">
        <f t="shared" ca="1" si="17"/>
        <v>45777</v>
      </c>
      <c r="Y81" s="513" t="str">
        <f t="shared" ca="1" si="14"/>
        <v>Mer. mai , 2025</v>
      </c>
      <c r="Z81" s="184">
        <f t="shared" ca="1" si="4"/>
        <v>31</v>
      </c>
      <c r="AA81" s="389">
        <f t="shared" ca="1" si="5"/>
        <v>5</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Mer</v>
      </c>
      <c r="U82" s="227" t="str">
        <f t="shared" ca="1" si="13"/>
        <v>mai</v>
      </c>
      <c r="X82" s="388">
        <f t="shared" ca="1" si="17"/>
        <v>45777</v>
      </c>
      <c r="Y82" s="513" t="str">
        <f t="shared" ca="1" si="14"/>
        <v>Mer. mai , 2025</v>
      </c>
      <c r="Z82" s="184">
        <f t="shared" ca="1" si="4"/>
        <v>31</v>
      </c>
      <c r="AA82" s="389">
        <f t="shared" ca="1" si="5"/>
        <v>5</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Mer</v>
      </c>
      <c r="U83" s="227" t="str">
        <f t="shared" ca="1" si="13"/>
        <v>mai</v>
      </c>
      <c r="X83" s="388">
        <f t="shared" ca="1" si="17"/>
        <v>45777</v>
      </c>
      <c r="Y83" s="513" t="str">
        <f t="shared" ca="1" si="14"/>
        <v>Mer. mai , 2025</v>
      </c>
      <c r="Z83" s="184">
        <f t="shared" ca="1" si="4"/>
        <v>31</v>
      </c>
      <c r="AA83" s="389">
        <f t="shared" ca="1" si="5"/>
        <v>5</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Mer</v>
      </c>
      <c r="U84" s="227" t="str">
        <f t="shared" ca="1" si="13"/>
        <v>mai</v>
      </c>
      <c r="X84" s="388">
        <f t="shared" ca="1" si="17"/>
        <v>45777</v>
      </c>
      <c r="Y84" s="513" t="str">
        <f t="shared" ca="1" si="14"/>
        <v>Mer. mai , 2025</v>
      </c>
      <c r="Z84" s="184">
        <f t="shared" ref="Z84:Z147" ca="1" si="24">MIN(R84,$AF$5)</f>
        <v>31</v>
      </c>
      <c r="AA84" s="389">
        <f t="shared" ref="AA84:AA147" ca="1" si="25">$AD$6</f>
        <v>5</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Mer</v>
      </c>
      <c r="U85" s="227" t="str">
        <f t="shared" ref="U85:U148" ca="1" si="32">$U$19</f>
        <v>mai</v>
      </c>
      <c r="X85" s="388">
        <f t="shared" ca="1" si="17"/>
        <v>45777</v>
      </c>
      <c r="Y85" s="513" t="str">
        <f t="shared" ref="Y85:Y148" ca="1" si="33">IF(Y79="f",T85&amp;". "&amp;" "&amp;R85&amp;" "&amp;U85&amp;" "&amp;$AE$7,T85&amp;". "&amp;U85&amp;" "&amp;R85&amp;", "&amp;$AE$7)</f>
        <v>Mer. mai , 2025</v>
      </c>
      <c r="Z85" s="184">
        <f t="shared" ca="1" si="24"/>
        <v>31</v>
      </c>
      <c r="AA85" s="389">
        <f t="shared" ca="1" si="25"/>
        <v>5</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Mer</v>
      </c>
      <c r="U86" s="227" t="str">
        <f t="shared" ca="1" si="32"/>
        <v>mai</v>
      </c>
      <c r="X86" s="388">
        <f t="shared" ref="X86:X149" ca="1" si="36">$AE$8+D86</f>
        <v>45777</v>
      </c>
      <c r="Y86" s="513" t="str">
        <f t="shared" ca="1" si="33"/>
        <v>Mer. mai , 2025</v>
      </c>
      <c r="Z86" s="184">
        <f t="shared" ca="1" si="24"/>
        <v>31</v>
      </c>
      <c r="AA86" s="389">
        <f t="shared" ca="1" si="25"/>
        <v>5</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Mer</v>
      </c>
      <c r="U87" s="227" t="str">
        <f t="shared" ca="1" si="32"/>
        <v>mai</v>
      </c>
      <c r="X87" s="388">
        <f t="shared" ca="1" si="36"/>
        <v>45777</v>
      </c>
      <c r="Y87" s="513" t="str">
        <f t="shared" ca="1" si="33"/>
        <v>Mer. mai , 2025</v>
      </c>
      <c r="Z87" s="184">
        <f t="shared" ca="1" si="24"/>
        <v>31</v>
      </c>
      <c r="AA87" s="389">
        <f t="shared" ca="1" si="25"/>
        <v>5</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Mer</v>
      </c>
      <c r="U88" s="227" t="str">
        <f t="shared" ca="1" si="32"/>
        <v>mai</v>
      </c>
      <c r="X88" s="388">
        <f t="shared" ca="1" si="36"/>
        <v>45777</v>
      </c>
      <c r="Y88" s="513" t="str">
        <f t="shared" ca="1" si="33"/>
        <v>Mer. mai , 2025</v>
      </c>
      <c r="Z88" s="184">
        <f t="shared" ca="1" si="24"/>
        <v>31</v>
      </c>
      <c r="AA88" s="389">
        <f t="shared" ca="1" si="25"/>
        <v>5</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Mer</v>
      </c>
      <c r="U89" s="227" t="str">
        <f t="shared" ca="1" si="32"/>
        <v>mai</v>
      </c>
      <c r="X89" s="388">
        <f t="shared" ca="1" si="36"/>
        <v>45777</v>
      </c>
      <c r="Y89" s="513" t="str">
        <f t="shared" ca="1" si="33"/>
        <v>Mer. mai , 2025</v>
      </c>
      <c r="Z89" s="184">
        <f t="shared" ca="1" si="24"/>
        <v>31</v>
      </c>
      <c r="AA89" s="389">
        <f t="shared" ca="1" si="25"/>
        <v>5</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Mer</v>
      </c>
      <c r="U90" s="227" t="str">
        <f t="shared" ca="1" si="32"/>
        <v>mai</v>
      </c>
      <c r="X90" s="388">
        <f t="shared" ca="1" si="36"/>
        <v>45777</v>
      </c>
      <c r="Y90" s="513" t="str">
        <f t="shared" ca="1" si="33"/>
        <v>Mer. mai , 2025</v>
      </c>
      <c r="Z90" s="184">
        <f t="shared" ca="1" si="24"/>
        <v>31</v>
      </c>
      <c r="AA90" s="389">
        <f t="shared" ca="1" si="25"/>
        <v>5</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Mer</v>
      </c>
      <c r="U91" s="227" t="str">
        <f t="shared" ca="1" si="32"/>
        <v>mai</v>
      </c>
      <c r="X91" s="388">
        <f t="shared" ca="1" si="36"/>
        <v>45777</v>
      </c>
      <c r="Y91" s="513" t="str">
        <f t="shared" ca="1" si="33"/>
        <v>Mer. mai , 2025</v>
      </c>
      <c r="Z91" s="184">
        <f t="shared" ca="1" si="24"/>
        <v>31</v>
      </c>
      <c r="AA91" s="389">
        <f t="shared" ca="1" si="25"/>
        <v>5</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Mer</v>
      </c>
      <c r="U92" s="227" t="str">
        <f t="shared" ca="1" si="32"/>
        <v>mai</v>
      </c>
      <c r="X92" s="388">
        <f t="shared" ca="1" si="36"/>
        <v>45777</v>
      </c>
      <c r="Y92" s="513" t="str">
        <f t="shared" ca="1" si="33"/>
        <v>Mer. mai , 2025</v>
      </c>
      <c r="Z92" s="184">
        <f t="shared" ca="1" si="24"/>
        <v>31</v>
      </c>
      <c r="AA92" s="389">
        <f t="shared" ca="1" si="25"/>
        <v>5</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Mer</v>
      </c>
      <c r="U93" s="227" t="str">
        <f t="shared" ca="1" si="32"/>
        <v>mai</v>
      </c>
      <c r="X93" s="388">
        <f t="shared" ca="1" si="36"/>
        <v>45777</v>
      </c>
      <c r="Y93" s="513" t="str">
        <f t="shared" ca="1" si="33"/>
        <v>Mer. mai , 2025</v>
      </c>
      <c r="Z93" s="184">
        <f t="shared" ca="1" si="24"/>
        <v>31</v>
      </c>
      <c r="AA93" s="389">
        <f t="shared" ca="1" si="25"/>
        <v>5</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Mer</v>
      </c>
      <c r="U94" s="227" t="str">
        <f t="shared" ca="1" si="32"/>
        <v>mai</v>
      </c>
      <c r="X94" s="388">
        <f t="shared" ca="1" si="36"/>
        <v>45777</v>
      </c>
      <c r="Y94" s="513" t="str">
        <f t="shared" ca="1" si="33"/>
        <v>Mer. mai , 2025</v>
      </c>
      <c r="Z94" s="184">
        <f t="shared" ca="1" si="24"/>
        <v>31</v>
      </c>
      <c r="AA94" s="389">
        <f t="shared" ca="1" si="25"/>
        <v>5</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Mer</v>
      </c>
      <c r="U95" s="227" t="str">
        <f t="shared" ca="1" si="32"/>
        <v>mai</v>
      </c>
      <c r="X95" s="388">
        <f t="shared" ca="1" si="36"/>
        <v>45777</v>
      </c>
      <c r="Y95" s="513" t="str">
        <f t="shared" ca="1" si="33"/>
        <v>Mer. mai , 2025</v>
      </c>
      <c r="Z95" s="184">
        <f t="shared" ca="1" si="24"/>
        <v>31</v>
      </c>
      <c r="AA95" s="389">
        <f t="shared" ca="1" si="25"/>
        <v>5</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Mer</v>
      </c>
      <c r="U96" s="227" t="str">
        <f t="shared" ca="1" si="32"/>
        <v>mai</v>
      </c>
      <c r="X96" s="388">
        <f t="shared" ca="1" si="36"/>
        <v>45777</v>
      </c>
      <c r="Y96" s="513" t="str">
        <f t="shared" ca="1" si="33"/>
        <v>Mer. mai , 2025</v>
      </c>
      <c r="Z96" s="184">
        <f t="shared" ca="1" si="24"/>
        <v>31</v>
      </c>
      <c r="AA96" s="389">
        <f t="shared" ca="1" si="25"/>
        <v>5</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Mer</v>
      </c>
      <c r="U97" s="227" t="str">
        <f t="shared" ca="1" si="32"/>
        <v>mai</v>
      </c>
      <c r="X97" s="388">
        <f t="shared" ca="1" si="36"/>
        <v>45777</v>
      </c>
      <c r="Y97" s="513" t="str">
        <f t="shared" ca="1" si="33"/>
        <v>Mer. mai , 2025</v>
      </c>
      <c r="Z97" s="184">
        <f t="shared" ca="1" si="24"/>
        <v>31</v>
      </c>
      <c r="AA97" s="389">
        <f t="shared" ca="1" si="25"/>
        <v>5</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Mer</v>
      </c>
      <c r="U98" s="227" t="str">
        <f t="shared" ca="1" si="32"/>
        <v>mai</v>
      </c>
      <c r="X98" s="388">
        <f t="shared" ca="1" si="36"/>
        <v>45777</v>
      </c>
      <c r="Y98" s="513" t="str">
        <f t="shared" ca="1" si="33"/>
        <v>Mer. mai , 2025</v>
      </c>
      <c r="Z98" s="184">
        <f t="shared" ca="1" si="24"/>
        <v>31</v>
      </c>
      <c r="AA98" s="389">
        <f t="shared" ca="1" si="25"/>
        <v>5</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Mer</v>
      </c>
      <c r="U99" s="227" t="str">
        <f t="shared" ca="1" si="32"/>
        <v>mai</v>
      </c>
      <c r="X99" s="388">
        <f t="shared" ca="1" si="36"/>
        <v>45777</v>
      </c>
      <c r="Y99" s="513" t="str">
        <f t="shared" ca="1" si="33"/>
        <v>Mer. mai , 2025</v>
      </c>
      <c r="Z99" s="184">
        <f t="shared" ca="1" si="24"/>
        <v>31</v>
      </c>
      <c r="AA99" s="389">
        <f t="shared" ca="1" si="25"/>
        <v>5</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Mer</v>
      </c>
      <c r="U100" s="227" t="str">
        <f t="shared" ca="1" si="32"/>
        <v>mai</v>
      </c>
      <c r="X100" s="388">
        <f t="shared" ca="1" si="36"/>
        <v>45777</v>
      </c>
      <c r="Y100" s="513" t="str">
        <f t="shared" ca="1" si="33"/>
        <v>Mer. mai , 2025</v>
      </c>
      <c r="Z100" s="184">
        <f t="shared" ca="1" si="24"/>
        <v>31</v>
      </c>
      <c r="AA100" s="389">
        <f t="shared" ca="1" si="25"/>
        <v>5</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Mer</v>
      </c>
      <c r="U101" s="227" t="str">
        <f t="shared" ca="1" si="32"/>
        <v>mai</v>
      </c>
      <c r="X101" s="388">
        <f t="shared" ca="1" si="36"/>
        <v>45777</v>
      </c>
      <c r="Y101" s="513" t="str">
        <f t="shared" ca="1" si="33"/>
        <v>Mer. mai , 2025</v>
      </c>
      <c r="Z101" s="184">
        <f t="shared" ca="1" si="24"/>
        <v>31</v>
      </c>
      <c r="AA101" s="389">
        <f t="shared" ca="1" si="25"/>
        <v>5</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Mer</v>
      </c>
      <c r="U102" s="227" t="str">
        <f t="shared" ca="1" si="32"/>
        <v>mai</v>
      </c>
      <c r="X102" s="388">
        <f t="shared" ca="1" si="36"/>
        <v>45777</v>
      </c>
      <c r="Y102" s="513" t="str">
        <f t="shared" ca="1" si="33"/>
        <v>Mer. mai , 2025</v>
      </c>
      <c r="Z102" s="184">
        <f t="shared" ca="1" si="24"/>
        <v>31</v>
      </c>
      <c r="AA102" s="389">
        <f t="shared" ca="1" si="25"/>
        <v>5</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Mer</v>
      </c>
      <c r="U103" s="227" t="str">
        <f t="shared" ca="1" si="32"/>
        <v>mai</v>
      </c>
      <c r="X103" s="388">
        <f t="shared" ca="1" si="36"/>
        <v>45777</v>
      </c>
      <c r="Y103" s="513" t="str">
        <f t="shared" ca="1" si="33"/>
        <v>Mer. mai , 2025</v>
      </c>
      <c r="Z103" s="184">
        <f t="shared" ca="1" si="24"/>
        <v>31</v>
      </c>
      <c r="AA103" s="389">
        <f t="shared" ca="1" si="25"/>
        <v>5</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Mer</v>
      </c>
      <c r="U104" s="227" t="str">
        <f t="shared" ca="1" si="32"/>
        <v>mai</v>
      </c>
      <c r="X104" s="388">
        <f t="shared" ca="1" si="36"/>
        <v>45777</v>
      </c>
      <c r="Y104" s="513" t="str">
        <f t="shared" ca="1" si="33"/>
        <v>Mer. mai , 2025</v>
      </c>
      <c r="Z104" s="184">
        <f t="shared" ca="1" si="24"/>
        <v>31</v>
      </c>
      <c r="AA104" s="389">
        <f t="shared" ca="1" si="25"/>
        <v>5</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Mer</v>
      </c>
      <c r="U105" s="227" t="str">
        <f t="shared" ca="1" si="32"/>
        <v>mai</v>
      </c>
      <c r="X105" s="388">
        <f t="shared" ca="1" si="36"/>
        <v>45777</v>
      </c>
      <c r="Y105" s="513" t="str">
        <f t="shared" ca="1" si="33"/>
        <v>Mer. mai , 2025</v>
      </c>
      <c r="Z105" s="184">
        <f t="shared" ca="1" si="24"/>
        <v>31</v>
      </c>
      <c r="AA105" s="389">
        <f t="shared" ca="1" si="25"/>
        <v>5</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Mer</v>
      </c>
      <c r="U106" s="227" t="str">
        <f t="shared" ca="1" si="32"/>
        <v>mai</v>
      </c>
      <c r="X106" s="388">
        <f t="shared" ca="1" si="36"/>
        <v>45777</v>
      </c>
      <c r="Y106" s="513" t="str">
        <f t="shared" ca="1" si="33"/>
        <v>Mer. mai , 2025</v>
      </c>
      <c r="Z106" s="184">
        <f t="shared" ca="1" si="24"/>
        <v>31</v>
      </c>
      <c r="AA106" s="389">
        <f t="shared" ca="1" si="25"/>
        <v>5</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Mer</v>
      </c>
      <c r="U107" s="227" t="str">
        <f t="shared" ca="1" si="32"/>
        <v>mai</v>
      </c>
      <c r="X107" s="388">
        <f t="shared" ca="1" si="36"/>
        <v>45777</v>
      </c>
      <c r="Y107" s="513" t="str">
        <f t="shared" ca="1" si="33"/>
        <v>Mer. mai , 2025</v>
      </c>
      <c r="Z107" s="184">
        <f t="shared" ca="1" si="24"/>
        <v>31</v>
      </c>
      <c r="AA107" s="389">
        <f t="shared" ca="1" si="25"/>
        <v>5</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Mer</v>
      </c>
      <c r="U108" s="227" t="str">
        <f t="shared" ca="1" si="32"/>
        <v>mai</v>
      </c>
      <c r="X108" s="388">
        <f t="shared" ca="1" si="36"/>
        <v>45777</v>
      </c>
      <c r="Y108" s="513" t="str">
        <f t="shared" ca="1" si="33"/>
        <v>Mer. mai , 2025</v>
      </c>
      <c r="Z108" s="184">
        <f t="shared" ca="1" si="24"/>
        <v>31</v>
      </c>
      <c r="AA108" s="389">
        <f t="shared" ca="1" si="25"/>
        <v>5</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Mer</v>
      </c>
      <c r="U109" s="227" t="str">
        <f t="shared" ca="1" si="32"/>
        <v>mai</v>
      </c>
      <c r="X109" s="388">
        <f t="shared" ca="1" si="36"/>
        <v>45777</v>
      </c>
      <c r="Y109" s="513" t="str">
        <f t="shared" ca="1" si="33"/>
        <v>Mer. mai , 2025</v>
      </c>
      <c r="Z109" s="184">
        <f t="shared" ca="1" si="24"/>
        <v>31</v>
      </c>
      <c r="AA109" s="389">
        <f t="shared" ca="1" si="25"/>
        <v>5</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Mer</v>
      </c>
      <c r="U110" s="227" t="str">
        <f t="shared" ca="1" si="32"/>
        <v>mai</v>
      </c>
      <c r="X110" s="388">
        <f t="shared" ca="1" si="36"/>
        <v>45777</v>
      </c>
      <c r="Y110" s="513" t="str">
        <f t="shared" ca="1" si="33"/>
        <v>Mer. mai , 2025</v>
      </c>
      <c r="Z110" s="184">
        <f t="shared" ca="1" si="24"/>
        <v>31</v>
      </c>
      <c r="AA110" s="389">
        <f t="shared" ca="1" si="25"/>
        <v>5</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Mer</v>
      </c>
      <c r="U111" s="227" t="str">
        <f t="shared" ca="1" si="32"/>
        <v>mai</v>
      </c>
      <c r="X111" s="388">
        <f t="shared" ca="1" si="36"/>
        <v>45777</v>
      </c>
      <c r="Y111" s="513" t="str">
        <f t="shared" ca="1" si="33"/>
        <v>Mer. mai , 2025</v>
      </c>
      <c r="Z111" s="184">
        <f t="shared" ca="1" si="24"/>
        <v>31</v>
      </c>
      <c r="AA111" s="389">
        <f t="shared" ca="1" si="25"/>
        <v>5</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Mer</v>
      </c>
      <c r="U112" s="227" t="str">
        <f t="shared" ca="1" si="32"/>
        <v>mai</v>
      </c>
      <c r="X112" s="388">
        <f t="shared" ca="1" si="36"/>
        <v>45777</v>
      </c>
      <c r="Y112" s="513" t="str">
        <f t="shared" ca="1" si="33"/>
        <v>Mer. mai , 2025</v>
      </c>
      <c r="Z112" s="184">
        <f t="shared" ca="1" si="24"/>
        <v>31</v>
      </c>
      <c r="AA112" s="389">
        <f t="shared" ca="1" si="25"/>
        <v>5</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Mer</v>
      </c>
      <c r="U113" s="227" t="str">
        <f t="shared" ca="1" si="32"/>
        <v>mai</v>
      </c>
      <c r="X113" s="388">
        <f t="shared" ca="1" si="36"/>
        <v>45777</v>
      </c>
      <c r="Y113" s="513" t="str">
        <f t="shared" ca="1" si="33"/>
        <v>Mer. mai , 2025</v>
      </c>
      <c r="Z113" s="184">
        <f t="shared" ca="1" si="24"/>
        <v>31</v>
      </c>
      <c r="AA113" s="389">
        <f t="shared" ca="1" si="25"/>
        <v>5</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Mer</v>
      </c>
      <c r="U114" s="227" t="str">
        <f t="shared" ca="1" si="32"/>
        <v>mai</v>
      </c>
      <c r="X114" s="388">
        <f t="shared" ca="1" si="36"/>
        <v>45777</v>
      </c>
      <c r="Y114" s="513" t="str">
        <f t="shared" ca="1" si="33"/>
        <v>Mer. mai , 2025</v>
      </c>
      <c r="Z114" s="184">
        <f t="shared" ca="1" si="24"/>
        <v>31</v>
      </c>
      <c r="AA114" s="389">
        <f t="shared" ca="1" si="25"/>
        <v>5</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Mer</v>
      </c>
      <c r="U115" s="227" t="str">
        <f t="shared" ca="1" si="32"/>
        <v>mai</v>
      </c>
      <c r="X115" s="388">
        <f t="shared" ca="1" si="36"/>
        <v>45777</v>
      </c>
      <c r="Y115" s="513" t="str">
        <f t="shared" ca="1" si="33"/>
        <v>Mer. mai , 2025</v>
      </c>
      <c r="Z115" s="184">
        <f t="shared" ca="1" si="24"/>
        <v>31</v>
      </c>
      <c r="AA115" s="389">
        <f t="shared" ca="1" si="25"/>
        <v>5</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Mer</v>
      </c>
      <c r="U116" s="227" t="str">
        <f t="shared" ca="1" si="32"/>
        <v>mai</v>
      </c>
      <c r="X116" s="388">
        <f t="shared" ca="1" si="36"/>
        <v>45777</v>
      </c>
      <c r="Y116" s="513" t="str">
        <f t="shared" ca="1" si="33"/>
        <v>Mer. mai , 2025</v>
      </c>
      <c r="Z116" s="184">
        <f t="shared" ca="1" si="24"/>
        <v>31</v>
      </c>
      <c r="AA116" s="389">
        <f t="shared" ca="1" si="25"/>
        <v>5</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Mer</v>
      </c>
      <c r="U117" s="227" t="str">
        <f t="shared" ca="1" si="32"/>
        <v>mai</v>
      </c>
      <c r="X117" s="388">
        <f t="shared" ca="1" si="36"/>
        <v>45777</v>
      </c>
      <c r="Y117" s="513" t="str">
        <f t="shared" ca="1" si="33"/>
        <v>Mer. mai , 2025</v>
      </c>
      <c r="Z117" s="184">
        <f t="shared" ca="1" si="24"/>
        <v>31</v>
      </c>
      <c r="AA117" s="389">
        <f t="shared" ca="1" si="25"/>
        <v>5</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Mer</v>
      </c>
      <c r="U118" s="227" t="str">
        <f t="shared" ca="1" si="32"/>
        <v>mai</v>
      </c>
      <c r="X118" s="388">
        <f t="shared" ca="1" si="36"/>
        <v>45777</v>
      </c>
      <c r="Y118" s="513" t="str">
        <f t="shared" ca="1" si="33"/>
        <v>Mer. mai , 2025</v>
      </c>
      <c r="Z118" s="184">
        <f t="shared" ca="1" si="24"/>
        <v>31</v>
      </c>
      <c r="AA118" s="389">
        <f t="shared" ca="1" si="25"/>
        <v>5</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Mer</v>
      </c>
      <c r="U119" s="227" t="str">
        <f t="shared" ca="1" si="32"/>
        <v>mai</v>
      </c>
      <c r="X119" s="388">
        <f t="shared" ca="1" si="36"/>
        <v>45777</v>
      </c>
      <c r="Y119" s="513" t="str">
        <f t="shared" ca="1" si="33"/>
        <v>Mer. mai , 2025</v>
      </c>
      <c r="Z119" s="184">
        <f t="shared" ca="1" si="24"/>
        <v>31</v>
      </c>
      <c r="AA119" s="389">
        <f t="shared" ca="1" si="25"/>
        <v>5</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Mer</v>
      </c>
      <c r="U120" s="227" t="str">
        <f t="shared" ca="1" si="32"/>
        <v>mai</v>
      </c>
      <c r="X120" s="388">
        <f t="shared" ca="1" si="36"/>
        <v>45777</v>
      </c>
      <c r="Y120" s="513" t="str">
        <f t="shared" ca="1" si="33"/>
        <v>Mer. mai , 2025</v>
      </c>
      <c r="Z120" s="184">
        <f t="shared" ca="1" si="24"/>
        <v>31</v>
      </c>
      <c r="AA120" s="389">
        <f t="shared" ca="1" si="25"/>
        <v>5</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Mer</v>
      </c>
      <c r="U121" s="227" t="str">
        <f t="shared" ca="1" si="32"/>
        <v>mai</v>
      </c>
      <c r="X121" s="388">
        <f t="shared" ca="1" si="36"/>
        <v>45777</v>
      </c>
      <c r="Y121" s="513" t="str">
        <f t="shared" ca="1" si="33"/>
        <v>Mer. mai , 2025</v>
      </c>
      <c r="Z121" s="184">
        <f t="shared" ca="1" si="24"/>
        <v>31</v>
      </c>
      <c r="AA121" s="389">
        <f t="shared" ca="1" si="25"/>
        <v>5</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Mer</v>
      </c>
      <c r="U122" s="227" t="str">
        <f t="shared" ca="1" si="32"/>
        <v>mai</v>
      </c>
      <c r="X122" s="388">
        <f t="shared" ca="1" si="36"/>
        <v>45777</v>
      </c>
      <c r="Y122" s="513" t="str">
        <f t="shared" ca="1" si="33"/>
        <v>Mer. mai , 2025</v>
      </c>
      <c r="Z122" s="184">
        <f t="shared" ca="1" si="24"/>
        <v>31</v>
      </c>
      <c r="AA122" s="389">
        <f t="shared" ca="1" si="25"/>
        <v>5</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Mer</v>
      </c>
      <c r="U123" s="227" t="str">
        <f t="shared" ca="1" si="32"/>
        <v>mai</v>
      </c>
      <c r="X123" s="388">
        <f t="shared" ca="1" si="36"/>
        <v>45777</v>
      </c>
      <c r="Y123" s="513" t="str">
        <f t="shared" ca="1" si="33"/>
        <v>Mer. mai , 2025</v>
      </c>
      <c r="Z123" s="184">
        <f t="shared" ca="1" si="24"/>
        <v>31</v>
      </c>
      <c r="AA123" s="389">
        <f t="shared" ca="1" si="25"/>
        <v>5</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Mer</v>
      </c>
      <c r="U124" s="227" t="str">
        <f t="shared" ca="1" si="32"/>
        <v>mai</v>
      </c>
      <c r="X124" s="388">
        <f t="shared" ca="1" si="36"/>
        <v>45777</v>
      </c>
      <c r="Y124" s="513" t="str">
        <f t="shared" ca="1" si="33"/>
        <v>Mer. mai , 2025</v>
      </c>
      <c r="Z124" s="184">
        <f t="shared" ca="1" si="24"/>
        <v>31</v>
      </c>
      <c r="AA124" s="389">
        <f t="shared" ca="1" si="25"/>
        <v>5</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Mer</v>
      </c>
      <c r="U125" s="227" t="str">
        <f t="shared" ca="1" si="32"/>
        <v>mai</v>
      </c>
      <c r="X125" s="388">
        <f t="shared" ca="1" si="36"/>
        <v>45777</v>
      </c>
      <c r="Y125" s="513" t="str">
        <f t="shared" ca="1" si="33"/>
        <v>Mer. mai , 2025</v>
      </c>
      <c r="Z125" s="184">
        <f t="shared" ca="1" si="24"/>
        <v>31</v>
      </c>
      <c r="AA125" s="389">
        <f t="shared" ca="1" si="25"/>
        <v>5</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Mer</v>
      </c>
      <c r="U126" s="227" t="str">
        <f t="shared" ca="1" si="32"/>
        <v>mai</v>
      </c>
      <c r="X126" s="388">
        <f t="shared" ca="1" si="36"/>
        <v>45777</v>
      </c>
      <c r="Y126" s="513" t="str">
        <f t="shared" ca="1" si="33"/>
        <v>Mer. mai , 2025</v>
      </c>
      <c r="Z126" s="184">
        <f t="shared" ca="1" si="24"/>
        <v>31</v>
      </c>
      <c r="AA126" s="389">
        <f t="shared" ca="1" si="25"/>
        <v>5</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Mer</v>
      </c>
      <c r="U127" s="227" t="str">
        <f t="shared" ca="1" si="32"/>
        <v>mai</v>
      </c>
      <c r="X127" s="388">
        <f t="shared" ca="1" si="36"/>
        <v>45777</v>
      </c>
      <c r="Y127" s="513" t="str">
        <f t="shared" ca="1" si="33"/>
        <v>Mer. mai , 2025</v>
      </c>
      <c r="Z127" s="184">
        <f t="shared" ca="1" si="24"/>
        <v>31</v>
      </c>
      <c r="AA127" s="389">
        <f t="shared" ca="1" si="25"/>
        <v>5</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Mer</v>
      </c>
      <c r="U128" s="227" t="str">
        <f t="shared" ca="1" si="32"/>
        <v>mai</v>
      </c>
      <c r="X128" s="388">
        <f t="shared" ca="1" si="36"/>
        <v>45777</v>
      </c>
      <c r="Y128" s="513" t="str">
        <f t="shared" ca="1" si="33"/>
        <v>Mer. mai , 2025</v>
      </c>
      <c r="Z128" s="184">
        <f t="shared" ca="1" si="24"/>
        <v>31</v>
      </c>
      <c r="AA128" s="389">
        <f t="shared" ca="1" si="25"/>
        <v>5</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Mer</v>
      </c>
      <c r="U129" s="227" t="str">
        <f t="shared" ca="1" si="32"/>
        <v>mai</v>
      </c>
      <c r="X129" s="388">
        <f t="shared" ca="1" si="36"/>
        <v>45777</v>
      </c>
      <c r="Y129" s="513" t="str">
        <f t="shared" ca="1" si="33"/>
        <v>Mer. mai , 2025</v>
      </c>
      <c r="Z129" s="184">
        <f t="shared" ca="1" si="24"/>
        <v>31</v>
      </c>
      <c r="AA129" s="389">
        <f t="shared" ca="1" si="25"/>
        <v>5</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Mer</v>
      </c>
      <c r="U130" s="227" t="str">
        <f t="shared" ca="1" si="32"/>
        <v>mai</v>
      </c>
      <c r="X130" s="388">
        <f t="shared" ca="1" si="36"/>
        <v>45777</v>
      </c>
      <c r="Y130" s="513" t="str">
        <f t="shared" ca="1" si="33"/>
        <v>Mer. mai , 2025</v>
      </c>
      <c r="Z130" s="184">
        <f t="shared" ca="1" si="24"/>
        <v>31</v>
      </c>
      <c r="AA130" s="389">
        <f t="shared" ca="1" si="25"/>
        <v>5</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Mer</v>
      </c>
      <c r="U131" s="227" t="str">
        <f t="shared" ca="1" si="32"/>
        <v>mai</v>
      </c>
      <c r="X131" s="388">
        <f t="shared" ca="1" si="36"/>
        <v>45777</v>
      </c>
      <c r="Y131" s="513" t="str">
        <f t="shared" ca="1" si="33"/>
        <v>Mer. mai , 2025</v>
      </c>
      <c r="Z131" s="184">
        <f t="shared" ca="1" si="24"/>
        <v>31</v>
      </c>
      <c r="AA131" s="389">
        <f t="shared" ca="1" si="25"/>
        <v>5</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Mer</v>
      </c>
      <c r="U132" s="227" t="str">
        <f t="shared" ca="1" si="32"/>
        <v>mai</v>
      </c>
      <c r="X132" s="388">
        <f t="shared" ca="1" si="36"/>
        <v>45777</v>
      </c>
      <c r="Y132" s="513" t="str">
        <f t="shared" ca="1" si="33"/>
        <v>Mer. mai , 2025</v>
      </c>
      <c r="Z132" s="184">
        <f t="shared" ca="1" si="24"/>
        <v>31</v>
      </c>
      <c r="AA132" s="389">
        <f t="shared" ca="1" si="25"/>
        <v>5</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Mer</v>
      </c>
      <c r="U133" s="227" t="str">
        <f t="shared" ca="1" si="32"/>
        <v>mai</v>
      </c>
      <c r="X133" s="388">
        <f t="shared" ca="1" si="36"/>
        <v>45777</v>
      </c>
      <c r="Y133" s="513" t="str">
        <f t="shared" ca="1" si="33"/>
        <v>Mer. mai , 2025</v>
      </c>
      <c r="Z133" s="184">
        <f t="shared" ca="1" si="24"/>
        <v>31</v>
      </c>
      <c r="AA133" s="389">
        <f t="shared" ca="1" si="25"/>
        <v>5</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Mer</v>
      </c>
      <c r="U134" s="227" t="str">
        <f t="shared" ca="1" si="32"/>
        <v>mai</v>
      </c>
      <c r="X134" s="388">
        <f t="shared" ca="1" si="36"/>
        <v>45777</v>
      </c>
      <c r="Y134" s="513" t="str">
        <f t="shared" ca="1" si="33"/>
        <v>Mer. mai , 2025</v>
      </c>
      <c r="Z134" s="184">
        <f t="shared" ca="1" si="24"/>
        <v>31</v>
      </c>
      <c r="AA134" s="389">
        <f t="shared" ca="1" si="25"/>
        <v>5</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Mer</v>
      </c>
      <c r="U135" s="227" t="str">
        <f t="shared" ca="1" si="32"/>
        <v>mai</v>
      </c>
      <c r="X135" s="388">
        <f t="shared" ca="1" si="36"/>
        <v>45777</v>
      </c>
      <c r="Y135" s="513" t="str">
        <f t="shared" ca="1" si="33"/>
        <v>Mer. mai , 2025</v>
      </c>
      <c r="Z135" s="184">
        <f t="shared" ca="1" si="24"/>
        <v>31</v>
      </c>
      <c r="AA135" s="389">
        <f t="shared" ca="1" si="25"/>
        <v>5</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Mer</v>
      </c>
      <c r="U136" s="227" t="str">
        <f t="shared" ca="1" si="32"/>
        <v>mai</v>
      </c>
      <c r="X136" s="388">
        <f t="shared" ca="1" si="36"/>
        <v>45777</v>
      </c>
      <c r="Y136" s="513" t="str">
        <f t="shared" ca="1" si="33"/>
        <v>Mer. mai , 2025</v>
      </c>
      <c r="Z136" s="184">
        <f t="shared" ca="1" si="24"/>
        <v>31</v>
      </c>
      <c r="AA136" s="389">
        <f t="shared" ca="1" si="25"/>
        <v>5</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Mer</v>
      </c>
      <c r="U137" s="227" t="str">
        <f t="shared" ca="1" si="32"/>
        <v>mai</v>
      </c>
      <c r="X137" s="388">
        <f t="shared" ca="1" si="36"/>
        <v>45777</v>
      </c>
      <c r="Y137" s="513" t="str">
        <f t="shared" ca="1" si="33"/>
        <v>Mer. mai , 2025</v>
      </c>
      <c r="Z137" s="184">
        <f t="shared" ca="1" si="24"/>
        <v>31</v>
      </c>
      <c r="AA137" s="389">
        <f t="shared" ca="1" si="25"/>
        <v>5</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Mer</v>
      </c>
      <c r="U138" s="227" t="str">
        <f t="shared" ca="1" si="32"/>
        <v>mai</v>
      </c>
      <c r="X138" s="388">
        <f t="shared" ca="1" si="36"/>
        <v>45777</v>
      </c>
      <c r="Y138" s="513" t="str">
        <f t="shared" ca="1" si="33"/>
        <v>Mer. mai , 2025</v>
      </c>
      <c r="Z138" s="184">
        <f t="shared" ca="1" si="24"/>
        <v>31</v>
      </c>
      <c r="AA138" s="389">
        <f t="shared" ca="1" si="25"/>
        <v>5</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Mer</v>
      </c>
      <c r="U139" s="227" t="str">
        <f t="shared" ca="1" si="32"/>
        <v>mai</v>
      </c>
      <c r="X139" s="388">
        <f t="shared" ca="1" si="36"/>
        <v>45777</v>
      </c>
      <c r="Y139" s="513" t="str">
        <f t="shared" ca="1" si="33"/>
        <v>Mer. mai , 2025</v>
      </c>
      <c r="Z139" s="184">
        <f t="shared" ca="1" si="24"/>
        <v>31</v>
      </c>
      <c r="AA139" s="389">
        <f t="shared" ca="1" si="25"/>
        <v>5</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Mer</v>
      </c>
      <c r="U140" s="227" t="str">
        <f t="shared" ca="1" si="32"/>
        <v>mai</v>
      </c>
      <c r="X140" s="388">
        <f t="shared" ca="1" si="36"/>
        <v>45777</v>
      </c>
      <c r="Y140" s="513" t="str">
        <f t="shared" ca="1" si="33"/>
        <v>Mer. mai , 2025</v>
      </c>
      <c r="Z140" s="184">
        <f t="shared" ca="1" si="24"/>
        <v>31</v>
      </c>
      <c r="AA140" s="389">
        <f t="shared" ca="1" si="25"/>
        <v>5</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Mer</v>
      </c>
      <c r="U141" s="227" t="str">
        <f t="shared" ca="1" si="32"/>
        <v>mai</v>
      </c>
      <c r="X141" s="388">
        <f t="shared" ca="1" si="36"/>
        <v>45777</v>
      </c>
      <c r="Y141" s="513" t="str">
        <f t="shared" ca="1" si="33"/>
        <v>Mer. mai , 2025</v>
      </c>
      <c r="Z141" s="184">
        <f t="shared" ca="1" si="24"/>
        <v>31</v>
      </c>
      <c r="AA141" s="389">
        <f t="shared" ca="1" si="25"/>
        <v>5</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Mer</v>
      </c>
      <c r="U142" s="227" t="str">
        <f t="shared" ca="1" si="32"/>
        <v>mai</v>
      </c>
      <c r="X142" s="388">
        <f t="shared" ca="1" si="36"/>
        <v>45777</v>
      </c>
      <c r="Y142" s="513" t="str">
        <f t="shared" ca="1" si="33"/>
        <v>Mer. mai , 2025</v>
      </c>
      <c r="Z142" s="184">
        <f t="shared" ca="1" si="24"/>
        <v>31</v>
      </c>
      <c r="AA142" s="389">
        <f t="shared" ca="1" si="25"/>
        <v>5</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Mer</v>
      </c>
      <c r="U143" s="227" t="str">
        <f t="shared" ca="1" si="32"/>
        <v>mai</v>
      </c>
      <c r="X143" s="388">
        <f t="shared" ca="1" si="36"/>
        <v>45777</v>
      </c>
      <c r="Y143" s="513" t="str">
        <f t="shared" ca="1" si="33"/>
        <v>Mer. mai , 2025</v>
      </c>
      <c r="Z143" s="184">
        <f t="shared" ca="1" si="24"/>
        <v>31</v>
      </c>
      <c r="AA143" s="389">
        <f t="shared" ca="1" si="25"/>
        <v>5</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Mer</v>
      </c>
      <c r="U144" s="227" t="str">
        <f t="shared" ca="1" si="32"/>
        <v>mai</v>
      </c>
      <c r="X144" s="388">
        <f t="shared" ca="1" si="36"/>
        <v>45777</v>
      </c>
      <c r="Y144" s="513" t="str">
        <f t="shared" ca="1" si="33"/>
        <v>Mer. mai , 2025</v>
      </c>
      <c r="Z144" s="184">
        <f t="shared" ca="1" si="24"/>
        <v>31</v>
      </c>
      <c r="AA144" s="389">
        <f t="shared" ca="1" si="25"/>
        <v>5</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Mer</v>
      </c>
      <c r="U145" s="227" t="str">
        <f t="shared" ca="1" si="32"/>
        <v>mai</v>
      </c>
      <c r="X145" s="388">
        <f t="shared" ca="1" si="36"/>
        <v>45777</v>
      </c>
      <c r="Y145" s="513" t="str">
        <f t="shared" ca="1" si="33"/>
        <v>Mer. mai , 2025</v>
      </c>
      <c r="Z145" s="184">
        <f t="shared" ca="1" si="24"/>
        <v>31</v>
      </c>
      <c r="AA145" s="389">
        <f t="shared" ca="1" si="25"/>
        <v>5</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Mer</v>
      </c>
      <c r="U146" s="227" t="str">
        <f t="shared" ca="1" si="32"/>
        <v>mai</v>
      </c>
      <c r="X146" s="388">
        <f t="shared" ca="1" si="36"/>
        <v>45777</v>
      </c>
      <c r="Y146" s="513" t="str">
        <f t="shared" ca="1" si="33"/>
        <v>Mer. mai , 2025</v>
      </c>
      <c r="Z146" s="184">
        <f t="shared" ca="1" si="24"/>
        <v>31</v>
      </c>
      <c r="AA146" s="389">
        <f t="shared" ca="1" si="25"/>
        <v>5</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Mer</v>
      </c>
      <c r="U147" s="227" t="str">
        <f t="shared" ca="1" si="32"/>
        <v>mai</v>
      </c>
      <c r="X147" s="388">
        <f t="shared" ca="1" si="36"/>
        <v>45777</v>
      </c>
      <c r="Y147" s="513" t="str">
        <f t="shared" ca="1" si="33"/>
        <v>Mer. mai , 2025</v>
      </c>
      <c r="Z147" s="184">
        <f t="shared" ca="1" si="24"/>
        <v>31</v>
      </c>
      <c r="AA147" s="389">
        <f t="shared" ca="1" si="25"/>
        <v>5</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Mer</v>
      </c>
      <c r="U148" s="227" t="str">
        <f t="shared" ca="1" si="32"/>
        <v>mai</v>
      </c>
      <c r="X148" s="388">
        <f t="shared" ca="1" si="36"/>
        <v>45777</v>
      </c>
      <c r="Y148" s="513" t="str">
        <f t="shared" ca="1" si="33"/>
        <v>Mer. mai , 2025</v>
      </c>
      <c r="Z148" s="184">
        <f t="shared" ref="Z148:Z194" ca="1" si="43">MIN(R148,$AF$5)</f>
        <v>31</v>
      </c>
      <c r="AA148" s="389">
        <f t="shared" ref="AA148:AA194" ca="1" si="44">$AD$6</f>
        <v>5</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Mer</v>
      </c>
      <c r="U149" s="227" t="str">
        <f t="shared" ref="U149:U194" ca="1" si="51">$U$19</f>
        <v>mai</v>
      </c>
      <c r="X149" s="388">
        <f t="shared" ca="1" si="36"/>
        <v>45777</v>
      </c>
      <c r="Y149" s="513" t="str">
        <f t="shared" ref="Y149:Y194" ca="1" si="52">IF(Y143="f",T149&amp;". "&amp;" "&amp;R149&amp;" "&amp;U149&amp;" "&amp;$AE$7,T149&amp;". "&amp;U149&amp;" "&amp;R149&amp;", "&amp;$AE$7)</f>
        <v>Mer. mai , 2025</v>
      </c>
      <c r="Z149" s="184">
        <f t="shared" ca="1" si="43"/>
        <v>31</v>
      </c>
      <c r="AA149" s="389">
        <f t="shared" ca="1" si="44"/>
        <v>5</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Mer</v>
      </c>
      <c r="U150" s="227" t="str">
        <f t="shared" ca="1" si="51"/>
        <v>mai</v>
      </c>
      <c r="X150" s="388">
        <f t="shared" ref="X150:X194" ca="1" si="55">$AE$8+D150</f>
        <v>45777</v>
      </c>
      <c r="Y150" s="513" t="str">
        <f t="shared" ca="1" si="52"/>
        <v>Mer. mai , 2025</v>
      </c>
      <c r="Z150" s="184">
        <f t="shared" ca="1" si="43"/>
        <v>31</v>
      </c>
      <c r="AA150" s="389">
        <f t="shared" ca="1" si="44"/>
        <v>5</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Mer</v>
      </c>
      <c r="U151" s="227" t="str">
        <f t="shared" ca="1" si="51"/>
        <v>mai</v>
      </c>
      <c r="X151" s="388">
        <f t="shared" ca="1" si="55"/>
        <v>45777</v>
      </c>
      <c r="Y151" s="513" t="str">
        <f t="shared" ca="1" si="52"/>
        <v>Mer. mai , 2025</v>
      </c>
      <c r="Z151" s="184">
        <f t="shared" ca="1" si="43"/>
        <v>31</v>
      </c>
      <c r="AA151" s="389">
        <f t="shared" ca="1" si="44"/>
        <v>5</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Mer</v>
      </c>
      <c r="U152" s="227" t="str">
        <f t="shared" ca="1" si="51"/>
        <v>mai</v>
      </c>
      <c r="X152" s="388">
        <f t="shared" ca="1" si="55"/>
        <v>45777</v>
      </c>
      <c r="Y152" s="513" t="str">
        <f t="shared" ca="1" si="52"/>
        <v>Mer. mai , 2025</v>
      </c>
      <c r="Z152" s="184">
        <f t="shared" ca="1" si="43"/>
        <v>31</v>
      </c>
      <c r="AA152" s="389">
        <f t="shared" ca="1" si="44"/>
        <v>5</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Mer</v>
      </c>
      <c r="U153" s="227" t="str">
        <f t="shared" ca="1" si="51"/>
        <v>mai</v>
      </c>
      <c r="X153" s="388">
        <f t="shared" ca="1" si="55"/>
        <v>45777</v>
      </c>
      <c r="Y153" s="513" t="str">
        <f t="shared" ca="1" si="52"/>
        <v>Mer. mai , 2025</v>
      </c>
      <c r="Z153" s="184">
        <f t="shared" ca="1" si="43"/>
        <v>31</v>
      </c>
      <c r="AA153" s="389">
        <f t="shared" ca="1" si="44"/>
        <v>5</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Mer</v>
      </c>
      <c r="U154" s="227" t="str">
        <f t="shared" ca="1" si="51"/>
        <v>mai</v>
      </c>
      <c r="X154" s="388">
        <f t="shared" ca="1" si="55"/>
        <v>45777</v>
      </c>
      <c r="Y154" s="513" t="str">
        <f t="shared" ca="1" si="52"/>
        <v>Mer. mai , 2025</v>
      </c>
      <c r="Z154" s="184">
        <f t="shared" ca="1" si="43"/>
        <v>31</v>
      </c>
      <c r="AA154" s="389">
        <f t="shared" ca="1" si="44"/>
        <v>5</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Mer</v>
      </c>
      <c r="U155" s="227" t="str">
        <f t="shared" ca="1" si="51"/>
        <v>mai</v>
      </c>
      <c r="X155" s="388">
        <f t="shared" ca="1" si="55"/>
        <v>45777</v>
      </c>
      <c r="Y155" s="513" t="str">
        <f t="shared" ca="1" si="52"/>
        <v>Mer. mai , 2025</v>
      </c>
      <c r="Z155" s="184">
        <f t="shared" ca="1" si="43"/>
        <v>31</v>
      </c>
      <c r="AA155" s="389">
        <f t="shared" ca="1" si="44"/>
        <v>5</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Mer</v>
      </c>
      <c r="U156" s="227" t="str">
        <f t="shared" ca="1" si="51"/>
        <v>mai</v>
      </c>
      <c r="X156" s="388">
        <f t="shared" ca="1" si="55"/>
        <v>45777</v>
      </c>
      <c r="Y156" s="513" t="str">
        <f t="shared" ca="1" si="52"/>
        <v>Mer. mai , 2025</v>
      </c>
      <c r="Z156" s="184">
        <f t="shared" ca="1" si="43"/>
        <v>31</v>
      </c>
      <c r="AA156" s="389">
        <f t="shared" ca="1" si="44"/>
        <v>5</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Mer</v>
      </c>
      <c r="U157" s="227" t="str">
        <f t="shared" ca="1" si="51"/>
        <v>mai</v>
      </c>
      <c r="X157" s="388">
        <f t="shared" ca="1" si="55"/>
        <v>45777</v>
      </c>
      <c r="Y157" s="513" t="str">
        <f t="shared" ca="1" si="52"/>
        <v>Mer. mai , 2025</v>
      </c>
      <c r="Z157" s="184">
        <f t="shared" ca="1" si="43"/>
        <v>31</v>
      </c>
      <c r="AA157" s="389">
        <f t="shared" ca="1" si="44"/>
        <v>5</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Mer</v>
      </c>
      <c r="U158" s="227" t="str">
        <f t="shared" ca="1" si="51"/>
        <v>mai</v>
      </c>
      <c r="X158" s="388">
        <f t="shared" ca="1" si="55"/>
        <v>45777</v>
      </c>
      <c r="Y158" s="513" t="str">
        <f t="shared" ca="1" si="52"/>
        <v>Mer. mai , 2025</v>
      </c>
      <c r="Z158" s="184">
        <f t="shared" ca="1" si="43"/>
        <v>31</v>
      </c>
      <c r="AA158" s="389">
        <f t="shared" ca="1" si="44"/>
        <v>5</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Mer</v>
      </c>
      <c r="U159" s="227" t="str">
        <f t="shared" ca="1" si="51"/>
        <v>mai</v>
      </c>
      <c r="X159" s="388">
        <f t="shared" ca="1" si="55"/>
        <v>45777</v>
      </c>
      <c r="Y159" s="513" t="str">
        <f t="shared" ca="1" si="52"/>
        <v>Mer. mai , 2025</v>
      </c>
      <c r="Z159" s="184">
        <f t="shared" ca="1" si="43"/>
        <v>31</v>
      </c>
      <c r="AA159" s="389">
        <f t="shared" ca="1" si="44"/>
        <v>5</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Mer</v>
      </c>
      <c r="U160" s="227" t="str">
        <f t="shared" ca="1" si="51"/>
        <v>mai</v>
      </c>
      <c r="X160" s="388">
        <f t="shared" ca="1" si="55"/>
        <v>45777</v>
      </c>
      <c r="Y160" s="513" t="str">
        <f t="shared" ca="1" si="52"/>
        <v>Mer. mai , 2025</v>
      </c>
      <c r="Z160" s="184">
        <f t="shared" ca="1" si="43"/>
        <v>31</v>
      </c>
      <c r="AA160" s="389">
        <f t="shared" ca="1" si="44"/>
        <v>5</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Mer</v>
      </c>
      <c r="U161" s="227" t="str">
        <f t="shared" ca="1" si="51"/>
        <v>mai</v>
      </c>
      <c r="X161" s="388">
        <f t="shared" ca="1" si="55"/>
        <v>45777</v>
      </c>
      <c r="Y161" s="513" t="str">
        <f t="shared" ca="1" si="52"/>
        <v>Mer. mai , 2025</v>
      </c>
      <c r="Z161" s="184">
        <f t="shared" ca="1" si="43"/>
        <v>31</v>
      </c>
      <c r="AA161" s="389">
        <f t="shared" ca="1" si="44"/>
        <v>5</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Mer</v>
      </c>
      <c r="U162" s="227" t="str">
        <f t="shared" ca="1" si="51"/>
        <v>mai</v>
      </c>
      <c r="X162" s="388">
        <f t="shared" ca="1" si="55"/>
        <v>45777</v>
      </c>
      <c r="Y162" s="513" t="str">
        <f t="shared" ca="1" si="52"/>
        <v>Mer. mai , 2025</v>
      </c>
      <c r="Z162" s="184">
        <f t="shared" ca="1" si="43"/>
        <v>31</v>
      </c>
      <c r="AA162" s="389">
        <f t="shared" ca="1" si="44"/>
        <v>5</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Mer</v>
      </c>
      <c r="U163" s="227" t="str">
        <f t="shared" ca="1" si="51"/>
        <v>mai</v>
      </c>
      <c r="X163" s="388">
        <f t="shared" ca="1" si="55"/>
        <v>45777</v>
      </c>
      <c r="Y163" s="513" t="str">
        <f t="shared" ca="1" si="52"/>
        <v>Mer. mai , 2025</v>
      </c>
      <c r="Z163" s="184">
        <f t="shared" ca="1" si="43"/>
        <v>31</v>
      </c>
      <c r="AA163" s="389">
        <f t="shared" ca="1" si="44"/>
        <v>5</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Mer</v>
      </c>
      <c r="U164" s="227" t="str">
        <f t="shared" ca="1" si="51"/>
        <v>mai</v>
      </c>
      <c r="X164" s="388">
        <f t="shared" ca="1" si="55"/>
        <v>45777</v>
      </c>
      <c r="Y164" s="513" t="str">
        <f t="shared" ca="1" si="52"/>
        <v>Mer. mai , 2025</v>
      </c>
      <c r="Z164" s="184">
        <f t="shared" ca="1" si="43"/>
        <v>31</v>
      </c>
      <c r="AA164" s="389">
        <f t="shared" ca="1" si="44"/>
        <v>5</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Mer</v>
      </c>
      <c r="U165" s="227" t="str">
        <f t="shared" ca="1" si="51"/>
        <v>mai</v>
      </c>
      <c r="X165" s="388">
        <f t="shared" ca="1" si="55"/>
        <v>45777</v>
      </c>
      <c r="Y165" s="513" t="str">
        <f t="shared" ca="1" si="52"/>
        <v>Mer. mai , 2025</v>
      </c>
      <c r="Z165" s="184">
        <f t="shared" ca="1" si="43"/>
        <v>31</v>
      </c>
      <c r="AA165" s="389">
        <f t="shared" ca="1" si="44"/>
        <v>5</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Mer</v>
      </c>
      <c r="U166" s="227" t="str">
        <f t="shared" ca="1" si="51"/>
        <v>mai</v>
      </c>
      <c r="X166" s="388">
        <f t="shared" ca="1" si="55"/>
        <v>45777</v>
      </c>
      <c r="Y166" s="513" t="str">
        <f t="shared" ca="1" si="52"/>
        <v>Mer. mai , 2025</v>
      </c>
      <c r="Z166" s="184">
        <f t="shared" ca="1" si="43"/>
        <v>31</v>
      </c>
      <c r="AA166" s="389">
        <f t="shared" ca="1" si="44"/>
        <v>5</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Mer</v>
      </c>
      <c r="U167" s="227" t="str">
        <f t="shared" ca="1" si="51"/>
        <v>mai</v>
      </c>
      <c r="X167" s="388">
        <f t="shared" ca="1" si="55"/>
        <v>45777</v>
      </c>
      <c r="Y167" s="513" t="str">
        <f t="shared" ca="1" si="52"/>
        <v>Mer. mai , 2025</v>
      </c>
      <c r="Z167" s="184">
        <f t="shared" ca="1" si="43"/>
        <v>31</v>
      </c>
      <c r="AA167" s="389">
        <f t="shared" ca="1" si="44"/>
        <v>5</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Mer</v>
      </c>
      <c r="U168" s="227" t="str">
        <f t="shared" ca="1" si="51"/>
        <v>mai</v>
      </c>
      <c r="X168" s="388">
        <f t="shared" ca="1" si="55"/>
        <v>45777</v>
      </c>
      <c r="Y168" s="513" t="str">
        <f t="shared" ca="1" si="52"/>
        <v>Mer. mai , 2025</v>
      </c>
      <c r="Z168" s="184">
        <f t="shared" ca="1" si="43"/>
        <v>31</v>
      </c>
      <c r="AA168" s="389">
        <f t="shared" ca="1" si="44"/>
        <v>5</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Mer</v>
      </c>
      <c r="U169" s="227" t="str">
        <f t="shared" ca="1" si="51"/>
        <v>mai</v>
      </c>
      <c r="X169" s="388">
        <f t="shared" ca="1" si="55"/>
        <v>45777</v>
      </c>
      <c r="Y169" s="513" t="str">
        <f t="shared" ca="1" si="52"/>
        <v>Mer. mai , 2025</v>
      </c>
      <c r="Z169" s="184">
        <f t="shared" ca="1" si="43"/>
        <v>31</v>
      </c>
      <c r="AA169" s="389">
        <f t="shared" ca="1" si="44"/>
        <v>5</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Mer</v>
      </c>
      <c r="U170" s="227" t="str">
        <f t="shared" ca="1" si="51"/>
        <v>mai</v>
      </c>
      <c r="X170" s="388">
        <f t="shared" ca="1" si="55"/>
        <v>45777</v>
      </c>
      <c r="Y170" s="513" t="str">
        <f t="shared" ca="1" si="52"/>
        <v>Mer. mai , 2025</v>
      </c>
      <c r="Z170" s="184">
        <f t="shared" ca="1" si="43"/>
        <v>31</v>
      </c>
      <c r="AA170" s="389">
        <f t="shared" ca="1" si="44"/>
        <v>5</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Mer</v>
      </c>
      <c r="U171" s="227" t="str">
        <f t="shared" ca="1" si="51"/>
        <v>mai</v>
      </c>
      <c r="X171" s="388">
        <f t="shared" ca="1" si="55"/>
        <v>45777</v>
      </c>
      <c r="Y171" s="513" t="str">
        <f t="shared" ca="1" si="52"/>
        <v>Mer. mai , 2025</v>
      </c>
      <c r="Z171" s="184">
        <f t="shared" ca="1" si="43"/>
        <v>31</v>
      </c>
      <c r="AA171" s="389">
        <f t="shared" ca="1" si="44"/>
        <v>5</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Mer</v>
      </c>
      <c r="U172" s="227" t="str">
        <f t="shared" ca="1" si="51"/>
        <v>mai</v>
      </c>
      <c r="X172" s="388">
        <f t="shared" ca="1" si="55"/>
        <v>45777</v>
      </c>
      <c r="Y172" s="513" t="str">
        <f t="shared" ca="1" si="52"/>
        <v>Mer. mai , 2025</v>
      </c>
      <c r="Z172" s="184">
        <f t="shared" ca="1" si="43"/>
        <v>31</v>
      </c>
      <c r="AA172" s="389">
        <f t="shared" ca="1" si="44"/>
        <v>5</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Mer</v>
      </c>
      <c r="U173" s="227" t="str">
        <f t="shared" ca="1" si="51"/>
        <v>mai</v>
      </c>
      <c r="X173" s="388">
        <f t="shared" ca="1" si="55"/>
        <v>45777</v>
      </c>
      <c r="Y173" s="513" t="str">
        <f t="shared" ca="1" si="52"/>
        <v>Mer. mai , 2025</v>
      </c>
      <c r="Z173" s="184">
        <f t="shared" ca="1" si="43"/>
        <v>31</v>
      </c>
      <c r="AA173" s="389">
        <f t="shared" ca="1" si="44"/>
        <v>5</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Mer</v>
      </c>
      <c r="U174" s="227" t="str">
        <f t="shared" ca="1" si="51"/>
        <v>mai</v>
      </c>
      <c r="X174" s="388">
        <f t="shared" ca="1" si="55"/>
        <v>45777</v>
      </c>
      <c r="Y174" s="513" t="str">
        <f t="shared" ca="1" si="52"/>
        <v>Mer. mai , 2025</v>
      </c>
      <c r="Z174" s="184">
        <f t="shared" ca="1" si="43"/>
        <v>31</v>
      </c>
      <c r="AA174" s="389">
        <f t="shared" ca="1" si="44"/>
        <v>5</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Mer</v>
      </c>
      <c r="U175" s="227" t="str">
        <f t="shared" ca="1" si="51"/>
        <v>mai</v>
      </c>
      <c r="X175" s="388">
        <f t="shared" ca="1" si="55"/>
        <v>45777</v>
      </c>
      <c r="Y175" s="513" t="str">
        <f t="shared" ca="1" si="52"/>
        <v>Mer. mai , 2025</v>
      </c>
      <c r="Z175" s="184">
        <f t="shared" ca="1" si="43"/>
        <v>31</v>
      </c>
      <c r="AA175" s="389">
        <f t="shared" ca="1" si="44"/>
        <v>5</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Mer</v>
      </c>
      <c r="U176" s="227" t="str">
        <f t="shared" ca="1" si="51"/>
        <v>mai</v>
      </c>
      <c r="X176" s="388">
        <f t="shared" ca="1" si="55"/>
        <v>45777</v>
      </c>
      <c r="Y176" s="513" t="str">
        <f t="shared" ca="1" si="52"/>
        <v>Mer. mai , 2025</v>
      </c>
      <c r="Z176" s="184">
        <f t="shared" ca="1" si="43"/>
        <v>31</v>
      </c>
      <c r="AA176" s="389">
        <f t="shared" ca="1" si="44"/>
        <v>5</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Mer</v>
      </c>
      <c r="U177" s="227" t="str">
        <f t="shared" ca="1" si="51"/>
        <v>mai</v>
      </c>
      <c r="X177" s="388">
        <f t="shared" ca="1" si="55"/>
        <v>45777</v>
      </c>
      <c r="Y177" s="513" t="str">
        <f t="shared" ca="1" si="52"/>
        <v>Mer. mai , 2025</v>
      </c>
      <c r="Z177" s="184">
        <f t="shared" ca="1" si="43"/>
        <v>31</v>
      </c>
      <c r="AA177" s="389">
        <f t="shared" ca="1" si="44"/>
        <v>5</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Mer</v>
      </c>
      <c r="U178" s="227" t="str">
        <f t="shared" ca="1" si="51"/>
        <v>mai</v>
      </c>
      <c r="X178" s="388">
        <f t="shared" ca="1" si="55"/>
        <v>45777</v>
      </c>
      <c r="Y178" s="513" t="str">
        <f t="shared" ca="1" si="52"/>
        <v>Mer. mai , 2025</v>
      </c>
      <c r="Z178" s="184">
        <f t="shared" ca="1" si="43"/>
        <v>31</v>
      </c>
      <c r="AA178" s="389">
        <f t="shared" ca="1" si="44"/>
        <v>5</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Mer</v>
      </c>
      <c r="U179" s="227" t="str">
        <f t="shared" ca="1" si="51"/>
        <v>mai</v>
      </c>
      <c r="X179" s="388">
        <f t="shared" ca="1" si="55"/>
        <v>45777</v>
      </c>
      <c r="Y179" s="513" t="str">
        <f t="shared" ca="1" si="52"/>
        <v>Mer. mai , 2025</v>
      </c>
      <c r="Z179" s="184">
        <f t="shared" ca="1" si="43"/>
        <v>31</v>
      </c>
      <c r="AA179" s="389">
        <f t="shared" ca="1" si="44"/>
        <v>5</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Mer</v>
      </c>
      <c r="U180" s="227" t="str">
        <f t="shared" ca="1" si="51"/>
        <v>mai</v>
      </c>
      <c r="X180" s="388">
        <f t="shared" ca="1" si="55"/>
        <v>45777</v>
      </c>
      <c r="Y180" s="513" t="str">
        <f t="shared" ca="1" si="52"/>
        <v>Mer. mai , 2025</v>
      </c>
      <c r="Z180" s="184">
        <f t="shared" ca="1" si="43"/>
        <v>31</v>
      </c>
      <c r="AA180" s="389">
        <f t="shared" ca="1" si="44"/>
        <v>5</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Mer</v>
      </c>
      <c r="U181" s="227" t="str">
        <f t="shared" ca="1" si="51"/>
        <v>mai</v>
      </c>
      <c r="X181" s="388">
        <f t="shared" ca="1" si="55"/>
        <v>45777</v>
      </c>
      <c r="Y181" s="513" t="str">
        <f t="shared" ca="1" si="52"/>
        <v>Mer. mai , 2025</v>
      </c>
      <c r="Z181" s="184">
        <f t="shared" ca="1" si="43"/>
        <v>31</v>
      </c>
      <c r="AA181" s="389">
        <f t="shared" ca="1" si="44"/>
        <v>5</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Mer</v>
      </c>
      <c r="U182" s="227" t="str">
        <f t="shared" ca="1" si="51"/>
        <v>mai</v>
      </c>
      <c r="X182" s="388">
        <f t="shared" ca="1" si="55"/>
        <v>45777</v>
      </c>
      <c r="Y182" s="513" t="str">
        <f t="shared" ca="1" si="52"/>
        <v>Mer. mai , 2025</v>
      </c>
      <c r="Z182" s="184">
        <f t="shared" ca="1" si="43"/>
        <v>31</v>
      </c>
      <c r="AA182" s="389">
        <f t="shared" ca="1" si="44"/>
        <v>5</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Mer</v>
      </c>
      <c r="U183" s="227" t="str">
        <f t="shared" ca="1" si="51"/>
        <v>mai</v>
      </c>
      <c r="X183" s="388">
        <f t="shared" ca="1" si="55"/>
        <v>45777</v>
      </c>
      <c r="Y183" s="513" t="str">
        <f t="shared" ca="1" si="52"/>
        <v>Mer. mai , 2025</v>
      </c>
      <c r="Z183" s="184">
        <f t="shared" ca="1" si="43"/>
        <v>31</v>
      </c>
      <c r="AA183" s="389">
        <f t="shared" ca="1" si="44"/>
        <v>5</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Mer</v>
      </c>
      <c r="U184" s="227" t="str">
        <f t="shared" ca="1" si="51"/>
        <v>mai</v>
      </c>
      <c r="X184" s="388">
        <f t="shared" ca="1" si="55"/>
        <v>45777</v>
      </c>
      <c r="Y184" s="513" t="str">
        <f t="shared" ca="1" si="52"/>
        <v>Mer. mai , 2025</v>
      </c>
      <c r="Z184" s="184">
        <f t="shared" ca="1" si="43"/>
        <v>31</v>
      </c>
      <c r="AA184" s="389">
        <f t="shared" ca="1" si="44"/>
        <v>5</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Mer</v>
      </c>
      <c r="U185" s="227" t="str">
        <f t="shared" ca="1" si="51"/>
        <v>mai</v>
      </c>
      <c r="X185" s="388">
        <f t="shared" ca="1" si="55"/>
        <v>45777</v>
      </c>
      <c r="Y185" s="513" t="str">
        <f t="shared" ca="1" si="52"/>
        <v>Mer. mai , 2025</v>
      </c>
      <c r="Z185" s="184">
        <f t="shared" ca="1" si="43"/>
        <v>31</v>
      </c>
      <c r="AA185" s="389">
        <f t="shared" ca="1" si="44"/>
        <v>5</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Mer</v>
      </c>
      <c r="U186" s="227" t="str">
        <f t="shared" ca="1" si="51"/>
        <v>mai</v>
      </c>
      <c r="X186" s="388">
        <f t="shared" ca="1" si="55"/>
        <v>45777</v>
      </c>
      <c r="Y186" s="513" t="str">
        <f t="shared" ca="1" si="52"/>
        <v>Mer. mai , 2025</v>
      </c>
      <c r="Z186" s="184">
        <f t="shared" ca="1" si="43"/>
        <v>31</v>
      </c>
      <c r="AA186" s="389">
        <f t="shared" ca="1" si="44"/>
        <v>5</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Mer</v>
      </c>
      <c r="U187" s="227" t="str">
        <f t="shared" ca="1" si="51"/>
        <v>mai</v>
      </c>
      <c r="X187" s="388">
        <f t="shared" ca="1" si="55"/>
        <v>45777</v>
      </c>
      <c r="Y187" s="513" t="str">
        <f t="shared" ca="1" si="52"/>
        <v>Mer. mai , 2025</v>
      </c>
      <c r="Z187" s="184">
        <f t="shared" ca="1" si="43"/>
        <v>31</v>
      </c>
      <c r="AA187" s="389">
        <f t="shared" ca="1" si="44"/>
        <v>5</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Mer</v>
      </c>
      <c r="U188" s="227" t="str">
        <f t="shared" ca="1" si="51"/>
        <v>mai</v>
      </c>
      <c r="X188" s="388">
        <f t="shared" ca="1" si="55"/>
        <v>45777</v>
      </c>
      <c r="Y188" s="513" t="str">
        <f t="shared" ca="1" si="52"/>
        <v>Mer. mai , 2025</v>
      </c>
      <c r="Z188" s="184">
        <f t="shared" ca="1" si="43"/>
        <v>31</v>
      </c>
      <c r="AA188" s="389">
        <f t="shared" ca="1" si="44"/>
        <v>5</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Mer</v>
      </c>
      <c r="U189" s="227" t="str">
        <f t="shared" ca="1" si="51"/>
        <v>mai</v>
      </c>
      <c r="X189" s="388">
        <f t="shared" ca="1" si="55"/>
        <v>45777</v>
      </c>
      <c r="Y189" s="513" t="str">
        <f t="shared" ca="1" si="52"/>
        <v>Mer. mai , 2025</v>
      </c>
      <c r="Z189" s="184">
        <f t="shared" ca="1" si="43"/>
        <v>31</v>
      </c>
      <c r="AA189" s="389">
        <f t="shared" ca="1" si="44"/>
        <v>5</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Mer</v>
      </c>
      <c r="U190" s="227" t="str">
        <f t="shared" ca="1" si="51"/>
        <v>mai</v>
      </c>
      <c r="X190" s="388">
        <f t="shared" ca="1" si="55"/>
        <v>45777</v>
      </c>
      <c r="Y190" s="513" t="str">
        <f t="shared" ca="1" si="52"/>
        <v>Mer. mai , 2025</v>
      </c>
      <c r="Z190" s="184">
        <f t="shared" ca="1" si="43"/>
        <v>31</v>
      </c>
      <c r="AA190" s="389">
        <f t="shared" ca="1" si="44"/>
        <v>5</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Mer</v>
      </c>
      <c r="U191" s="227" t="str">
        <f t="shared" ca="1" si="51"/>
        <v>mai</v>
      </c>
      <c r="X191" s="388">
        <f t="shared" ca="1" si="55"/>
        <v>45777</v>
      </c>
      <c r="Y191" s="513" t="str">
        <f t="shared" ca="1" si="52"/>
        <v>Mer. mai , 2025</v>
      </c>
      <c r="Z191" s="184">
        <f t="shared" ca="1" si="43"/>
        <v>31</v>
      </c>
      <c r="AA191" s="389">
        <f t="shared" ca="1" si="44"/>
        <v>5</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Mer</v>
      </c>
      <c r="U192" s="227" t="str">
        <f t="shared" ca="1" si="51"/>
        <v>mai</v>
      </c>
      <c r="X192" s="388">
        <f t="shared" ca="1" si="55"/>
        <v>45777</v>
      </c>
      <c r="Y192" s="513" t="str">
        <f t="shared" ca="1" si="52"/>
        <v>Mer. mai , 2025</v>
      </c>
      <c r="Z192" s="184">
        <f t="shared" ca="1" si="43"/>
        <v>31</v>
      </c>
      <c r="AA192" s="389">
        <f t="shared" ca="1" si="44"/>
        <v>5</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Mer</v>
      </c>
      <c r="U193" s="227" t="str">
        <f t="shared" ca="1" si="51"/>
        <v>mai</v>
      </c>
      <c r="X193" s="388">
        <f t="shared" ca="1" si="55"/>
        <v>45777</v>
      </c>
      <c r="Y193" s="513" t="str">
        <f t="shared" ca="1" si="52"/>
        <v>Mer. mai , 2025</v>
      </c>
      <c r="Z193" s="184">
        <f t="shared" ca="1" si="43"/>
        <v>31</v>
      </c>
      <c r="AA193" s="389">
        <f t="shared" ca="1" si="44"/>
        <v>5</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Mer</v>
      </c>
      <c r="U194" s="227" t="str">
        <f t="shared" ca="1" si="51"/>
        <v>mai</v>
      </c>
      <c r="X194" s="388">
        <f t="shared" ca="1" si="55"/>
        <v>45777</v>
      </c>
      <c r="Y194" s="513" t="str">
        <f t="shared" ca="1" si="52"/>
        <v>Mer. mai , 2025</v>
      </c>
      <c r="Z194" s="184">
        <f t="shared" ca="1" si="43"/>
        <v>31</v>
      </c>
      <c r="AA194" s="389">
        <f t="shared" ca="1" si="44"/>
        <v>5</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31</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PricewaterhouseCoopers LLP/s.r.l./s.e.n.c.r.l., une société à responsabilité limitée de l’Ontario, 2025.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c r="U196"/>
      <c r="V196" s="26"/>
      <c r="AB196" s="161"/>
      <c r="AC196" s="287">
        <f ca="1">Z195</f>
        <v>31</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31</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31</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31</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545" priority="60" stopIfTrue="1">
      <formula>AND($AJ$2=$AF$5,$X$16=$X$13)</formula>
    </cfRule>
  </conditionalFormatting>
  <conditionalFormatting sqref="B18">
    <cfRule type="expression" dxfId="544" priority="39" stopIfTrue="1">
      <formula>(B18&gt;DATE(2000+$Y$2,$AA$21+1,1)-DATE(2000+$Y$2,$AA$21,1))</formula>
    </cfRule>
  </conditionalFormatting>
  <conditionalFormatting sqref="B20:B194">
    <cfRule type="expression" dxfId="543" priority="6" stopIfTrue="1">
      <formula>($G20="- -")</formula>
    </cfRule>
  </conditionalFormatting>
  <conditionalFormatting sqref="B16:J16">
    <cfRule type="expression" dxfId="542" priority="46" stopIfTrue="1">
      <formula>AND($AJ$2=$AF$5,$X$16=$X$13)</formula>
    </cfRule>
  </conditionalFormatting>
  <conditionalFormatting sqref="C17">
    <cfRule type="cellIs" dxfId="541" priority="45" stopIfTrue="1" operator="equal">
      <formula>"X"</formula>
    </cfRule>
  </conditionalFormatting>
  <conditionalFormatting sqref="C20:C194">
    <cfRule type="expression" dxfId="540" priority="14" stopIfTrue="1">
      <formula>($X$16=$X$14)</formula>
    </cfRule>
    <cfRule type="expression" dxfId="539" priority="15" stopIfTrue="1">
      <formula>($AV20=1)</formula>
    </cfRule>
    <cfRule type="expression" dxfId="538" priority="16" stopIfTrue="1">
      <formula>AND(D20=1+D19,G20=X20)</formula>
    </cfRule>
  </conditionalFormatting>
  <conditionalFormatting sqref="C9:J9">
    <cfRule type="expression" dxfId="537" priority="71" stopIfTrue="1">
      <formula>AND(ISNUMBER(C$9),ISNUMBER(C10),(C$9&gt;C$10))</formula>
    </cfRule>
  </conditionalFormatting>
  <conditionalFormatting sqref="C10:J10">
    <cfRule type="expression" dxfId="536" priority="77" stopIfTrue="1">
      <formula>AND(ISNUMBER(C$9),ISNUMBER(C10),(C$9&gt;C$10))</formula>
    </cfRule>
  </conditionalFormatting>
  <conditionalFormatting sqref="D20">
    <cfRule type="expression" dxfId="535" priority="18" stopIfTrue="1">
      <formula>AND($G20&lt;&gt;"- -",$G20&lt;&gt;$Y20)</formula>
    </cfRule>
    <cfRule type="expression" dxfId="534" priority="19" stopIfTrue="1">
      <formula>($AI20=1)</formula>
    </cfRule>
  </conditionalFormatting>
  <conditionalFormatting sqref="D21:D194">
    <cfRule type="expression" dxfId="533" priority="63" stopIfTrue="1">
      <formula>($AI21=1)</formula>
    </cfRule>
    <cfRule type="expression" dxfId="532" priority="62" stopIfTrue="1">
      <formula>AND($G21&lt;&gt;"- -",$G21&lt;&gt;$Y21)</formula>
    </cfRule>
  </conditionalFormatting>
  <conditionalFormatting sqref="D18:G19">
    <cfRule type="expression" dxfId="531" priority="38" stopIfTrue="1">
      <formula>($AB$16&lt;2)</formula>
    </cfRule>
  </conditionalFormatting>
  <conditionalFormatting sqref="D20:G194">
    <cfRule type="expression" dxfId="530" priority="17" stopIfTrue="1">
      <formula>OR($G20=$G19,$D20=$D19)</formula>
    </cfRule>
  </conditionalFormatting>
  <conditionalFormatting sqref="E8:F8">
    <cfRule type="expression" dxfId="529" priority="73" stopIfTrue="1">
      <formula>AND(ISNUMBER(E$9),ISNUMBER(E10),(E$9&gt;E$10))</formula>
    </cfRule>
    <cfRule type="expression" dxfId="528" priority="72" stopIfTrue="1">
      <formula>(BJ$13&gt;0)</formula>
    </cfRule>
  </conditionalFormatting>
  <conditionalFormatting sqref="E20:G20">
    <cfRule type="expression" dxfId="527" priority="22" stopIfTrue="1">
      <formula>($AI20+$AX20&gt;0)</formula>
    </cfRule>
    <cfRule type="expression" dxfId="526" priority="21" stopIfTrue="1">
      <formula>AND($G20&lt;&gt;"- -",$G20&lt;&gt;$Y20)</formula>
    </cfRule>
  </conditionalFormatting>
  <conditionalFormatting sqref="E21:G194">
    <cfRule type="expression" dxfId="525" priority="66" stopIfTrue="1">
      <formula>($AI21+$AX21&gt;0)</formula>
    </cfRule>
    <cfRule type="expression" dxfId="524" priority="65" stopIfTrue="1">
      <formula>AND($G21&lt;&gt;"- -",$G21&lt;&gt;$Y21)</formula>
    </cfRule>
  </conditionalFormatting>
  <conditionalFormatting sqref="G8:J8">
    <cfRule type="expression" dxfId="523" priority="75" stopIfTrue="1">
      <formula>AND(ISNUMBER(G$9),ISNUMBER(G10),(G$9&gt;G$10))</formula>
    </cfRule>
    <cfRule type="expression" dxfId="522" priority="74" stopIfTrue="1">
      <formula>(BK$13&gt;0)</formula>
    </cfRule>
  </conditionalFormatting>
  <conditionalFormatting sqref="H6:I7">
    <cfRule type="expression" dxfId="521" priority="76" stopIfTrue="1">
      <formula>AND(ISNUMBER($H$7),$H$7&lt;$I$7)</formula>
    </cfRule>
  </conditionalFormatting>
  <conditionalFormatting sqref="H21:J194">
    <cfRule type="expression" dxfId="520" priority="4" stopIfTrue="1">
      <formula>($D20=$D21)</formula>
    </cfRule>
  </conditionalFormatting>
  <conditionalFormatting sqref="J7">
    <cfRule type="cellIs" dxfId="519" priority="50" stopIfTrue="1" operator="lessThan">
      <formula>0</formula>
    </cfRule>
  </conditionalFormatting>
  <conditionalFormatting sqref="K20:K34">
    <cfRule type="expression" dxfId="518" priority="70" stopIfTrue="1">
      <formula>AND(ISNUMBER(K20),ISNUMBER(L20),OR(K20&lt;L19,K20&gt;L20))</formula>
    </cfRule>
  </conditionalFormatting>
  <conditionalFormatting sqref="K35:K194">
    <cfRule type="expression" dxfId="517" priority="59" stopIfTrue="1">
      <formula>AND(ISNUMBER(K35),OR(K35&lt;L34,K35&gt;L35,$BM35&lt;&gt;1))</formula>
    </cfRule>
  </conditionalFormatting>
  <conditionalFormatting sqref="K18:L18 BE19:BF19">
    <cfRule type="expression" dxfId="516" priority="28" stopIfTrue="1">
      <formula>($K$19=$AL$7)</formula>
    </cfRule>
  </conditionalFormatting>
  <conditionalFormatting sqref="K20:M194">
    <cfRule type="expression" dxfId="515" priority="52" stopIfTrue="1">
      <formula>OR($AJ$2=$AF$5,$AW20=0,$AV20=1,$AG20=99)</formula>
    </cfRule>
  </conditionalFormatting>
  <conditionalFormatting sqref="L20:L34">
    <cfRule type="expression" dxfId="514" priority="68" stopIfTrue="1">
      <formula>AND(ISNUMBER(L20),OR(AND(L20&lt;K19,B20&gt;1),K20&gt;L20))</formula>
    </cfRule>
  </conditionalFormatting>
  <conditionalFormatting sqref="L35:L194">
    <cfRule type="expression" dxfId="513" priority="57" stopIfTrue="1">
      <formula>AND(ISNUMBER(L35),OR(AND(L35&lt;K34,B35&gt;1),K35&gt;L35,$BN35&lt;&gt;1))</formula>
    </cfRule>
  </conditionalFormatting>
  <conditionalFormatting sqref="M19 BG20">
    <cfRule type="cellIs" dxfId="512" priority="43" stopIfTrue="1" operator="equal">
      <formula>0</formula>
    </cfRule>
    <cfRule type="expression" dxfId="511" priority="44" stopIfTrue="1">
      <formula>($AJ$2=$AF$5)</formula>
    </cfRule>
  </conditionalFormatting>
  <conditionalFormatting sqref="M20:M194">
    <cfRule type="cellIs" dxfId="510" priority="53" stopIfTrue="1" operator="lessThan">
      <formula>0</formula>
    </cfRule>
    <cfRule type="expression" dxfId="509" priority="54" stopIfTrue="1">
      <formula>($D19=$D20)</formula>
    </cfRule>
  </conditionalFormatting>
  <conditionalFormatting sqref="N19:Q19 BH20:BK20">
    <cfRule type="expression" dxfId="508" priority="42" stopIfTrue="1">
      <formula>($AJ$2=$AF$5)</formula>
    </cfRule>
    <cfRule type="cellIs" dxfId="507" priority="41" stopIfTrue="1" operator="equal">
      <formula>0</formula>
    </cfRule>
  </conditionalFormatting>
  <conditionalFormatting sqref="N20:Q194">
    <cfRule type="expression" dxfId="506" priority="51" stopIfTrue="1">
      <formula>OR($AW20=0,$AV20=1,$AG20=99,$AJ$2=$AF$5)</formula>
    </cfRule>
  </conditionalFormatting>
  <conditionalFormatting sqref="R20:R194">
    <cfRule type="expression" dxfId="505" priority="11" stopIfTrue="1">
      <formula>OR($G20=$G19,$D20=$D19)</formula>
    </cfRule>
    <cfRule type="expression" dxfId="504" priority="12" stopIfTrue="1">
      <formula>"ND($G21&lt;&gt;""- -"",$G21&lt;&gt;TEXT(X21,""Dddd, Mmmm dd, Yyyy""))"</formula>
    </cfRule>
    <cfRule type="expression" dxfId="503" priority="13" stopIfTrue="1">
      <formula>($AI20=1)</formula>
    </cfRule>
  </conditionalFormatting>
  <conditionalFormatting sqref="U5">
    <cfRule type="expression" dxfId="502" priority="24" stopIfTrue="1">
      <formula>OR($AC$7,$AC$6)</formula>
    </cfRule>
  </conditionalFormatting>
  <conditionalFormatting sqref="U18 X20:Z194 AC20:AE194 AK20:AK194 AQ20:AR194">
    <cfRule type="cellIs" dxfId="501" priority="5" stopIfTrue="1" operator="notEqual">
      <formula>U17</formula>
    </cfRule>
  </conditionalFormatting>
  <conditionalFormatting sqref="U201:AB201">
    <cfRule type="expression" dxfId="500" priority="40" stopIfTrue="1">
      <formula>(LEN($X$11)&gt;4)</formula>
    </cfRule>
  </conditionalFormatting>
  <conditionalFormatting sqref="V5:V7 J6 U6:U7">
    <cfRule type="expression" dxfId="499" priority="23" stopIfTrue="1">
      <formula>OR($AC$7,$AC$6,#REF!)</formula>
    </cfRule>
  </conditionalFormatting>
  <conditionalFormatting sqref="V19">
    <cfRule type="cellIs" dxfId="498" priority="25" stopIfTrue="1" operator="equal">
      <formula>1</formula>
    </cfRule>
  </conditionalFormatting>
  <conditionalFormatting sqref="AB6">
    <cfRule type="expression" dxfId="497" priority="31" stopIfTrue="1">
      <formula>$AC$6</formula>
    </cfRule>
  </conditionalFormatting>
  <conditionalFormatting sqref="AB7">
    <cfRule type="expression" dxfId="496" priority="30" stopIfTrue="1">
      <formula>$AC$7</formula>
    </cfRule>
  </conditionalFormatting>
  <conditionalFormatting sqref="AB20:AB194">
    <cfRule type="cellIs" dxfId="495" priority="48" stopIfTrue="1" operator="greaterThan">
      <formula>0</formula>
    </cfRule>
    <cfRule type="cellIs" dxfId="494" priority="49" stopIfTrue="1" operator="lessThan">
      <formula>0</formula>
    </cfRule>
  </conditionalFormatting>
  <conditionalFormatting sqref="AF20:AG194">
    <cfRule type="cellIs" dxfId="493" priority="34" stopIfTrue="1" operator="greaterThan">
      <formula>1</formula>
    </cfRule>
  </conditionalFormatting>
  <conditionalFormatting sqref="AJ16:AJ17 AJ20:AJ194">
    <cfRule type="cellIs" dxfId="492" priority="33" stopIfTrue="1" operator="greaterThan">
      <formula>0</formula>
    </cfRule>
  </conditionalFormatting>
  <conditionalFormatting sqref="AK2:BO2">
    <cfRule type="cellIs" dxfId="491" priority="37" stopIfTrue="1" operator="equal">
      <formula>0</formula>
    </cfRule>
  </conditionalFormatting>
  <conditionalFormatting sqref="AK5:BO6">
    <cfRule type="cellIs" dxfId="490" priority="32" stopIfTrue="1" operator="equal">
      <formula>0</formula>
    </cfRule>
  </conditionalFormatting>
  <conditionalFormatting sqref="AP20:AP194">
    <cfRule type="cellIs" dxfId="489" priority="27" stopIfTrue="1" operator="lessThan">
      <formula>999</formula>
    </cfRule>
  </conditionalFormatting>
  <conditionalFormatting sqref="AU20:AU194">
    <cfRule type="expression" dxfId="488" priority="36" stopIfTrue="1">
      <formula>LEN(AU20)&gt;2</formula>
    </cfRule>
  </conditionalFormatting>
  <conditionalFormatting sqref="AV20:AV194">
    <cfRule type="cellIs" dxfId="487" priority="35" stopIfTrue="1" operator="equal">
      <formula>1</formula>
    </cfRule>
  </conditionalFormatting>
  <conditionalFormatting sqref="AW20:AW194">
    <cfRule type="cellIs" dxfId="486" priority="47" stopIfTrue="1" operator="equal">
      <formula>0</formula>
    </cfRule>
  </conditionalFormatting>
  <conditionalFormatting sqref="BE20:BF20">
    <cfRule type="expression" dxfId="485" priority="29" stopIfTrue="1">
      <formula>($K$19=$AL$7)</formula>
    </cfRule>
  </conditionalFormatting>
  <conditionalFormatting sqref="BI10:BI12 BF11:BF12">
    <cfRule type="expression" dxfId="484" priority="8" stopIfTrue="1">
      <formula>(LEN($C$9)=0)</formula>
    </cfRule>
  </conditionalFormatting>
  <conditionalFormatting sqref="BI10:BN12 BF11:BF12">
    <cfRule type="expression" dxfId="483" priority="7" stopIfTrue="1">
      <formula>LEN($AA9)&gt;4</formula>
    </cfRule>
  </conditionalFormatting>
  <conditionalFormatting sqref="BJ10:BN12">
    <cfRule type="expression" dxfId="482" priority="10" stopIfTrue="1">
      <formula>(LEN(E$9)=0)</formula>
    </cfRule>
  </conditionalFormatting>
  <conditionalFormatting sqref="BJ13:BN13 R16:R17">
    <cfRule type="cellIs" dxfId="481" priority="26" stopIfTrue="1" operator="equal">
      <formula>0</formula>
    </cfRule>
  </conditionalFormatting>
  <conditionalFormatting sqref="BM20:BN194">
    <cfRule type="cellIs" dxfId="480" priority="55" stopIfTrue="1" operator="notEqual">
      <formula>1</formula>
    </cfRule>
  </conditionalFormatting>
  <hyperlinks>
    <hyperlink ref="Q2" r:id="rId1" xr:uid="{00000000-0004-0000-0700-000000000000}"/>
    <hyperlink ref="Q3" r:id="rId2" xr:uid="{00000000-0004-0000-07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I27" sqref="I27"/>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Journal de bord avantages et dépenses d'automobile</v>
      </c>
      <c r="C2" s="70"/>
      <c r="D2" s="81"/>
      <c r="E2" s="70"/>
      <c r="F2" s="70"/>
      <c r="G2" s="70"/>
      <c r="H2" s="70"/>
      <c r="L2" s="82"/>
      <c r="M2" s="82"/>
      <c r="N2" s="758" t="str">
        <f>Instructions!$B$5</f>
        <v xml:space="preserve">Pour en savoir plus, consultez le document : </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À l'exception du Québec, les travailleurs autonomes peuvent utiliser, dans certains cas, un registre pour une période représentative pour étayer les calculs des frais d'un véhicule.</v>
      </c>
      <c r="C3" s="755"/>
      <c r="D3" s="755"/>
      <c r="E3" s="755"/>
      <c r="F3" s="755"/>
      <c r="G3" s="755"/>
      <c r="H3" s="755"/>
      <c r="I3" s="755"/>
      <c r="J3" s="755"/>
      <c r="K3" s="755"/>
      <c r="L3" s="755"/>
      <c r="M3" s="755"/>
      <c r="N3" s="759" t="str">
        <f>Instructions!$B$6</f>
        <v>Utilisation d'une automobile – Guide fiscal</v>
      </c>
      <c r="O3" s="759"/>
      <c r="P3" s="759"/>
      <c r="Q3" s="582" t="s">
        <v>389</v>
      </c>
      <c r="R3" s="553"/>
      <c r="S3" s="26"/>
      <c r="AD3" s="295" t="str">
        <f ca="1">CELL("filename",AD3)</f>
        <v>https://pwccan.sharepoint.com/sites/CA-GSD-0AHZmP0F40YcxUk9PVA/Shared Documents/Car Guide/2025/FRENCH/[electronic-car-log-2025-fr.xlsx]06</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06</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30</v>
      </c>
      <c r="BQ4" s="292"/>
      <c r="BR4" s="7"/>
      <c r="BS4" s="7"/>
      <c r="BT4" s="7"/>
      <c r="IU4" s="17"/>
    </row>
    <row r="5" spans="1:255" ht="15.75" customHeight="1">
      <c r="B5" s="776" t="str">
        <f ca="1">V17</f>
        <v>juin 2025</v>
      </c>
      <c r="C5" s="777"/>
      <c r="D5" s="777"/>
      <c r="E5" s="777"/>
      <c r="F5" s="777"/>
      <c r="G5" s="777"/>
      <c r="H5" s="778" t="str">
        <f>'NTS ONLY_set_year'!$E$136</f>
        <v>Saisir les données dans les cellules jaunes ou ambres.</v>
      </c>
      <c r="I5" s="779"/>
      <c r="J5" s="780"/>
      <c r="K5" s="781" t="str">
        <f>'NTS ONLY_set_year'!E46</f>
        <v>Remplir ce sommaire à la fin de chaque mois :</v>
      </c>
      <c r="L5" s="782"/>
      <c r="M5" s="782"/>
      <c r="N5" s="782"/>
      <c r="O5" s="782"/>
      <c r="P5" s="782"/>
      <c r="Q5" s="782"/>
      <c r="R5" s="783"/>
      <c r="S5" s="50"/>
      <c r="U5" s="298">
        <f ca="1">$AJ$5</f>
        <v>0</v>
      </c>
      <c r="V5" s="299" t="str">
        <f>'NTS ONLY_set_year'!E54</f>
        <v>Jours de disponibilité du véhicule pour affaires</v>
      </c>
      <c r="W5" s="300"/>
      <c r="X5" s="300"/>
      <c r="Y5" s="300"/>
      <c r="Z5" s="300"/>
      <c r="AC5" s="301" t="s">
        <v>7</v>
      </c>
      <c r="AD5" s="302" t="s">
        <v>75</v>
      </c>
      <c r="AE5" s="185" t="str">
        <f ca="1">TEXT(DATE($AE$7,$AD$6,1),"Mmmm")</f>
        <v>June</v>
      </c>
      <c r="AF5" s="177">
        <f ca="1">DATE(AE7,AD6+1,1)-DATE(AE7,AD6,1)</f>
        <v>30</v>
      </c>
      <c r="AG5" s="219" t="str">
        <f ca="1">'NTS ONLY_set_year'!E104&amp;$AF$5&amp;'NTS ONLY_set_year'!E7</f>
        <v>◄ ◄ ◄ Seulement 30 jours dans le mois</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Lecture du compteur à la fin du mois précédent</v>
      </c>
      <c r="D6" s="535"/>
      <c r="E6" s="536"/>
      <c r="F6" s="537"/>
      <c r="G6" s="537"/>
      <c r="H6" s="80" t="str">
        <f>'NTS ONLY_set_year'!$E$87</f>
        <v>km dans le mois</v>
      </c>
      <c r="I6" s="75" t="str">
        <f>'NTS ONLY_set_year'!$E$24</f>
        <v>km d'affaires</v>
      </c>
      <c r="J6" s="76" t="str">
        <f>'NTS ONLY_set_year'!$E$110</f>
        <v>km personnel</v>
      </c>
      <c r="K6" s="784" t="str">
        <f>'NTS ONLY_set_year'!$E$92</f>
        <v>Dépenses diverses</v>
      </c>
      <c r="L6" s="706"/>
      <c r="M6" s="706"/>
      <c r="N6" s="707"/>
      <c r="O6" s="785" t="str">
        <f>'NTS ONLY_set_year'!$E$17</f>
        <v>Montants reçus</v>
      </c>
      <c r="P6" s="786"/>
      <c r="Q6" s="786"/>
      <c r="R6" s="787"/>
      <c r="S6" s="50"/>
      <c r="U6" s="303">
        <f ca="1">$AF$5-$AJ$6</f>
        <v>30</v>
      </c>
      <c r="V6" s="304" t="str">
        <f>'NTS ONLY_set_year'!E53</f>
        <v>Jours de disponibilité du véhicule à des fins personnelles</v>
      </c>
      <c r="W6" s="305"/>
      <c r="X6" s="305"/>
      <c r="Y6" s="305"/>
      <c r="Z6" s="305"/>
      <c r="AA6" s="306">
        <f>$D$7</f>
        <v>0</v>
      </c>
      <c r="AB6" s="182"/>
      <c r="AC6" s="183"/>
      <c r="AD6" s="307">
        <f ca="1">MATCH(AD4,'Annual Summary_Sommaire annuel'!$Y$24:$Y$35,0)</f>
        <v>6</v>
      </c>
      <c r="AE6" s="185" t="str">
        <f ca="1">TEXT(DATE($AE$7,$AD$6,1),"Mmmm, YYYY")</f>
        <v>June, 2025</v>
      </c>
      <c r="AF6" s="186">
        <f ca="1">$AF$5</f>
        <v>30</v>
      </c>
      <c r="AG6" s="219" t="str">
        <f>'NTS ONLY_set_year'!E26</f>
        <v>◄ ◄ ◄ ◄ Ne peut sauter une journée</v>
      </c>
      <c r="AH6" s="209"/>
      <c r="AI6" s="219"/>
      <c r="AJ6" s="308"/>
      <c r="BQ6" s="292"/>
      <c r="BR6" s="7"/>
      <c r="BS6" s="7"/>
      <c r="BT6" s="7"/>
      <c r="IU6" s="17"/>
    </row>
    <row r="7" spans="1:255" ht="15.75" customHeight="1" thickBot="1">
      <c r="B7" s="788" t="str">
        <f>'NTS ONLY_set_year'!$E$101</f>
        <v xml:space="preserve">Compteur de kilométrage : </v>
      </c>
      <c r="C7" s="789"/>
      <c r="D7" s="789"/>
      <c r="E7" s="790"/>
      <c r="F7" s="790"/>
      <c r="G7" s="434"/>
      <c r="H7" s="78" t="str">
        <f>IF($BE$13=0,"- -",$BE$13)</f>
        <v>- -</v>
      </c>
      <c r="I7" s="68">
        <f ca="1">M19</f>
        <v>0</v>
      </c>
      <c r="J7" s="79" t="str">
        <f>IF($BE$13=0,"- -",IF($H$7-$M$19&lt;0,"- -",$H$7-$M$19))</f>
        <v>- -</v>
      </c>
      <c r="K7" s="28"/>
      <c r="L7" s="83"/>
      <c r="M7" s="88" t="str">
        <f>'NTS ONLY_set_year'!$E$91</f>
        <v>Frais de location</v>
      </c>
      <c r="N7" s="89"/>
      <c r="O7" s="90"/>
      <c r="P7" s="91" t="str">
        <f>'NTS ONLY_set_year'!$E$15</f>
        <v>Allocations reçues de l'employeur</v>
      </c>
      <c r="Q7" s="48"/>
      <c r="R7" s="131"/>
      <c r="S7" s="50"/>
      <c r="U7" s="309">
        <f ca="1">$AF$5-$AJ$2</f>
        <v>30</v>
      </c>
      <c r="V7" s="310" t="str">
        <f>'NTS ONLY_set_year'!E51</f>
        <v>Jours de disponibilité du véhicule dans le mois pour affaires ou à des fins personnelles</v>
      </c>
      <c r="W7" s="311"/>
      <c r="X7" s="311"/>
      <c r="Y7" s="311"/>
      <c r="Z7" s="311"/>
      <c r="AA7" s="312"/>
      <c r="AB7" s="313"/>
      <c r="AC7" s="314" t="e">
        <f>AND(ISNUMBER(B$7),OR(B$7&lt;0,INT(B$7)&lt;&gt;B$7))</f>
        <v>#VALUE!</v>
      </c>
      <c r="AD7" s="315"/>
      <c r="AE7" s="316">
        <f>Year_four_digits</f>
        <v>2025</v>
      </c>
      <c r="AG7" s="219" t="str">
        <f>'NTS ONLY_set_year'!E50</f>
        <v>◄ ◄ ◄ ◄ Jours non ordonnés</v>
      </c>
      <c r="AH7" s="209"/>
      <c r="AI7" s="219"/>
      <c r="AJ7" s="317"/>
      <c r="AL7" s="162" t="str">
        <f>'NTS ONLY_set_year'!E38</f>
        <v>Vérifier les cellules foncées</v>
      </c>
      <c r="AM7" s="162" t="str">
        <f>'NTS ONLY_set_year'!$E$127</f>
        <v>Totaux</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Automobile 1</v>
      </c>
      <c r="D8" s="795"/>
      <c r="E8" s="796" t="str">
        <f>'NTS ONLY_set_year'!$E$28</f>
        <v>Automobile 2</v>
      </c>
      <c r="F8" s="796"/>
      <c r="G8" s="609" t="str">
        <f>'NTS ONLY_set_year'!$E$29</f>
        <v>Automobile 3</v>
      </c>
      <c r="H8" s="609" t="str">
        <f>'NTS ONLY_set_year'!$E$30</f>
        <v>Automobile 4</v>
      </c>
      <c r="I8" s="609" t="str">
        <f>'NTS ONLY_set_year'!$E$31</f>
        <v>Automobile 5</v>
      </c>
      <c r="J8" s="610" t="str">
        <f>'NTS ONLY_set_year'!$E$32</f>
        <v>Automobile 6</v>
      </c>
      <c r="K8" s="28"/>
      <c r="L8" s="83"/>
      <c r="M8" s="83" t="str">
        <f>'NTS ONLY_set_year'!$E$81</f>
        <v>Frais d'intérêt</v>
      </c>
      <c r="N8" s="84"/>
      <c r="O8" s="85"/>
      <c r="P8" s="48" t="str">
        <f>'NTS ONLY_set_year'!$E$114</f>
        <v>Remboursements de l'employeur</v>
      </c>
      <c r="Q8" s="48"/>
      <c r="R8" s="131"/>
      <c r="S8" s="50"/>
      <c r="Y8" s="163"/>
      <c r="AB8" s="161"/>
      <c r="AE8" s="320">
        <f ca="1">DATE($AE$7,$AD$6,0)</f>
        <v>45808</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Début</v>
      </c>
      <c r="C9" s="791"/>
      <c r="D9" s="753"/>
      <c r="E9" s="753"/>
      <c r="F9" s="753"/>
      <c r="G9" s="74"/>
      <c r="H9" s="74"/>
      <c r="I9" s="74"/>
      <c r="J9" s="608"/>
      <c r="K9" s="28"/>
      <c r="L9" s="83"/>
      <c r="M9" s="83" t="str">
        <f>'NTS ONLY_set_year'!$E$79</f>
        <v>Assurance</v>
      </c>
      <c r="N9" s="86"/>
      <c r="O9" s="87"/>
      <c r="P9" s="48" t="str">
        <f>'NTS ONLY_set_year'!$E$71</f>
        <v>Remboursement de la taxe d'accise sur l'essence</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Totaux</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Fin</v>
      </c>
      <c r="C10" s="791"/>
      <c r="D10" s="753"/>
      <c r="E10" s="753"/>
      <c r="F10" s="753"/>
      <c r="G10" s="74"/>
      <c r="H10" s="74"/>
      <c r="I10" s="74"/>
      <c r="J10" s="608"/>
      <c r="K10" s="28"/>
      <c r="L10" s="83"/>
      <c r="M10" s="83" t="str">
        <f>'NTS ONLY_set_year'!$E$12</f>
        <v>Réparations accident (personnel)</v>
      </c>
      <c r="N10" s="84"/>
      <c r="O10" s="85"/>
      <c r="P10" s="48" t="str">
        <f>'NTS ONLY_set_year'!$E$72</f>
        <v>Remboursement de la TPS/TVH reçue</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Réparations accident (affaires)</v>
      </c>
      <c r="N11" s="130"/>
      <c r="O11" s="130"/>
      <c r="P11" s="618" t="str">
        <f>'NTS ONLY_set_year'!$E$164</f>
        <v>Remboursement de la TVQ reçue</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Produit d'assurance</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30</v>
      </c>
      <c r="C13" s="809" t="str">
        <f>IF($X$16=$X$14,"",$V$7)</f>
        <v>Jours de disponibilité du véhicule dans le mois pour affaires ou à des fins personnelles</v>
      </c>
      <c r="D13" s="673"/>
      <c r="E13" s="673"/>
      <c r="F13" s="810"/>
      <c r="G13" s="797" t="str">
        <f>'NTS ONLY_set_year'!$E$119</f>
        <v>Notes
spéciales :</v>
      </c>
      <c r="H13" s="766"/>
      <c r="I13" s="767"/>
      <c r="J13" s="767"/>
      <c r="K13" s="767"/>
      <c r="L13" s="767"/>
      <c r="M13" s="767"/>
      <c r="N13" s="767"/>
      <c r="O13" s="767"/>
      <c r="P13" s="767"/>
      <c r="Q13" s="767"/>
      <c r="R13" s="768"/>
      <c r="X13" s="349" t="str">
        <f>'Annual Summary_Sommaire annuel'!V4</f>
        <v>Québec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f</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Si l'automobile n'est pas disponible tout le mois, indiquez-le sur le sommaire annuel et non ici.</v>
      </c>
      <c r="C16" s="827"/>
      <c r="D16" s="827"/>
      <c r="E16" s="827"/>
      <c r="F16" s="827"/>
      <c r="G16" s="827"/>
      <c r="H16" s="827"/>
      <c r="I16" s="827"/>
      <c r="J16" s="828"/>
      <c r="K16" s="748" t="str">
        <f>'NTS ONLY_set_year'!$E$22</f>
        <v>Kilomètres d'affaires</v>
      </c>
      <c r="L16" s="749"/>
      <c r="M16" s="750"/>
      <c r="N16" s="751" t="str">
        <f>'NTS ONLY_set_year'!$E$106</f>
        <v>Station-
nement</v>
      </c>
      <c r="O16" s="691" t="str">
        <f>'NTS ONLY_set_year'!$E$70</f>
        <v>Essence
et huile</v>
      </c>
      <c r="P16" s="691" t="str">
        <f>'NTS ONLY_set_year'!$E$97</f>
        <v>Réparations et entretien courants</v>
      </c>
      <c r="Q16" s="691" t="str">
        <f>'NTS ONLY_set_year'!$E$105</f>
        <v>Autres frais d'exploitation (comme l'immatriculation et le permis)</v>
      </c>
      <c r="R16" s="830" t="str">
        <f>'NTS ONLY_set_year'!$E$49&amp;"
"</f>
        <v xml:space="preserve">Jour
</v>
      </c>
      <c r="S16" s="50"/>
      <c r="X16" s="367" t="str">
        <f>'Annual Summary_Sommaire annuel'!$V$7</f>
        <v>Québec</v>
      </c>
      <c r="Y16" s="219"/>
      <c r="Z16" s="221">
        <f ca="1">MAX(Z20:Z194)</f>
        <v>30</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Inscrire un</v>
      </c>
      <c r="C17" s="124" t="str">
        <f>IF($X$16='Annual Summary_Sommaire annuel'!$V$5,"","X")</f>
        <v>X</v>
      </c>
      <c r="D17" s="772" t="str">
        <f>IF($X$16=$X$14,"",'NTS ONLY_set_year'!$E$134)</f>
        <v>pour indiquer (ci-dessous) les jours pour lesquels l'automobile n'est pas disponible.</v>
      </c>
      <c r="E17" s="773"/>
      <c r="F17" s="773"/>
      <c r="G17" s="773"/>
      <c r="H17" s="773"/>
      <c r="I17" s="774"/>
      <c r="J17" s="775"/>
      <c r="K17" s="823" t="str">
        <f>'NTS ONLY_set_year'!$E$98</f>
        <v>(Pas de kilométrage personnel)</v>
      </c>
      <c r="L17" s="824"/>
      <c r="M17" s="825"/>
      <c r="N17" s="751"/>
      <c r="O17" s="691"/>
      <c r="P17" s="691"/>
      <c r="Q17" s="691"/>
      <c r="R17" s="830"/>
      <c r="S17" s="50"/>
      <c r="V17" s="591" t="str">
        <f ca="1">IF(Language="f",V19,V18)</f>
        <v>juin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Kilomètres d'affaires</v>
      </c>
      <c r="BF17" s="749"/>
      <c r="BG17" s="750"/>
      <c r="BH17" s="751" t="str">
        <f>'NTS ONLY_set_year'!$E$106</f>
        <v>Station-
nement</v>
      </c>
      <c r="BI17" s="691" t="str">
        <f>'NTS ONLY_set_year'!$E$70</f>
        <v>Essence
et huile</v>
      </c>
      <c r="BJ17" s="691" t="str">
        <f>'NTS ONLY_set_year'!$E$97</f>
        <v>Réparations et entretien courants</v>
      </c>
      <c r="BK17" s="691" t="str">
        <f>'NTS ONLY_set_year'!$E$105</f>
        <v>Autres frais d'exploitation (comme l'immatriculation et le permis)</v>
      </c>
      <c r="BL17" s="197"/>
      <c r="BM17" s="379"/>
      <c r="BQ17" s="292"/>
      <c r="BR17" s="7"/>
      <c r="BS17" s="7"/>
      <c r="BT17" s="7"/>
      <c r="IU17" s="17"/>
    </row>
    <row r="18" spans="2:255" ht="24.9" customHeight="1">
      <c r="B18" s="95"/>
      <c r="C18" s="792" t="str">
        <f>IF($X$16=$X$14,"","▼
▼
▼")</f>
        <v>▼
▼
▼</v>
      </c>
      <c r="D18" s="800" t="str">
        <f>'NTS ONLY_set_year'!$E$64</f>
        <v>Entrer le jour aussi souvent que nécessaire.
▼</v>
      </c>
      <c r="E18" s="801"/>
      <c r="F18" s="801"/>
      <c r="G18" s="802"/>
      <c r="H18" s="806" t="str">
        <f>'NTS ONLY_set_year'!$E$112</f>
        <v>A. 
But et notes</v>
      </c>
      <c r="I18" s="806" t="str">
        <f>"B.
"&amp;'NTS ONLY_set_year'!E56</f>
        <v>B.
Point de
départ</v>
      </c>
      <c r="J18" s="806" t="str">
        <f>"C.
"&amp;'NTS ONLY_set_year'!E57</f>
        <v>C.
Destination</v>
      </c>
      <c r="K18" s="10" t="str">
        <f>'NTS ONLY_set_year'!$E$121</f>
        <v>Début</v>
      </c>
      <c r="L18" s="11" t="str">
        <f>'NTS ONLY_set_year'!$E$59</f>
        <v>Fin</v>
      </c>
      <c r="M18" s="12" t="str">
        <f>'NTS ONLY_set_year'!$E$58</f>
        <v>Parcouru</v>
      </c>
      <c r="N18" s="752"/>
      <c r="O18" s="692"/>
      <c r="P18" s="534" t="str">
        <f>'NTS ONLY_set_year'!$E$73</f>
        <v>Consigner les détails dans A.</v>
      </c>
      <c r="Q18" s="692"/>
      <c r="R18" s="831"/>
      <c r="S18" s="50"/>
      <c r="U18" s="398" t="str">
        <f ca="1">TEXT($AE$8+1,"Mmmm")</f>
        <v>June</v>
      </c>
      <c r="V18" s="590" t="str">
        <f ca="1">AE6</f>
        <v>June,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Rangée</v>
      </c>
      <c r="C19" s="793"/>
      <c r="D19" s="803"/>
      <c r="E19" s="804"/>
      <c r="F19" s="804"/>
      <c r="G19" s="805"/>
      <c r="H19" s="807"/>
      <c r="I19" s="808"/>
      <c r="J19" s="808"/>
      <c r="K19" s="770" t="str">
        <f>'NTS ONLY_set_year'!$E$127</f>
        <v>Totaux</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juin</v>
      </c>
      <c r="V19" s="590" t="str">
        <f ca="1">U19&amp;" "&amp;Year_four_digits</f>
        <v>juin 2025</v>
      </c>
      <c r="W19" s="590"/>
      <c r="X19" s="397" t="s">
        <v>169</v>
      </c>
      <c r="Y19" s="400" t="s">
        <v>170</v>
      </c>
      <c r="Z19" s="223" t="s">
        <v>34</v>
      </c>
      <c r="AB19" s="423" t="s">
        <v>182</v>
      </c>
      <c r="AC19" s="216"/>
      <c r="AD19" s="383" t="s">
        <v>35</v>
      </c>
      <c r="AE19" s="384"/>
      <c r="AF19" s="385"/>
      <c r="AJ19" s="816"/>
      <c r="AK19" s="697"/>
      <c r="AL19" s="386" t="str">
        <f>'NTS ONLY_set_year'!$E$42</f>
        <v>Vérifier DÉBUT</v>
      </c>
      <c r="AM19" s="697"/>
      <c r="AN19" s="386" t="str">
        <f>'NTS ONLY_set_year'!$E$39</f>
        <v>Vérifier FIN</v>
      </c>
      <c r="AP19" s="387">
        <f ca="1">MIN(OFFSET($AP$19,MATCH($AP$18,$AP$20:$AP$195,0)+1,0,600,1))</f>
        <v>999</v>
      </c>
      <c r="AQ19" s="697"/>
      <c r="AR19" s="697"/>
      <c r="AS19" s="697"/>
      <c r="AT19" s="697"/>
      <c r="AU19" s="814"/>
      <c r="AV19" s="814"/>
      <c r="AW19" s="747"/>
      <c r="BE19" s="10" t="str">
        <f>'NTS ONLY_set_year'!$E$121</f>
        <v>Début</v>
      </c>
      <c r="BF19" s="11" t="str">
        <f>'NTS ONLY_set_year'!$E$59</f>
        <v>Fin</v>
      </c>
      <c r="BG19" s="12" t="str">
        <f>'NTS ONLY_set_year'!$E$58</f>
        <v>Parcouru</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Dim.  1 juin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Dim</v>
      </c>
      <c r="U20" s="227" t="str">
        <f ca="1">$U$19</f>
        <v>juin</v>
      </c>
      <c r="X20" s="388">
        <f ca="1">$AE$8+D20</f>
        <v>45809</v>
      </c>
      <c r="Y20" s="513" t="str">
        <f ca="1">IF(Y14="f",T20&amp;". "&amp;" "&amp;R20&amp;" "&amp;U20&amp;" "&amp;$AE$7,T20&amp;". "&amp;U20&amp;" "&amp;R20&amp;", "&amp;$AE$7)</f>
        <v>Dim.  1 juin 2025</v>
      </c>
      <c r="Z20" s="184">
        <f t="shared" ref="Z20:Z83" ca="1" si="4">MIN(R20,$AF$5)</f>
        <v>1</v>
      </c>
      <c r="AA20" s="389">
        <f t="shared" ref="AA20:AA83" ca="1" si="5">$AD$6</f>
        <v>6</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30</v>
      </c>
      <c r="AU20" s="322" t="str">
        <f>IF($C20=$AB$15,'NTS ONLY_set_year'!$E$143," ")&amp;$D20</f>
        <v xml:space="preserve"> 1</v>
      </c>
      <c r="AV20" s="162">
        <f ca="1">IF($X$16=$X$14,0,IF(ISERROR(INDEX($AK$2:$BO$2,D20)),0,(INDEX($AK$2:$BO$2,D20))))</f>
        <v>0</v>
      </c>
      <c r="AW20" s="239">
        <f t="shared" ref="AW20:AW37" ca="1" si="11">IF(OR(D20&gt;$AF$5,D20&lt;1),0,1-AV20)</f>
        <v>1</v>
      </c>
      <c r="BE20" s="744" t="str">
        <f ca="1">$AU$9</f>
        <v>Totaux</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Entrer jour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Sam</v>
      </c>
      <c r="U21" s="227" t="str">
        <f t="shared" ref="U21:U84" ca="1" si="13">$U$19</f>
        <v>juin</v>
      </c>
      <c r="X21" s="388">
        <f ca="1">$AE$8+D21</f>
        <v>45808</v>
      </c>
      <c r="Y21" s="513" t="str">
        <f t="shared" ref="Y21:Y84" ca="1" si="14">IF(Y15="f",T21&amp;". "&amp;" "&amp;R21&amp;" "&amp;U21&amp;" "&amp;$AE$7,T21&amp;". "&amp;U21&amp;" "&amp;R21&amp;", "&amp;$AE$7)</f>
        <v>Sam. juin , 2025</v>
      </c>
      <c r="Z21" s="184">
        <f t="shared" ca="1" si="4"/>
        <v>30</v>
      </c>
      <c r="AA21" s="389">
        <f t="shared" ca="1" si="5"/>
        <v>6</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Sam</v>
      </c>
      <c r="U22" s="227" t="str">
        <f t="shared" ca="1" si="13"/>
        <v>juin</v>
      </c>
      <c r="X22" s="388">
        <f t="shared" ref="X22:X85" ca="1" si="17">$AE$8+D22</f>
        <v>45808</v>
      </c>
      <c r="Y22" s="513" t="str">
        <f t="shared" ca="1" si="14"/>
        <v>Sam. juin , 2025</v>
      </c>
      <c r="Z22" s="184">
        <f t="shared" ca="1" si="4"/>
        <v>30</v>
      </c>
      <c r="AA22" s="389">
        <f t="shared" ca="1" si="5"/>
        <v>6</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Sam</v>
      </c>
      <c r="U23" s="227" t="str">
        <f t="shared" ca="1" si="13"/>
        <v>juin</v>
      </c>
      <c r="X23" s="388">
        <f t="shared" ca="1" si="17"/>
        <v>45808</v>
      </c>
      <c r="Y23" s="513" t="str">
        <f t="shared" ca="1" si="14"/>
        <v>Sam. juin , 2025</v>
      </c>
      <c r="Z23" s="184">
        <f t="shared" ca="1" si="4"/>
        <v>30</v>
      </c>
      <c r="AA23" s="389">
        <f t="shared" ca="1" si="5"/>
        <v>6</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Sam</v>
      </c>
      <c r="U24" s="227" t="str">
        <f t="shared" ca="1" si="13"/>
        <v>juin</v>
      </c>
      <c r="X24" s="388">
        <f t="shared" ca="1" si="17"/>
        <v>45808</v>
      </c>
      <c r="Y24" s="513" t="str">
        <f t="shared" ca="1" si="14"/>
        <v>Sam. juin , 2025</v>
      </c>
      <c r="Z24" s="184">
        <f t="shared" ca="1" si="4"/>
        <v>30</v>
      </c>
      <c r="AA24" s="389">
        <f t="shared" ca="1" si="5"/>
        <v>6</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Sam</v>
      </c>
      <c r="U25" s="227" t="str">
        <f t="shared" ca="1" si="13"/>
        <v>juin</v>
      </c>
      <c r="X25" s="388">
        <f t="shared" ca="1" si="17"/>
        <v>45808</v>
      </c>
      <c r="Y25" s="513" t="str">
        <f t="shared" ca="1" si="14"/>
        <v>Sam. juin , 2025</v>
      </c>
      <c r="Z25" s="184">
        <f t="shared" ca="1" si="4"/>
        <v>30</v>
      </c>
      <c r="AA25" s="389">
        <f t="shared" ca="1" si="5"/>
        <v>6</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Sam</v>
      </c>
      <c r="U26" s="227" t="str">
        <f t="shared" ca="1" si="13"/>
        <v>juin</v>
      </c>
      <c r="X26" s="388">
        <f t="shared" ca="1" si="17"/>
        <v>45808</v>
      </c>
      <c r="Y26" s="513" t="str">
        <f t="shared" ca="1" si="14"/>
        <v>Sam. juin , 2025</v>
      </c>
      <c r="Z26" s="184">
        <f t="shared" ca="1" si="4"/>
        <v>30</v>
      </c>
      <c r="AA26" s="389">
        <f t="shared" ca="1" si="5"/>
        <v>6</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Sam</v>
      </c>
      <c r="U27" s="227" t="str">
        <f t="shared" ca="1" si="13"/>
        <v>juin</v>
      </c>
      <c r="X27" s="388">
        <f t="shared" ca="1" si="17"/>
        <v>45808</v>
      </c>
      <c r="Y27" s="513" t="str">
        <f t="shared" ca="1" si="14"/>
        <v>Sam. juin , 2025</v>
      </c>
      <c r="Z27" s="184">
        <f t="shared" ca="1" si="4"/>
        <v>30</v>
      </c>
      <c r="AA27" s="389">
        <f t="shared" ca="1" si="5"/>
        <v>6</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Sam</v>
      </c>
      <c r="U28" s="227" t="str">
        <f t="shared" ca="1" si="13"/>
        <v>juin</v>
      </c>
      <c r="X28" s="388">
        <f t="shared" ca="1" si="17"/>
        <v>45808</v>
      </c>
      <c r="Y28" s="513" t="str">
        <f t="shared" ca="1" si="14"/>
        <v>Sam. juin , 2025</v>
      </c>
      <c r="Z28" s="184">
        <f t="shared" ca="1" si="4"/>
        <v>30</v>
      </c>
      <c r="AA28" s="389">
        <f t="shared" ca="1" si="5"/>
        <v>6</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Sam</v>
      </c>
      <c r="U29" s="227" t="str">
        <f t="shared" ca="1" si="13"/>
        <v>juin</v>
      </c>
      <c r="X29" s="388">
        <f t="shared" ca="1" si="17"/>
        <v>45808</v>
      </c>
      <c r="Y29" s="513" t="str">
        <f t="shared" ca="1" si="14"/>
        <v>Sam. juin , 2025</v>
      </c>
      <c r="Z29" s="184">
        <f t="shared" ca="1" si="4"/>
        <v>30</v>
      </c>
      <c r="AA29" s="389">
        <f t="shared" ca="1" si="5"/>
        <v>6</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Sam</v>
      </c>
      <c r="U30" s="227" t="str">
        <f t="shared" ca="1" si="13"/>
        <v>juin</v>
      </c>
      <c r="X30" s="388">
        <f t="shared" ca="1" si="17"/>
        <v>45808</v>
      </c>
      <c r="Y30" s="513" t="str">
        <f t="shared" ca="1" si="14"/>
        <v>Sam. juin , 2025</v>
      </c>
      <c r="Z30" s="184">
        <f t="shared" ca="1" si="4"/>
        <v>30</v>
      </c>
      <c r="AA30" s="389">
        <f t="shared" ca="1" si="5"/>
        <v>6</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Sam</v>
      </c>
      <c r="U31" s="227" t="str">
        <f t="shared" ca="1" si="13"/>
        <v>juin</v>
      </c>
      <c r="X31" s="388">
        <f t="shared" ca="1" si="17"/>
        <v>45808</v>
      </c>
      <c r="Y31" s="513" t="str">
        <f t="shared" ca="1" si="14"/>
        <v>Sam. juin , 2025</v>
      </c>
      <c r="Z31" s="184">
        <f t="shared" ca="1" si="4"/>
        <v>30</v>
      </c>
      <c r="AA31" s="389">
        <f t="shared" ca="1" si="5"/>
        <v>6</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Sam</v>
      </c>
      <c r="U32" s="227" t="str">
        <f t="shared" ca="1" si="13"/>
        <v>juin</v>
      </c>
      <c r="X32" s="388">
        <f t="shared" ca="1" si="17"/>
        <v>45808</v>
      </c>
      <c r="Y32" s="513" t="str">
        <f t="shared" ca="1" si="14"/>
        <v>Sam. juin , 2025</v>
      </c>
      <c r="Z32" s="184">
        <f t="shared" ca="1" si="4"/>
        <v>30</v>
      </c>
      <c r="AA32" s="389">
        <f t="shared" ca="1" si="5"/>
        <v>6</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Sam</v>
      </c>
      <c r="U33" s="227" t="str">
        <f t="shared" ca="1" si="13"/>
        <v>juin</v>
      </c>
      <c r="X33" s="388">
        <f t="shared" ca="1" si="17"/>
        <v>45808</v>
      </c>
      <c r="Y33" s="513" t="str">
        <f t="shared" ca="1" si="14"/>
        <v>Sam. juin , 2025</v>
      </c>
      <c r="Z33" s="184">
        <f t="shared" ca="1" si="4"/>
        <v>30</v>
      </c>
      <c r="AA33" s="389">
        <f t="shared" ca="1" si="5"/>
        <v>6</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Sam</v>
      </c>
      <c r="U34" s="227" t="str">
        <f t="shared" ca="1" si="13"/>
        <v>juin</v>
      </c>
      <c r="X34" s="388">
        <f t="shared" ca="1" si="17"/>
        <v>45808</v>
      </c>
      <c r="Y34" s="513" t="str">
        <f t="shared" ca="1" si="14"/>
        <v>Sam. juin , 2025</v>
      </c>
      <c r="Z34" s="184">
        <f t="shared" ca="1" si="4"/>
        <v>30</v>
      </c>
      <c r="AA34" s="389">
        <f t="shared" ca="1" si="5"/>
        <v>6</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Sam</v>
      </c>
      <c r="U35" s="227" t="str">
        <f t="shared" ca="1" si="13"/>
        <v>juin</v>
      </c>
      <c r="X35" s="388">
        <f t="shared" ca="1" si="17"/>
        <v>45808</v>
      </c>
      <c r="Y35" s="513" t="str">
        <f t="shared" ca="1" si="14"/>
        <v>Sam. juin , 2025</v>
      </c>
      <c r="Z35" s="184">
        <f t="shared" ca="1" si="4"/>
        <v>30</v>
      </c>
      <c r="AA35" s="389">
        <f t="shared" ca="1" si="5"/>
        <v>6</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Sam</v>
      </c>
      <c r="U36" s="227" t="str">
        <f t="shared" ca="1" si="13"/>
        <v>juin</v>
      </c>
      <c r="X36" s="388">
        <f t="shared" ca="1" si="17"/>
        <v>45808</v>
      </c>
      <c r="Y36" s="513" t="str">
        <f t="shared" ca="1" si="14"/>
        <v>Sam. juin , 2025</v>
      </c>
      <c r="Z36" s="184">
        <f t="shared" ca="1" si="4"/>
        <v>30</v>
      </c>
      <c r="AA36" s="389">
        <f t="shared" ca="1" si="5"/>
        <v>6</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Sam</v>
      </c>
      <c r="U37" s="227" t="str">
        <f t="shared" ca="1" si="13"/>
        <v>juin</v>
      </c>
      <c r="X37" s="388">
        <f t="shared" ca="1" si="17"/>
        <v>45808</v>
      </c>
      <c r="Y37" s="513" t="str">
        <f t="shared" ca="1" si="14"/>
        <v>Sam. juin , 2025</v>
      </c>
      <c r="Z37" s="184">
        <f t="shared" ca="1" si="4"/>
        <v>30</v>
      </c>
      <c r="AA37" s="389">
        <f t="shared" ca="1" si="5"/>
        <v>6</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Sam</v>
      </c>
      <c r="U38" s="227" t="str">
        <f t="shared" ca="1" si="13"/>
        <v>juin</v>
      </c>
      <c r="X38" s="388">
        <f t="shared" ca="1" si="17"/>
        <v>45808</v>
      </c>
      <c r="Y38" s="513" t="str">
        <f t="shared" ca="1" si="14"/>
        <v>Sam. juin , 2025</v>
      </c>
      <c r="Z38" s="184">
        <f t="shared" ca="1" si="4"/>
        <v>30</v>
      </c>
      <c r="AA38" s="389">
        <f t="shared" ca="1" si="5"/>
        <v>6</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Sam</v>
      </c>
      <c r="U39" s="227" t="str">
        <f t="shared" ca="1" si="13"/>
        <v>juin</v>
      </c>
      <c r="X39" s="388">
        <f t="shared" ca="1" si="17"/>
        <v>45808</v>
      </c>
      <c r="Y39" s="513" t="str">
        <f t="shared" ca="1" si="14"/>
        <v>Sam. juin , 2025</v>
      </c>
      <c r="Z39" s="184">
        <f t="shared" ca="1" si="4"/>
        <v>30</v>
      </c>
      <c r="AA39" s="389">
        <f t="shared" ca="1" si="5"/>
        <v>6</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Sam</v>
      </c>
      <c r="U40" s="227" t="str">
        <f t="shared" ca="1" si="13"/>
        <v>juin</v>
      </c>
      <c r="X40" s="388">
        <f t="shared" ca="1" si="17"/>
        <v>45808</v>
      </c>
      <c r="Y40" s="513" t="str">
        <f t="shared" ca="1" si="14"/>
        <v>Sam. juin , 2025</v>
      </c>
      <c r="Z40" s="184">
        <f t="shared" ca="1" si="4"/>
        <v>30</v>
      </c>
      <c r="AA40" s="389">
        <f t="shared" ca="1" si="5"/>
        <v>6</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Sam</v>
      </c>
      <c r="U41" s="227" t="str">
        <f t="shared" ca="1" si="13"/>
        <v>juin</v>
      </c>
      <c r="X41" s="388">
        <f t="shared" ca="1" si="17"/>
        <v>45808</v>
      </c>
      <c r="Y41" s="513" t="str">
        <f t="shared" ca="1" si="14"/>
        <v>Sam. juin , 2025</v>
      </c>
      <c r="Z41" s="184">
        <f t="shared" ca="1" si="4"/>
        <v>30</v>
      </c>
      <c r="AA41" s="389">
        <f t="shared" ca="1" si="5"/>
        <v>6</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Sam</v>
      </c>
      <c r="U42" s="227" t="str">
        <f t="shared" ca="1" si="13"/>
        <v>juin</v>
      </c>
      <c r="X42" s="388">
        <f t="shared" ca="1" si="17"/>
        <v>45808</v>
      </c>
      <c r="Y42" s="513" t="str">
        <f t="shared" ca="1" si="14"/>
        <v>Sam. juin , 2025</v>
      </c>
      <c r="Z42" s="184">
        <f t="shared" ca="1" si="4"/>
        <v>30</v>
      </c>
      <c r="AA42" s="389">
        <f t="shared" ca="1" si="5"/>
        <v>6</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Sam</v>
      </c>
      <c r="U43" s="227" t="str">
        <f t="shared" ca="1" si="13"/>
        <v>juin</v>
      </c>
      <c r="X43" s="388">
        <f t="shared" ca="1" si="17"/>
        <v>45808</v>
      </c>
      <c r="Y43" s="513" t="str">
        <f t="shared" ca="1" si="14"/>
        <v>Sam. juin , 2025</v>
      </c>
      <c r="Z43" s="184">
        <f t="shared" ca="1" si="4"/>
        <v>30</v>
      </c>
      <c r="AA43" s="389">
        <f t="shared" ca="1" si="5"/>
        <v>6</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Sam</v>
      </c>
      <c r="U44" s="227" t="str">
        <f t="shared" ca="1" si="13"/>
        <v>juin</v>
      </c>
      <c r="X44" s="388">
        <f t="shared" ca="1" si="17"/>
        <v>45808</v>
      </c>
      <c r="Y44" s="513" t="str">
        <f t="shared" ca="1" si="14"/>
        <v>Sam. juin , 2025</v>
      </c>
      <c r="Z44" s="184">
        <f t="shared" ca="1" si="4"/>
        <v>30</v>
      </c>
      <c r="AA44" s="389">
        <f t="shared" ca="1" si="5"/>
        <v>6</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Sam</v>
      </c>
      <c r="U45" s="227" t="str">
        <f t="shared" ca="1" si="13"/>
        <v>juin</v>
      </c>
      <c r="X45" s="388">
        <f t="shared" ca="1" si="17"/>
        <v>45808</v>
      </c>
      <c r="Y45" s="513" t="str">
        <f t="shared" ca="1" si="14"/>
        <v>Sam. juin , 2025</v>
      </c>
      <c r="Z45" s="184">
        <f t="shared" ca="1" si="4"/>
        <v>30</v>
      </c>
      <c r="AA45" s="389">
        <f t="shared" ca="1" si="5"/>
        <v>6</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Sam</v>
      </c>
      <c r="U46" s="227" t="str">
        <f t="shared" ca="1" si="13"/>
        <v>juin</v>
      </c>
      <c r="X46" s="388">
        <f t="shared" ca="1" si="17"/>
        <v>45808</v>
      </c>
      <c r="Y46" s="513" t="str">
        <f t="shared" ca="1" si="14"/>
        <v>Sam. juin , 2025</v>
      </c>
      <c r="Z46" s="184">
        <f t="shared" ca="1" si="4"/>
        <v>30</v>
      </c>
      <c r="AA46" s="389">
        <f t="shared" ca="1" si="5"/>
        <v>6</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Sam</v>
      </c>
      <c r="U47" s="227" t="str">
        <f t="shared" ca="1" si="13"/>
        <v>juin</v>
      </c>
      <c r="X47" s="388">
        <f t="shared" ca="1" si="17"/>
        <v>45808</v>
      </c>
      <c r="Y47" s="513" t="str">
        <f t="shared" ca="1" si="14"/>
        <v>Sam. juin , 2025</v>
      </c>
      <c r="Z47" s="184">
        <f t="shared" ca="1" si="4"/>
        <v>30</v>
      </c>
      <c r="AA47" s="389">
        <f t="shared" ca="1" si="5"/>
        <v>6</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Sam</v>
      </c>
      <c r="U48" s="227" t="str">
        <f t="shared" ca="1" si="13"/>
        <v>juin</v>
      </c>
      <c r="X48" s="388">
        <f t="shared" ca="1" si="17"/>
        <v>45808</v>
      </c>
      <c r="Y48" s="513" t="str">
        <f t="shared" ca="1" si="14"/>
        <v>Sam. juin , 2025</v>
      </c>
      <c r="Z48" s="184">
        <f t="shared" ca="1" si="4"/>
        <v>30</v>
      </c>
      <c r="AA48" s="389">
        <f t="shared" ca="1" si="5"/>
        <v>6</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Sam</v>
      </c>
      <c r="U49" s="227" t="str">
        <f t="shared" ca="1" si="13"/>
        <v>juin</v>
      </c>
      <c r="X49" s="388">
        <f t="shared" ca="1" si="17"/>
        <v>45808</v>
      </c>
      <c r="Y49" s="513" t="str">
        <f t="shared" ca="1" si="14"/>
        <v>Sam. juin , 2025</v>
      </c>
      <c r="Z49" s="184">
        <f t="shared" ca="1" si="4"/>
        <v>30</v>
      </c>
      <c r="AA49" s="389">
        <f t="shared" ca="1" si="5"/>
        <v>6</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Sam</v>
      </c>
      <c r="U50" s="227" t="str">
        <f t="shared" ca="1" si="13"/>
        <v>juin</v>
      </c>
      <c r="X50" s="388">
        <f t="shared" ca="1" si="17"/>
        <v>45808</v>
      </c>
      <c r="Y50" s="513" t="str">
        <f t="shared" ca="1" si="14"/>
        <v>Sam. juin , 2025</v>
      </c>
      <c r="Z50" s="184">
        <f t="shared" ca="1" si="4"/>
        <v>30</v>
      </c>
      <c r="AA50" s="389">
        <f t="shared" ca="1" si="5"/>
        <v>6</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Sam</v>
      </c>
      <c r="U51" s="227" t="str">
        <f t="shared" ca="1" si="13"/>
        <v>juin</v>
      </c>
      <c r="X51" s="388">
        <f t="shared" ca="1" si="17"/>
        <v>45808</v>
      </c>
      <c r="Y51" s="513" t="str">
        <f t="shared" ca="1" si="14"/>
        <v>Sam. juin , 2025</v>
      </c>
      <c r="Z51" s="184">
        <f t="shared" ca="1" si="4"/>
        <v>30</v>
      </c>
      <c r="AA51" s="389">
        <f t="shared" ca="1" si="5"/>
        <v>6</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Sam</v>
      </c>
      <c r="U52" s="227" t="str">
        <f t="shared" ca="1" si="13"/>
        <v>juin</v>
      </c>
      <c r="X52" s="388">
        <f t="shared" ca="1" si="17"/>
        <v>45808</v>
      </c>
      <c r="Y52" s="513" t="str">
        <f t="shared" ca="1" si="14"/>
        <v>Sam. juin , 2025</v>
      </c>
      <c r="Z52" s="184">
        <f t="shared" ca="1" si="4"/>
        <v>30</v>
      </c>
      <c r="AA52" s="389">
        <f t="shared" ca="1" si="5"/>
        <v>6</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Sam</v>
      </c>
      <c r="U53" s="227" t="str">
        <f t="shared" ca="1" si="13"/>
        <v>juin</v>
      </c>
      <c r="X53" s="388">
        <f t="shared" ca="1" si="17"/>
        <v>45808</v>
      </c>
      <c r="Y53" s="513" t="str">
        <f t="shared" ca="1" si="14"/>
        <v>Sam. juin , 2025</v>
      </c>
      <c r="Z53" s="184">
        <f t="shared" ca="1" si="4"/>
        <v>30</v>
      </c>
      <c r="AA53" s="389">
        <f t="shared" ca="1" si="5"/>
        <v>6</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Sam</v>
      </c>
      <c r="U54" s="227" t="str">
        <f t="shared" ca="1" si="13"/>
        <v>juin</v>
      </c>
      <c r="X54" s="388">
        <f t="shared" ca="1" si="17"/>
        <v>45808</v>
      </c>
      <c r="Y54" s="513" t="str">
        <f t="shared" ca="1" si="14"/>
        <v>Sam. juin , 2025</v>
      </c>
      <c r="Z54" s="184">
        <f t="shared" ca="1" si="4"/>
        <v>30</v>
      </c>
      <c r="AA54" s="389">
        <f t="shared" ca="1" si="5"/>
        <v>6</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Sam</v>
      </c>
      <c r="U55" s="227" t="str">
        <f t="shared" ca="1" si="13"/>
        <v>juin</v>
      </c>
      <c r="X55" s="388">
        <f t="shared" ca="1" si="17"/>
        <v>45808</v>
      </c>
      <c r="Y55" s="513" t="str">
        <f t="shared" ca="1" si="14"/>
        <v>Sam. juin , 2025</v>
      </c>
      <c r="Z55" s="184">
        <f t="shared" ca="1" si="4"/>
        <v>30</v>
      </c>
      <c r="AA55" s="389">
        <f t="shared" ca="1" si="5"/>
        <v>6</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Sam</v>
      </c>
      <c r="U56" s="227" t="str">
        <f t="shared" ca="1" si="13"/>
        <v>juin</v>
      </c>
      <c r="X56" s="388">
        <f t="shared" ca="1" si="17"/>
        <v>45808</v>
      </c>
      <c r="Y56" s="513" t="str">
        <f t="shared" ca="1" si="14"/>
        <v>Sam. juin , 2025</v>
      </c>
      <c r="Z56" s="184">
        <f t="shared" ca="1" si="4"/>
        <v>30</v>
      </c>
      <c r="AA56" s="389">
        <f t="shared" ca="1" si="5"/>
        <v>6</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Sam</v>
      </c>
      <c r="U57" s="227" t="str">
        <f t="shared" ca="1" si="13"/>
        <v>juin</v>
      </c>
      <c r="X57" s="388">
        <f t="shared" ca="1" si="17"/>
        <v>45808</v>
      </c>
      <c r="Y57" s="513" t="str">
        <f t="shared" ca="1" si="14"/>
        <v>Sam. juin , 2025</v>
      </c>
      <c r="Z57" s="184">
        <f t="shared" ca="1" si="4"/>
        <v>30</v>
      </c>
      <c r="AA57" s="389">
        <f t="shared" ca="1" si="5"/>
        <v>6</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Sam</v>
      </c>
      <c r="U58" s="227" t="str">
        <f t="shared" ca="1" si="13"/>
        <v>juin</v>
      </c>
      <c r="X58" s="388">
        <f t="shared" ca="1" si="17"/>
        <v>45808</v>
      </c>
      <c r="Y58" s="513" t="str">
        <f t="shared" ca="1" si="14"/>
        <v>Sam. juin , 2025</v>
      </c>
      <c r="Z58" s="184">
        <f t="shared" ca="1" si="4"/>
        <v>30</v>
      </c>
      <c r="AA58" s="389">
        <f t="shared" ca="1" si="5"/>
        <v>6</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Sam</v>
      </c>
      <c r="U59" s="227" t="str">
        <f t="shared" ca="1" si="13"/>
        <v>juin</v>
      </c>
      <c r="X59" s="388">
        <f t="shared" ca="1" si="17"/>
        <v>45808</v>
      </c>
      <c r="Y59" s="513" t="str">
        <f t="shared" ca="1" si="14"/>
        <v>Sam. juin , 2025</v>
      </c>
      <c r="Z59" s="184">
        <f t="shared" ca="1" si="4"/>
        <v>30</v>
      </c>
      <c r="AA59" s="389">
        <f t="shared" ca="1" si="5"/>
        <v>6</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Sam</v>
      </c>
      <c r="U60" s="227" t="str">
        <f t="shared" ca="1" si="13"/>
        <v>juin</v>
      </c>
      <c r="X60" s="388">
        <f t="shared" ca="1" si="17"/>
        <v>45808</v>
      </c>
      <c r="Y60" s="513" t="str">
        <f t="shared" ca="1" si="14"/>
        <v>Sam. juin , 2025</v>
      </c>
      <c r="Z60" s="184">
        <f t="shared" ca="1" si="4"/>
        <v>30</v>
      </c>
      <c r="AA60" s="389">
        <f t="shared" ca="1" si="5"/>
        <v>6</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Sam</v>
      </c>
      <c r="U61" s="227" t="str">
        <f t="shared" ca="1" si="13"/>
        <v>juin</v>
      </c>
      <c r="X61" s="388">
        <f t="shared" ca="1" si="17"/>
        <v>45808</v>
      </c>
      <c r="Y61" s="513" t="str">
        <f t="shared" ca="1" si="14"/>
        <v>Sam. juin , 2025</v>
      </c>
      <c r="Z61" s="184">
        <f t="shared" ca="1" si="4"/>
        <v>30</v>
      </c>
      <c r="AA61" s="389">
        <f t="shared" ca="1" si="5"/>
        <v>6</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Sam</v>
      </c>
      <c r="U62" s="227" t="str">
        <f t="shared" ca="1" si="13"/>
        <v>juin</v>
      </c>
      <c r="X62" s="388">
        <f t="shared" ca="1" si="17"/>
        <v>45808</v>
      </c>
      <c r="Y62" s="513" t="str">
        <f t="shared" ca="1" si="14"/>
        <v>Sam. juin , 2025</v>
      </c>
      <c r="Z62" s="184">
        <f t="shared" ca="1" si="4"/>
        <v>30</v>
      </c>
      <c r="AA62" s="389">
        <f t="shared" ca="1" si="5"/>
        <v>6</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Sam</v>
      </c>
      <c r="U63" s="227" t="str">
        <f t="shared" ca="1" si="13"/>
        <v>juin</v>
      </c>
      <c r="X63" s="388">
        <f t="shared" ca="1" si="17"/>
        <v>45808</v>
      </c>
      <c r="Y63" s="513" t="str">
        <f t="shared" ca="1" si="14"/>
        <v>Sam. juin , 2025</v>
      </c>
      <c r="Z63" s="184">
        <f t="shared" ca="1" si="4"/>
        <v>30</v>
      </c>
      <c r="AA63" s="389">
        <f t="shared" ca="1" si="5"/>
        <v>6</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Sam</v>
      </c>
      <c r="U64" s="227" t="str">
        <f t="shared" ca="1" si="13"/>
        <v>juin</v>
      </c>
      <c r="X64" s="388">
        <f t="shared" ca="1" si="17"/>
        <v>45808</v>
      </c>
      <c r="Y64" s="513" t="str">
        <f t="shared" ca="1" si="14"/>
        <v>Sam. juin , 2025</v>
      </c>
      <c r="Z64" s="184">
        <f t="shared" ca="1" si="4"/>
        <v>30</v>
      </c>
      <c r="AA64" s="389">
        <f t="shared" ca="1" si="5"/>
        <v>6</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Sam</v>
      </c>
      <c r="U65" s="227" t="str">
        <f t="shared" ca="1" si="13"/>
        <v>juin</v>
      </c>
      <c r="X65" s="388">
        <f t="shared" ca="1" si="17"/>
        <v>45808</v>
      </c>
      <c r="Y65" s="513" t="str">
        <f t="shared" ca="1" si="14"/>
        <v>Sam. juin , 2025</v>
      </c>
      <c r="Z65" s="184">
        <f t="shared" ca="1" si="4"/>
        <v>30</v>
      </c>
      <c r="AA65" s="389">
        <f t="shared" ca="1" si="5"/>
        <v>6</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Sam</v>
      </c>
      <c r="U66" s="227" t="str">
        <f t="shared" ca="1" si="13"/>
        <v>juin</v>
      </c>
      <c r="X66" s="388">
        <f t="shared" ca="1" si="17"/>
        <v>45808</v>
      </c>
      <c r="Y66" s="513" t="str">
        <f t="shared" ca="1" si="14"/>
        <v>Sam. juin , 2025</v>
      </c>
      <c r="Z66" s="184">
        <f t="shared" ca="1" si="4"/>
        <v>30</v>
      </c>
      <c r="AA66" s="389">
        <f t="shared" ca="1" si="5"/>
        <v>6</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Sam</v>
      </c>
      <c r="U67" s="227" t="str">
        <f t="shared" ca="1" si="13"/>
        <v>juin</v>
      </c>
      <c r="X67" s="388">
        <f t="shared" ca="1" si="17"/>
        <v>45808</v>
      </c>
      <c r="Y67" s="513" t="str">
        <f t="shared" ca="1" si="14"/>
        <v>Sam. juin , 2025</v>
      </c>
      <c r="Z67" s="184">
        <f t="shared" ca="1" si="4"/>
        <v>30</v>
      </c>
      <c r="AA67" s="389">
        <f t="shared" ca="1" si="5"/>
        <v>6</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Sam</v>
      </c>
      <c r="U68" s="227" t="str">
        <f t="shared" ca="1" si="13"/>
        <v>juin</v>
      </c>
      <c r="X68" s="388">
        <f t="shared" ca="1" si="17"/>
        <v>45808</v>
      </c>
      <c r="Y68" s="513" t="str">
        <f t="shared" ca="1" si="14"/>
        <v>Sam. juin , 2025</v>
      </c>
      <c r="Z68" s="184">
        <f t="shared" ca="1" si="4"/>
        <v>30</v>
      </c>
      <c r="AA68" s="389">
        <f t="shared" ca="1" si="5"/>
        <v>6</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Sam</v>
      </c>
      <c r="U69" s="227" t="str">
        <f t="shared" ca="1" si="13"/>
        <v>juin</v>
      </c>
      <c r="X69" s="388">
        <f t="shared" ca="1" si="17"/>
        <v>45808</v>
      </c>
      <c r="Y69" s="513" t="str">
        <f t="shared" ca="1" si="14"/>
        <v>Sam. juin , 2025</v>
      </c>
      <c r="Z69" s="184">
        <f t="shared" ca="1" si="4"/>
        <v>30</v>
      </c>
      <c r="AA69" s="389">
        <f t="shared" ca="1" si="5"/>
        <v>6</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Sam</v>
      </c>
      <c r="U70" s="227" t="str">
        <f t="shared" ca="1" si="13"/>
        <v>juin</v>
      </c>
      <c r="X70" s="388">
        <f t="shared" ca="1" si="17"/>
        <v>45808</v>
      </c>
      <c r="Y70" s="513" t="str">
        <f t="shared" ca="1" si="14"/>
        <v>Sam. juin , 2025</v>
      </c>
      <c r="Z70" s="184">
        <f t="shared" ca="1" si="4"/>
        <v>30</v>
      </c>
      <c r="AA70" s="389">
        <f t="shared" ca="1" si="5"/>
        <v>6</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Sam</v>
      </c>
      <c r="U71" s="227" t="str">
        <f t="shared" ca="1" si="13"/>
        <v>juin</v>
      </c>
      <c r="X71" s="388">
        <f t="shared" ca="1" si="17"/>
        <v>45808</v>
      </c>
      <c r="Y71" s="513" t="str">
        <f t="shared" ca="1" si="14"/>
        <v>Sam. juin , 2025</v>
      </c>
      <c r="Z71" s="184">
        <f t="shared" ca="1" si="4"/>
        <v>30</v>
      </c>
      <c r="AA71" s="389">
        <f t="shared" ca="1" si="5"/>
        <v>6</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Sam</v>
      </c>
      <c r="U72" s="227" t="str">
        <f t="shared" ca="1" si="13"/>
        <v>juin</v>
      </c>
      <c r="X72" s="388">
        <f t="shared" ca="1" si="17"/>
        <v>45808</v>
      </c>
      <c r="Y72" s="513" t="str">
        <f t="shared" ca="1" si="14"/>
        <v>Sam. juin , 2025</v>
      </c>
      <c r="Z72" s="184">
        <f t="shared" ca="1" si="4"/>
        <v>30</v>
      </c>
      <c r="AA72" s="389">
        <f t="shared" ca="1" si="5"/>
        <v>6</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Sam</v>
      </c>
      <c r="U73" s="227" t="str">
        <f t="shared" ca="1" si="13"/>
        <v>juin</v>
      </c>
      <c r="X73" s="388">
        <f t="shared" ca="1" si="17"/>
        <v>45808</v>
      </c>
      <c r="Y73" s="513" t="str">
        <f t="shared" ca="1" si="14"/>
        <v>Sam. juin , 2025</v>
      </c>
      <c r="Z73" s="184">
        <f t="shared" ca="1" si="4"/>
        <v>30</v>
      </c>
      <c r="AA73" s="389">
        <f t="shared" ca="1" si="5"/>
        <v>6</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Sam</v>
      </c>
      <c r="U74" s="227" t="str">
        <f t="shared" ca="1" si="13"/>
        <v>juin</v>
      </c>
      <c r="X74" s="388">
        <f t="shared" ca="1" si="17"/>
        <v>45808</v>
      </c>
      <c r="Y74" s="513" t="str">
        <f t="shared" ca="1" si="14"/>
        <v>Sam. juin , 2025</v>
      </c>
      <c r="Z74" s="184">
        <f t="shared" ca="1" si="4"/>
        <v>30</v>
      </c>
      <c r="AA74" s="389">
        <f t="shared" ca="1" si="5"/>
        <v>6</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Sam</v>
      </c>
      <c r="U75" s="227" t="str">
        <f t="shared" ca="1" si="13"/>
        <v>juin</v>
      </c>
      <c r="X75" s="388">
        <f t="shared" ca="1" si="17"/>
        <v>45808</v>
      </c>
      <c r="Y75" s="513" t="str">
        <f t="shared" ca="1" si="14"/>
        <v>Sam. juin , 2025</v>
      </c>
      <c r="Z75" s="184">
        <f t="shared" ca="1" si="4"/>
        <v>30</v>
      </c>
      <c r="AA75" s="389">
        <f t="shared" ca="1" si="5"/>
        <v>6</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Sam</v>
      </c>
      <c r="U76" s="227" t="str">
        <f t="shared" ca="1" si="13"/>
        <v>juin</v>
      </c>
      <c r="X76" s="388">
        <f t="shared" ca="1" si="17"/>
        <v>45808</v>
      </c>
      <c r="Y76" s="513" t="str">
        <f t="shared" ca="1" si="14"/>
        <v>Sam. juin , 2025</v>
      </c>
      <c r="Z76" s="184">
        <f t="shared" ca="1" si="4"/>
        <v>30</v>
      </c>
      <c r="AA76" s="389">
        <f t="shared" ca="1" si="5"/>
        <v>6</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Sam</v>
      </c>
      <c r="U77" s="227" t="str">
        <f t="shared" ca="1" si="13"/>
        <v>juin</v>
      </c>
      <c r="X77" s="388">
        <f t="shared" ca="1" si="17"/>
        <v>45808</v>
      </c>
      <c r="Y77" s="513" t="str">
        <f t="shared" ca="1" si="14"/>
        <v>Sam. juin , 2025</v>
      </c>
      <c r="Z77" s="184">
        <f t="shared" ca="1" si="4"/>
        <v>30</v>
      </c>
      <c r="AA77" s="389">
        <f t="shared" ca="1" si="5"/>
        <v>6</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Sam</v>
      </c>
      <c r="U78" s="227" t="str">
        <f t="shared" ca="1" si="13"/>
        <v>juin</v>
      </c>
      <c r="X78" s="388">
        <f t="shared" ca="1" si="17"/>
        <v>45808</v>
      </c>
      <c r="Y78" s="513" t="str">
        <f t="shared" ca="1" si="14"/>
        <v>Sam. juin , 2025</v>
      </c>
      <c r="Z78" s="184">
        <f t="shared" ca="1" si="4"/>
        <v>30</v>
      </c>
      <c r="AA78" s="389">
        <f t="shared" ca="1" si="5"/>
        <v>6</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Sam</v>
      </c>
      <c r="U79" s="227" t="str">
        <f t="shared" ca="1" si="13"/>
        <v>juin</v>
      </c>
      <c r="X79" s="388">
        <f t="shared" ca="1" si="17"/>
        <v>45808</v>
      </c>
      <c r="Y79" s="513" t="str">
        <f t="shared" ca="1" si="14"/>
        <v>Sam. juin , 2025</v>
      </c>
      <c r="Z79" s="184">
        <f t="shared" ca="1" si="4"/>
        <v>30</v>
      </c>
      <c r="AA79" s="389">
        <f t="shared" ca="1" si="5"/>
        <v>6</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Sam</v>
      </c>
      <c r="U80" s="227" t="str">
        <f t="shared" ca="1" si="13"/>
        <v>juin</v>
      </c>
      <c r="X80" s="388">
        <f t="shared" ca="1" si="17"/>
        <v>45808</v>
      </c>
      <c r="Y80" s="513" t="str">
        <f t="shared" ca="1" si="14"/>
        <v>Sam. juin , 2025</v>
      </c>
      <c r="Z80" s="184">
        <f t="shared" ca="1" si="4"/>
        <v>30</v>
      </c>
      <c r="AA80" s="389">
        <f t="shared" ca="1" si="5"/>
        <v>6</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Sam</v>
      </c>
      <c r="U81" s="227" t="str">
        <f t="shared" ca="1" si="13"/>
        <v>juin</v>
      </c>
      <c r="X81" s="388">
        <f t="shared" ca="1" si="17"/>
        <v>45808</v>
      </c>
      <c r="Y81" s="513" t="str">
        <f t="shared" ca="1" si="14"/>
        <v>Sam. juin , 2025</v>
      </c>
      <c r="Z81" s="184">
        <f t="shared" ca="1" si="4"/>
        <v>30</v>
      </c>
      <c r="AA81" s="389">
        <f t="shared" ca="1" si="5"/>
        <v>6</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Sam</v>
      </c>
      <c r="U82" s="227" t="str">
        <f t="shared" ca="1" si="13"/>
        <v>juin</v>
      </c>
      <c r="X82" s="388">
        <f t="shared" ca="1" si="17"/>
        <v>45808</v>
      </c>
      <c r="Y82" s="513" t="str">
        <f t="shared" ca="1" si="14"/>
        <v>Sam. juin , 2025</v>
      </c>
      <c r="Z82" s="184">
        <f t="shared" ca="1" si="4"/>
        <v>30</v>
      </c>
      <c r="AA82" s="389">
        <f t="shared" ca="1" si="5"/>
        <v>6</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Sam</v>
      </c>
      <c r="U83" s="227" t="str">
        <f t="shared" ca="1" si="13"/>
        <v>juin</v>
      </c>
      <c r="X83" s="388">
        <f t="shared" ca="1" si="17"/>
        <v>45808</v>
      </c>
      <c r="Y83" s="513" t="str">
        <f t="shared" ca="1" si="14"/>
        <v>Sam. juin , 2025</v>
      </c>
      <c r="Z83" s="184">
        <f t="shared" ca="1" si="4"/>
        <v>30</v>
      </c>
      <c r="AA83" s="389">
        <f t="shared" ca="1" si="5"/>
        <v>6</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Sam</v>
      </c>
      <c r="U84" s="227" t="str">
        <f t="shared" ca="1" si="13"/>
        <v>juin</v>
      </c>
      <c r="X84" s="388">
        <f t="shared" ca="1" si="17"/>
        <v>45808</v>
      </c>
      <c r="Y84" s="513" t="str">
        <f t="shared" ca="1" si="14"/>
        <v>Sam. juin , 2025</v>
      </c>
      <c r="Z84" s="184">
        <f t="shared" ref="Z84:Z147" ca="1" si="24">MIN(R84,$AF$5)</f>
        <v>30</v>
      </c>
      <c r="AA84" s="389">
        <f t="shared" ref="AA84:AA147" ca="1" si="25">$AD$6</f>
        <v>6</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Sam</v>
      </c>
      <c r="U85" s="227" t="str">
        <f t="shared" ref="U85:U148" ca="1" si="32">$U$19</f>
        <v>juin</v>
      </c>
      <c r="X85" s="388">
        <f t="shared" ca="1" si="17"/>
        <v>45808</v>
      </c>
      <c r="Y85" s="513" t="str">
        <f t="shared" ref="Y85:Y148" ca="1" si="33">IF(Y79="f",T85&amp;". "&amp;" "&amp;R85&amp;" "&amp;U85&amp;" "&amp;$AE$7,T85&amp;". "&amp;U85&amp;" "&amp;R85&amp;", "&amp;$AE$7)</f>
        <v>Sam. juin , 2025</v>
      </c>
      <c r="Z85" s="184">
        <f t="shared" ca="1" si="24"/>
        <v>30</v>
      </c>
      <c r="AA85" s="389">
        <f t="shared" ca="1" si="25"/>
        <v>6</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Sam</v>
      </c>
      <c r="U86" s="227" t="str">
        <f t="shared" ca="1" si="32"/>
        <v>juin</v>
      </c>
      <c r="X86" s="388">
        <f t="shared" ref="X86:X149" ca="1" si="36">$AE$8+D86</f>
        <v>45808</v>
      </c>
      <c r="Y86" s="513" t="str">
        <f t="shared" ca="1" si="33"/>
        <v>Sam. juin , 2025</v>
      </c>
      <c r="Z86" s="184">
        <f t="shared" ca="1" si="24"/>
        <v>30</v>
      </c>
      <c r="AA86" s="389">
        <f t="shared" ca="1" si="25"/>
        <v>6</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Sam</v>
      </c>
      <c r="U87" s="227" t="str">
        <f t="shared" ca="1" si="32"/>
        <v>juin</v>
      </c>
      <c r="X87" s="388">
        <f t="shared" ca="1" si="36"/>
        <v>45808</v>
      </c>
      <c r="Y87" s="513" t="str">
        <f t="shared" ca="1" si="33"/>
        <v>Sam. juin , 2025</v>
      </c>
      <c r="Z87" s="184">
        <f t="shared" ca="1" si="24"/>
        <v>30</v>
      </c>
      <c r="AA87" s="389">
        <f t="shared" ca="1" si="25"/>
        <v>6</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Sam</v>
      </c>
      <c r="U88" s="227" t="str">
        <f t="shared" ca="1" si="32"/>
        <v>juin</v>
      </c>
      <c r="X88" s="388">
        <f t="shared" ca="1" si="36"/>
        <v>45808</v>
      </c>
      <c r="Y88" s="513" t="str">
        <f t="shared" ca="1" si="33"/>
        <v>Sam. juin , 2025</v>
      </c>
      <c r="Z88" s="184">
        <f t="shared" ca="1" si="24"/>
        <v>30</v>
      </c>
      <c r="AA88" s="389">
        <f t="shared" ca="1" si="25"/>
        <v>6</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Sam</v>
      </c>
      <c r="U89" s="227" t="str">
        <f t="shared" ca="1" si="32"/>
        <v>juin</v>
      </c>
      <c r="X89" s="388">
        <f t="shared" ca="1" si="36"/>
        <v>45808</v>
      </c>
      <c r="Y89" s="513" t="str">
        <f t="shared" ca="1" si="33"/>
        <v>Sam. juin , 2025</v>
      </c>
      <c r="Z89" s="184">
        <f t="shared" ca="1" si="24"/>
        <v>30</v>
      </c>
      <c r="AA89" s="389">
        <f t="shared" ca="1" si="25"/>
        <v>6</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Sam</v>
      </c>
      <c r="U90" s="227" t="str">
        <f t="shared" ca="1" si="32"/>
        <v>juin</v>
      </c>
      <c r="X90" s="388">
        <f t="shared" ca="1" si="36"/>
        <v>45808</v>
      </c>
      <c r="Y90" s="513" t="str">
        <f t="shared" ca="1" si="33"/>
        <v>Sam. juin , 2025</v>
      </c>
      <c r="Z90" s="184">
        <f t="shared" ca="1" si="24"/>
        <v>30</v>
      </c>
      <c r="AA90" s="389">
        <f t="shared" ca="1" si="25"/>
        <v>6</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Sam</v>
      </c>
      <c r="U91" s="227" t="str">
        <f t="shared" ca="1" si="32"/>
        <v>juin</v>
      </c>
      <c r="X91" s="388">
        <f t="shared" ca="1" si="36"/>
        <v>45808</v>
      </c>
      <c r="Y91" s="513" t="str">
        <f t="shared" ca="1" si="33"/>
        <v>Sam. juin , 2025</v>
      </c>
      <c r="Z91" s="184">
        <f t="shared" ca="1" si="24"/>
        <v>30</v>
      </c>
      <c r="AA91" s="389">
        <f t="shared" ca="1" si="25"/>
        <v>6</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Sam</v>
      </c>
      <c r="U92" s="227" t="str">
        <f t="shared" ca="1" si="32"/>
        <v>juin</v>
      </c>
      <c r="X92" s="388">
        <f t="shared" ca="1" si="36"/>
        <v>45808</v>
      </c>
      <c r="Y92" s="513" t="str">
        <f t="shared" ca="1" si="33"/>
        <v>Sam. juin , 2025</v>
      </c>
      <c r="Z92" s="184">
        <f t="shared" ca="1" si="24"/>
        <v>30</v>
      </c>
      <c r="AA92" s="389">
        <f t="shared" ca="1" si="25"/>
        <v>6</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Sam</v>
      </c>
      <c r="U93" s="227" t="str">
        <f t="shared" ca="1" si="32"/>
        <v>juin</v>
      </c>
      <c r="X93" s="388">
        <f t="shared" ca="1" si="36"/>
        <v>45808</v>
      </c>
      <c r="Y93" s="513" t="str">
        <f t="shared" ca="1" si="33"/>
        <v>Sam. juin , 2025</v>
      </c>
      <c r="Z93" s="184">
        <f t="shared" ca="1" si="24"/>
        <v>30</v>
      </c>
      <c r="AA93" s="389">
        <f t="shared" ca="1" si="25"/>
        <v>6</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Sam</v>
      </c>
      <c r="U94" s="227" t="str">
        <f t="shared" ca="1" si="32"/>
        <v>juin</v>
      </c>
      <c r="X94" s="388">
        <f t="shared" ca="1" si="36"/>
        <v>45808</v>
      </c>
      <c r="Y94" s="513" t="str">
        <f t="shared" ca="1" si="33"/>
        <v>Sam. juin , 2025</v>
      </c>
      <c r="Z94" s="184">
        <f t="shared" ca="1" si="24"/>
        <v>30</v>
      </c>
      <c r="AA94" s="389">
        <f t="shared" ca="1" si="25"/>
        <v>6</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Sam</v>
      </c>
      <c r="U95" s="227" t="str">
        <f t="shared" ca="1" si="32"/>
        <v>juin</v>
      </c>
      <c r="X95" s="388">
        <f t="shared" ca="1" si="36"/>
        <v>45808</v>
      </c>
      <c r="Y95" s="513" t="str">
        <f t="shared" ca="1" si="33"/>
        <v>Sam. juin , 2025</v>
      </c>
      <c r="Z95" s="184">
        <f t="shared" ca="1" si="24"/>
        <v>30</v>
      </c>
      <c r="AA95" s="389">
        <f t="shared" ca="1" si="25"/>
        <v>6</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Sam</v>
      </c>
      <c r="U96" s="227" t="str">
        <f t="shared" ca="1" si="32"/>
        <v>juin</v>
      </c>
      <c r="X96" s="388">
        <f t="shared" ca="1" si="36"/>
        <v>45808</v>
      </c>
      <c r="Y96" s="513" t="str">
        <f t="shared" ca="1" si="33"/>
        <v>Sam. juin , 2025</v>
      </c>
      <c r="Z96" s="184">
        <f t="shared" ca="1" si="24"/>
        <v>30</v>
      </c>
      <c r="AA96" s="389">
        <f t="shared" ca="1" si="25"/>
        <v>6</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Sam</v>
      </c>
      <c r="U97" s="227" t="str">
        <f t="shared" ca="1" si="32"/>
        <v>juin</v>
      </c>
      <c r="X97" s="388">
        <f t="shared" ca="1" si="36"/>
        <v>45808</v>
      </c>
      <c r="Y97" s="513" t="str">
        <f t="shared" ca="1" si="33"/>
        <v>Sam. juin , 2025</v>
      </c>
      <c r="Z97" s="184">
        <f t="shared" ca="1" si="24"/>
        <v>30</v>
      </c>
      <c r="AA97" s="389">
        <f t="shared" ca="1" si="25"/>
        <v>6</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Sam</v>
      </c>
      <c r="U98" s="227" t="str">
        <f t="shared" ca="1" si="32"/>
        <v>juin</v>
      </c>
      <c r="X98" s="388">
        <f t="shared" ca="1" si="36"/>
        <v>45808</v>
      </c>
      <c r="Y98" s="513" t="str">
        <f t="shared" ca="1" si="33"/>
        <v>Sam. juin , 2025</v>
      </c>
      <c r="Z98" s="184">
        <f t="shared" ca="1" si="24"/>
        <v>30</v>
      </c>
      <c r="AA98" s="389">
        <f t="shared" ca="1" si="25"/>
        <v>6</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Sam</v>
      </c>
      <c r="U99" s="227" t="str">
        <f t="shared" ca="1" si="32"/>
        <v>juin</v>
      </c>
      <c r="X99" s="388">
        <f t="shared" ca="1" si="36"/>
        <v>45808</v>
      </c>
      <c r="Y99" s="513" t="str">
        <f t="shared" ca="1" si="33"/>
        <v>Sam. juin , 2025</v>
      </c>
      <c r="Z99" s="184">
        <f t="shared" ca="1" si="24"/>
        <v>30</v>
      </c>
      <c r="AA99" s="389">
        <f t="shared" ca="1" si="25"/>
        <v>6</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Sam</v>
      </c>
      <c r="U100" s="227" t="str">
        <f t="shared" ca="1" si="32"/>
        <v>juin</v>
      </c>
      <c r="X100" s="388">
        <f t="shared" ca="1" si="36"/>
        <v>45808</v>
      </c>
      <c r="Y100" s="513" t="str">
        <f t="shared" ca="1" si="33"/>
        <v>Sam. juin , 2025</v>
      </c>
      <c r="Z100" s="184">
        <f t="shared" ca="1" si="24"/>
        <v>30</v>
      </c>
      <c r="AA100" s="389">
        <f t="shared" ca="1" si="25"/>
        <v>6</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Sam</v>
      </c>
      <c r="U101" s="227" t="str">
        <f t="shared" ca="1" si="32"/>
        <v>juin</v>
      </c>
      <c r="X101" s="388">
        <f t="shared" ca="1" si="36"/>
        <v>45808</v>
      </c>
      <c r="Y101" s="513" t="str">
        <f t="shared" ca="1" si="33"/>
        <v>Sam. juin , 2025</v>
      </c>
      <c r="Z101" s="184">
        <f t="shared" ca="1" si="24"/>
        <v>30</v>
      </c>
      <c r="AA101" s="389">
        <f t="shared" ca="1" si="25"/>
        <v>6</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Sam</v>
      </c>
      <c r="U102" s="227" t="str">
        <f t="shared" ca="1" si="32"/>
        <v>juin</v>
      </c>
      <c r="X102" s="388">
        <f t="shared" ca="1" si="36"/>
        <v>45808</v>
      </c>
      <c r="Y102" s="513" t="str">
        <f t="shared" ca="1" si="33"/>
        <v>Sam. juin , 2025</v>
      </c>
      <c r="Z102" s="184">
        <f t="shared" ca="1" si="24"/>
        <v>30</v>
      </c>
      <c r="AA102" s="389">
        <f t="shared" ca="1" si="25"/>
        <v>6</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Sam</v>
      </c>
      <c r="U103" s="227" t="str">
        <f t="shared" ca="1" si="32"/>
        <v>juin</v>
      </c>
      <c r="X103" s="388">
        <f t="shared" ca="1" si="36"/>
        <v>45808</v>
      </c>
      <c r="Y103" s="513" t="str">
        <f t="shared" ca="1" si="33"/>
        <v>Sam. juin , 2025</v>
      </c>
      <c r="Z103" s="184">
        <f t="shared" ca="1" si="24"/>
        <v>30</v>
      </c>
      <c r="AA103" s="389">
        <f t="shared" ca="1" si="25"/>
        <v>6</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Sam</v>
      </c>
      <c r="U104" s="227" t="str">
        <f t="shared" ca="1" si="32"/>
        <v>juin</v>
      </c>
      <c r="X104" s="388">
        <f t="shared" ca="1" si="36"/>
        <v>45808</v>
      </c>
      <c r="Y104" s="513" t="str">
        <f t="shared" ca="1" si="33"/>
        <v>Sam. juin , 2025</v>
      </c>
      <c r="Z104" s="184">
        <f t="shared" ca="1" si="24"/>
        <v>30</v>
      </c>
      <c r="AA104" s="389">
        <f t="shared" ca="1" si="25"/>
        <v>6</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Sam</v>
      </c>
      <c r="U105" s="227" t="str">
        <f t="shared" ca="1" si="32"/>
        <v>juin</v>
      </c>
      <c r="X105" s="388">
        <f t="shared" ca="1" si="36"/>
        <v>45808</v>
      </c>
      <c r="Y105" s="513" t="str">
        <f t="shared" ca="1" si="33"/>
        <v>Sam. juin , 2025</v>
      </c>
      <c r="Z105" s="184">
        <f t="shared" ca="1" si="24"/>
        <v>30</v>
      </c>
      <c r="AA105" s="389">
        <f t="shared" ca="1" si="25"/>
        <v>6</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Sam</v>
      </c>
      <c r="U106" s="227" t="str">
        <f t="shared" ca="1" si="32"/>
        <v>juin</v>
      </c>
      <c r="X106" s="388">
        <f t="shared" ca="1" si="36"/>
        <v>45808</v>
      </c>
      <c r="Y106" s="513" t="str">
        <f t="shared" ca="1" si="33"/>
        <v>Sam. juin , 2025</v>
      </c>
      <c r="Z106" s="184">
        <f t="shared" ca="1" si="24"/>
        <v>30</v>
      </c>
      <c r="AA106" s="389">
        <f t="shared" ca="1" si="25"/>
        <v>6</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Sam</v>
      </c>
      <c r="U107" s="227" t="str">
        <f t="shared" ca="1" si="32"/>
        <v>juin</v>
      </c>
      <c r="X107" s="388">
        <f t="shared" ca="1" si="36"/>
        <v>45808</v>
      </c>
      <c r="Y107" s="513" t="str">
        <f t="shared" ca="1" si="33"/>
        <v>Sam. juin , 2025</v>
      </c>
      <c r="Z107" s="184">
        <f t="shared" ca="1" si="24"/>
        <v>30</v>
      </c>
      <c r="AA107" s="389">
        <f t="shared" ca="1" si="25"/>
        <v>6</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Sam</v>
      </c>
      <c r="U108" s="227" t="str">
        <f t="shared" ca="1" si="32"/>
        <v>juin</v>
      </c>
      <c r="X108" s="388">
        <f t="shared" ca="1" si="36"/>
        <v>45808</v>
      </c>
      <c r="Y108" s="513" t="str">
        <f t="shared" ca="1" si="33"/>
        <v>Sam. juin , 2025</v>
      </c>
      <c r="Z108" s="184">
        <f t="shared" ca="1" si="24"/>
        <v>30</v>
      </c>
      <c r="AA108" s="389">
        <f t="shared" ca="1" si="25"/>
        <v>6</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Sam</v>
      </c>
      <c r="U109" s="227" t="str">
        <f t="shared" ca="1" si="32"/>
        <v>juin</v>
      </c>
      <c r="X109" s="388">
        <f t="shared" ca="1" si="36"/>
        <v>45808</v>
      </c>
      <c r="Y109" s="513" t="str">
        <f t="shared" ca="1" si="33"/>
        <v>Sam. juin , 2025</v>
      </c>
      <c r="Z109" s="184">
        <f t="shared" ca="1" si="24"/>
        <v>30</v>
      </c>
      <c r="AA109" s="389">
        <f t="shared" ca="1" si="25"/>
        <v>6</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Sam</v>
      </c>
      <c r="U110" s="227" t="str">
        <f t="shared" ca="1" si="32"/>
        <v>juin</v>
      </c>
      <c r="X110" s="388">
        <f t="shared" ca="1" si="36"/>
        <v>45808</v>
      </c>
      <c r="Y110" s="513" t="str">
        <f t="shared" ca="1" si="33"/>
        <v>Sam. juin , 2025</v>
      </c>
      <c r="Z110" s="184">
        <f t="shared" ca="1" si="24"/>
        <v>30</v>
      </c>
      <c r="AA110" s="389">
        <f t="shared" ca="1" si="25"/>
        <v>6</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Sam</v>
      </c>
      <c r="U111" s="227" t="str">
        <f t="shared" ca="1" si="32"/>
        <v>juin</v>
      </c>
      <c r="X111" s="388">
        <f t="shared" ca="1" si="36"/>
        <v>45808</v>
      </c>
      <c r="Y111" s="513" t="str">
        <f t="shared" ca="1" si="33"/>
        <v>Sam. juin , 2025</v>
      </c>
      <c r="Z111" s="184">
        <f t="shared" ca="1" si="24"/>
        <v>30</v>
      </c>
      <c r="AA111" s="389">
        <f t="shared" ca="1" si="25"/>
        <v>6</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Sam</v>
      </c>
      <c r="U112" s="227" t="str">
        <f t="shared" ca="1" si="32"/>
        <v>juin</v>
      </c>
      <c r="X112" s="388">
        <f t="shared" ca="1" si="36"/>
        <v>45808</v>
      </c>
      <c r="Y112" s="513" t="str">
        <f t="shared" ca="1" si="33"/>
        <v>Sam. juin , 2025</v>
      </c>
      <c r="Z112" s="184">
        <f t="shared" ca="1" si="24"/>
        <v>30</v>
      </c>
      <c r="AA112" s="389">
        <f t="shared" ca="1" si="25"/>
        <v>6</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Sam</v>
      </c>
      <c r="U113" s="227" t="str">
        <f t="shared" ca="1" si="32"/>
        <v>juin</v>
      </c>
      <c r="X113" s="388">
        <f t="shared" ca="1" si="36"/>
        <v>45808</v>
      </c>
      <c r="Y113" s="513" t="str">
        <f t="shared" ca="1" si="33"/>
        <v>Sam. juin , 2025</v>
      </c>
      <c r="Z113" s="184">
        <f t="shared" ca="1" si="24"/>
        <v>30</v>
      </c>
      <c r="AA113" s="389">
        <f t="shared" ca="1" si="25"/>
        <v>6</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Sam</v>
      </c>
      <c r="U114" s="227" t="str">
        <f t="shared" ca="1" si="32"/>
        <v>juin</v>
      </c>
      <c r="X114" s="388">
        <f t="shared" ca="1" si="36"/>
        <v>45808</v>
      </c>
      <c r="Y114" s="513" t="str">
        <f t="shared" ca="1" si="33"/>
        <v>Sam. juin , 2025</v>
      </c>
      <c r="Z114" s="184">
        <f t="shared" ca="1" si="24"/>
        <v>30</v>
      </c>
      <c r="AA114" s="389">
        <f t="shared" ca="1" si="25"/>
        <v>6</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Sam</v>
      </c>
      <c r="U115" s="227" t="str">
        <f t="shared" ca="1" si="32"/>
        <v>juin</v>
      </c>
      <c r="X115" s="388">
        <f t="shared" ca="1" si="36"/>
        <v>45808</v>
      </c>
      <c r="Y115" s="513" t="str">
        <f t="shared" ca="1" si="33"/>
        <v>Sam. juin , 2025</v>
      </c>
      <c r="Z115" s="184">
        <f t="shared" ca="1" si="24"/>
        <v>30</v>
      </c>
      <c r="AA115" s="389">
        <f t="shared" ca="1" si="25"/>
        <v>6</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Sam</v>
      </c>
      <c r="U116" s="227" t="str">
        <f t="shared" ca="1" si="32"/>
        <v>juin</v>
      </c>
      <c r="X116" s="388">
        <f t="shared" ca="1" si="36"/>
        <v>45808</v>
      </c>
      <c r="Y116" s="513" t="str">
        <f t="shared" ca="1" si="33"/>
        <v>Sam. juin , 2025</v>
      </c>
      <c r="Z116" s="184">
        <f t="shared" ca="1" si="24"/>
        <v>30</v>
      </c>
      <c r="AA116" s="389">
        <f t="shared" ca="1" si="25"/>
        <v>6</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Sam</v>
      </c>
      <c r="U117" s="227" t="str">
        <f t="shared" ca="1" si="32"/>
        <v>juin</v>
      </c>
      <c r="X117" s="388">
        <f t="shared" ca="1" si="36"/>
        <v>45808</v>
      </c>
      <c r="Y117" s="513" t="str">
        <f t="shared" ca="1" si="33"/>
        <v>Sam. juin , 2025</v>
      </c>
      <c r="Z117" s="184">
        <f t="shared" ca="1" si="24"/>
        <v>30</v>
      </c>
      <c r="AA117" s="389">
        <f t="shared" ca="1" si="25"/>
        <v>6</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Sam</v>
      </c>
      <c r="U118" s="227" t="str">
        <f t="shared" ca="1" si="32"/>
        <v>juin</v>
      </c>
      <c r="X118" s="388">
        <f t="shared" ca="1" si="36"/>
        <v>45808</v>
      </c>
      <c r="Y118" s="513" t="str">
        <f t="shared" ca="1" si="33"/>
        <v>Sam. juin , 2025</v>
      </c>
      <c r="Z118" s="184">
        <f t="shared" ca="1" si="24"/>
        <v>30</v>
      </c>
      <c r="AA118" s="389">
        <f t="shared" ca="1" si="25"/>
        <v>6</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Sam</v>
      </c>
      <c r="U119" s="227" t="str">
        <f t="shared" ca="1" si="32"/>
        <v>juin</v>
      </c>
      <c r="X119" s="388">
        <f t="shared" ca="1" si="36"/>
        <v>45808</v>
      </c>
      <c r="Y119" s="513" t="str">
        <f t="shared" ca="1" si="33"/>
        <v>Sam. juin , 2025</v>
      </c>
      <c r="Z119" s="184">
        <f t="shared" ca="1" si="24"/>
        <v>30</v>
      </c>
      <c r="AA119" s="389">
        <f t="shared" ca="1" si="25"/>
        <v>6</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Sam</v>
      </c>
      <c r="U120" s="227" t="str">
        <f t="shared" ca="1" si="32"/>
        <v>juin</v>
      </c>
      <c r="X120" s="388">
        <f t="shared" ca="1" si="36"/>
        <v>45808</v>
      </c>
      <c r="Y120" s="513" t="str">
        <f t="shared" ca="1" si="33"/>
        <v>Sam. juin , 2025</v>
      </c>
      <c r="Z120" s="184">
        <f t="shared" ca="1" si="24"/>
        <v>30</v>
      </c>
      <c r="AA120" s="389">
        <f t="shared" ca="1" si="25"/>
        <v>6</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Sam</v>
      </c>
      <c r="U121" s="227" t="str">
        <f t="shared" ca="1" si="32"/>
        <v>juin</v>
      </c>
      <c r="X121" s="388">
        <f t="shared" ca="1" si="36"/>
        <v>45808</v>
      </c>
      <c r="Y121" s="513" t="str">
        <f t="shared" ca="1" si="33"/>
        <v>Sam. juin , 2025</v>
      </c>
      <c r="Z121" s="184">
        <f t="shared" ca="1" si="24"/>
        <v>30</v>
      </c>
      <c r="AA121" s="389">
        <f t="shared" ca="1" si="25"/>
        <v>6</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Sam</v>
      </c>
      <c r="U122" s="227" t="str">
        <f t="shared" ca="1" si="32"/>
        <v>juin</v>
      </c>
      <c r="X122" s="388">
        <f t="shared" ca="1" si="36"/>
        <v>45808</v>
      </c>
      <c r="Y122" s="513" t="str">
        <f t="shared" ca="1" si="33"/>
        <v>Sam. juin , 2025</v>
      </c>
      <c r="Z122" s="184">
        <f t="shared" ca="1" si="24"/>
        <v>30</v>
      </c>
      <c r="AA122" s="389">
        <f t="shared" ca="1" si="25"/>
        <v>6</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Sam</v>
      </c>
      <c r="U123" s="227" t="str">
        <f t="shared" ca="1" si="32"/>
        <v>juin</v>
      </c>
      <c r="X123" s="388">
        <f t="shared" ca="1" si="36"/>
        <v>45808</v>
      </c>
      <c r="Y123" s="513" t="str">
        <f t="shared" ca="1" si="33"/>
        <v>Sam. juin , 2025</v>
      </c>
      <c r="Z123" s="184">
        <f t="shared" ca="1" si="24"/>
        <v>30</v>
      </c>
      <c r="AA123" s="389">
        <f t="shared" ca="1" si="25"/>
        <v>6</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Sam</v>
      </c>
      <c r="U124" s="227" t="str">
        <f t="shared" ca="1" si="32"/>
        <v>juin</v>
      </c>
      <c r="X124" s="388">
        <f t="shared" ca="1" si="36"/>
        <v>45808</v>
      </c>
      <c r="Y124" s="513" t="str">
        <f t="shared" ca="1" si="33"/>
        <v>Sam. juin , 2025</v>
      </c>
      <c r="Z124" s="184">
        <f t="shared" ca="1" si="24"/>
        <v>30</v>
      </c>
      <c r="AA124" s="389">
        <f t="shared" ca="1" si="25"/>
        <v>6</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Sam</v>
      </c>
      <c r="U125" s="227" t="str">
        <f t="shared" ca="1" si="32"/>
        <v>juin</v>
      </c>
      <c r="X125" s="388">
        <f t="shared" ca="1" si="36"/>
        <v>45808</v>
      </c>
      <c r="Y125" s="513" t="str">
        <f t="shared" ca="1" si="33"/>
        <v>Sam. juin , 2025</v>
      </c>
      <c r="Z125" s="184">
        <f t="shared" ca="1" si="24"/>
        <v>30</v>
      </c>
      <c r="AA125" s="389">
        <f t="shared" ca="1" si="25"/>
        <v>6</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Sam</v>
      </c>
      <c r="U126" s="227" t="str">
        <f t="shared" ca="1" si="32"/>
        <v>juin</v>
      </c>
      <c r="X126" s="388">
        <f t="shared" ca="1" si="36"/>
        <v>45808</v>
      </c>
      <c r="Y126" s="513" t="str">
        <f t="shared" ca="1" si="33"/>
        <v>Sam. juin , 2025</v>
      </c>
      <c r="Z126" s="184">
        <f t="shared" ca="1" si="24"/>
        <v>30</v>
      </c>
      <c r="AA126" s="389">
        <f t="shared" ca="1" si="25"/>
        <v>6</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Sam</v>
      </c>
      <c r="U127" s="227" t="str">
        <f t="shared" ca="1" si="32"/>
        <v>juin</v>
      </c>
      <c r="X127" s="388">
        <f t="shared" ca="1" si="36"/>
        <v>45808</v>
      </c>
      <c r="Y127" s="513" t="str">
        <f t="shared" ca="1" si="33"/>
        <v>Sam. juin , 2025</v>
      </c>
      <c r="Z127" s="184">
        <f t="shared" ca="1" si="24"/>
        <v>30</v>
      </c>
      <c r="AA127" s="389">
        <f t="shared" ca="1" si="25"/>
        <v>6</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Sam</v>
      </c>
      <c r="U128" s="227" t="str">
        <f t="shared" ca="1" si="32"/>
        <v>juin</v>
      </c>
      <c r="X128" s="388">
        <f t="shared" ca="1" si="36"/>
        <v>45808</v>
      </c>
      <c r="Y128" s="513" t="str">
        <f t="shared" ca="1" si="33"/>
        <v>Sam. juin , 2025</v>
      </c>
      <c r="Z128" s="184">
        <f t="shared" ca="1" si="24"/>
        <v>30</v>
      </c>
      <c r="AA128" s="389">
        <f t="shared" ca="1" si="25"/>
        <v>6</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Sam</v>
      </c>
      <c r="U129" s="227" t="str">
        <f t="shared" ca="1" si="32"/>
        <v>juin</v>
      </c>
      <c r="X129" s="388">
        <f t="shared" ca="1" si="36"/>
        <v>45808</v>
      </c>
      <c r="Y129" s="513" t="str">
        <f t="shared" ca="1" si="33"/>
        <v>Sam. juin , 2025</v>
      </c>
      <c r="Z129" s="184">
        <f t="shared" ca="1" si="24"/>
        <v>30</v>
      </c>
      <c r="AA129" s="389">
        <f t="shared" ca="1" si="25"/>
        <v>6</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Sam</v>
      </c>
      <c r="U130" s="227" t="str">
        <f t="shared" ca="1" si="32"/>
        <v>juin</v>
      </c>
      <c r="X130" s="388">
        <f t="shared" ca="1" si="36"/>
        <v>45808</v>
      </c>
      <c r="Y130" s="513" t="str">
        <f t="shared" ca="1" si="33"/>
        <v>Sam. juin , 2025</v>
      </c>
      <c r="Z130" s="184">
        <f t="shared" ca="1" si="24"/>
        <v>30</v>
      </c>
      <c r="AA130" s="389">
        <f t="shared" ca="1" si="25"/>
        <v>6</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Sam</v>
      </c>
      <c r="U131" s="227" t="str">
        <f t="shared" ca="1" si="32"/>
        <v>juin</v>
      </c>
      <c r="X131" s="388">
        <f t="shared" ca="1" si="36"/>
        <v>45808</v>
      </c>
      <c r="Y131" s="513" t="str">
        <f t="shared" ca="1" si="33"/>
        <v>Sam. juin , 2025</v>
      </c>
      <c r="Z131" s="184">
        <f t="shared" ca="1" si="24"/>
        <v>30</v>
      </c>
      <c r="AA131" s="389">
        <f t="shared" ca="1" si="25"/>
        <v>6</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Sam</v>
      </c>
      <c r="U132" s="227" t="str">
        <f t="shared" ca="1" si="32"/>
        <v>juin</v>
      </c>
      <c r="X132" s="388">
        <f t="shared" ca="1" si="36"/>
        <v>45808</v>
      </c>
      <c r="Y132" s="513" t="str">
        <f t="shared" ca="1" si="33"/>
        <v>Sam. juin , 2025</v>
      </c>
      <c r="Z132" s="184">
        <f t="shared" ca="1" si="24"/>
        <v>30</v>
      </c>
      <c r="AA132" s="389">
        <f t="shared" ca="1" si="25"/>
        <v>6</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Sam</v>
      </c>
      <c r="U133" s="227" t="str">
        <f t="shared" ca="1" si="32"/>
        <v>juin</v>
      </c>
      <c r="X133" s="388">
        <f t="shared" ca="1" si="36"/>
        <v>45808</v>
      </c>
      <c r="Y133" s="513" t="str">
        <f t="shared" ca="1" si="33"/>
        <v>Sam. juin , 2025</v>
      </c>
      <c r="Z133" s="184">
        <f t="shared" ca="1" si="24"/>
        <v>30</v>
      </c>
      <c r="AA133" s="389">
        <f t="shared" ca="1" si="25"/>
        <v>6</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Sam</v>
      </c>
      <c r="U134" s="227" t="str">
        <f t="shared" ca="1" si="32"/>
        <v>juin</v>
      </c>
      <c r="X134" s="388">
        <f t="shared" ca="1" si="36"/>
        <v>45808</v>
      </c>
      <c r="Y134" s="513" t="str">
        <f t="shared" ca="1" si="33"/>
        <v>Sam. juin , 2025</v>
      </c>
      <c r="Z134" s="184">
        <f t="shared" ca="1" si="24"/>
        <v>30</v>
      </c>
      <c r="AA134" s="389">
        <f t="shared" ca="1" si="25"/>
        <v>6</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Sam</v>
      </c>
      <c r="U135" s="227" t="str">
        <f t="shared" ca="1" si="32"/>
        <v>juin</v>
      </c>
      <c r="X135" s="388">
        <f t="shared" ca="1" si="36"/>
        <v>45808</v>
      </c>
      <c r="Y135" s="513" t="str">
        <f t="shared" ca="1" si="33"/>
        <v>Sam. juin , 2025</v>
      </c>
      <c r="Z135" s="184">
        <f t="shared" ca="1" si="24"/>
        <v>30</v>
      </c>
      <c r="AA135" s="389">
        <f t="shared" ca="1" si="25"/>
        <v>6</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Sam</v>
      </c>
      <c r="U136" s="227" t="str">
        <f t="shared" ca="1" si="32"/>
        <v>juin</v>
      </c>
      <c r="X136" s="388">
        <f t="shared" ca="1" si="36"/>
        <v>45808</v>
      </c>
      <c r="Y136" s="513" t="str">
        <f t="shared" ca="1" si="33"/>
        <v>Sam. juin , 2025</v>
      </c>
      <c r="Z136" s="184">
        <f t="shared" ca="1" si="24"/>
        <v>30</v>
      </c>
      <c r="AA136" s="389">
        <f t="shared" ca="1" si="25"/>
        <v>6</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Sam</v>
      </c>
      <c r="U137" s="227" t="str">
        <f t="shared" ca="1" si="32"/>
        <v>juin</v>
      </c>
      <c r="X137" s="388">
        <f t="shared" ca="1" si="36"/>
        <v>45808</v>
      </c>
      <c r="Y137" s="513" t="str">
        <f t="shared" ca="1" si="33"/>
        <v>Sam. juin , 2025</v>
      </c>
      <c r="Z137" s="184">
        <f t="shared" ca="1" si="24"/>
        <v>30</v>
      </c>
      <c r="AA137" s="389">
        <f t="shared" ca="1" si="25"/>
        <v>6</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Sam</v>
      </c>
      <c r="U138" s="227" t="str">
        <f t="shared" ca="1" si="32"/>
        <v>juin</v>
      </c>
      <c r="X138" s="388">
        <f t="shared" ca="1" si="36"/>
        <v>45808</v>
      </c>
      <c r="Y138" s="513" t="str">
        <f t="shared" ca="1" si="33"/>
        <v>Sam. juin , 2025</v>
      </c>
      <c r="Z138" s="184">
        <f t="shared" ca="1" si="24"/>
        <v>30</v>
      </c>
      <c r="AA138" s="389">
        <f t="shared" ca="1" si="25"/>
        <v>6</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Sam</v>
      </c>
      <c r="U139" s="227" t="str">
        <f t="shared" ca="1" si="32"/>
        <v>juin</v>
      </c>
      <c r="X139" s="388">
        <f t="shared" ca="1" si="36"/>
        <v>45808</v>
      </c>
      <c r="Y139" s="513" t="str">
        <f t="shared" ca="1" si="33"/>
        <v>Sam. juin , 2025</v>
      </c>
      <c r="Z139" s="184">
        <f t="shared" ca="1" si="24"/>
        <v>30</v>
      </c>
      <c r="AA139" s="389">
        <f t="shared" ca="1" si="25"/>
        <v>6</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Sam</v>
      </c>
      <c r="U140" s="227" t="str">
        <f t="shared" ca="1" si="32"/>
        <v>juin</v>
      </c>
      <c r="X140" s="388">
        <f t="shared" ca="1" si="36"/>
        <v>45808</v>
      </c>
      <c r="Y140" s="513" t="str">
        <f t="shared" ca="1" si="33"/>
        <v>Sam. juin , 2025</v>
      </c>
      <c r="Z140" s="184">
        <f t="shared" ca="1" si="24"/>
        <v>30</v>
      </c>
      <c r="AA140" s="389">
        <f t="shared" ca="1" si="25"/>
        <v>6</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Sam</v>
      </c>
      <c r="U141" s="227" t="str">
        <f t="shared" ca="1" si="32"/>
        <v>juin</v>
      </c>
      <c r="X141" s="388">
        <f t="shared" ca="1" si="36"/>
        <v>45808</v>
      </c>
      <c r="Y141" s="513" t="str">
        <f t="shared" ca="1" si="33"/>
        <v>Sam. juin , 2025</v>
      </c>
      <c r="Z141" s="184">
        <f t="shared" ca="1" si="24"/>
        <v>30</v>
      </c>
      <c r="AA141" s="389">
        <f t="shared" ca="1" si="25"/>
        <v>6</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Sam</v>
      </c>
      <c r="U142" s="227" t="str">
        <f t="shared" ca="1" si="32"/>
        <v>juin</v>
      </c>
      <c r="X142" s="388">
        <f t="shared" ca="1" si="36"/>
        <v>45808</v>
      </c>
      <c r="Y142" s="513" t="str">
        <f t="shared" ca="1" si="33"/>
        <v>Sam. juin , 2025</v>
      </c>
      <c r="Z142" s="184">
        <f t="shared" ca="1" si="24"/>
        <v>30</v>
      </c>
      <c r="AA142" s="389">
        <f t="shared" ca="1" si="25"/>
        <v>6</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Sam</v>
      </c>
      <c r="U143" s="227" t="str">
        <f t="shared" ca="1" si="32"/>
        <v>juin</v>
      </c>
      <c r="X143" s="388">
        <f t="shared" ca="1" si="36"/>
        <v>45808</v>
      </c>
      <c r="Y143" s="513" t="str">
        <f t="shared" ca="1" si="33"/>
        <v>Sam. juin , 2025</v>
      </c>
      <c r="Z143" s="184">
        <f t="shared" ca="1" si="24"/>
        <v>30</v>
      </c>
      <c r="AA143" s="389">
        <f t="shared" ca="1" si="25"/>
        <v>6</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Sam</v>
      </c>
      <c r="U144" s="227" t="str">
        <f t="shared" ca="1" si="32"/>
        <v>juin</v>
      </c>
      <c r="X144" s="388">
        <f t="shared" ca="1" si="36"/>
        <v>45808</v>
      </c>
      <c r="Y144" s="513" t="str">
        <f t="shared" ca="1" si="33"/>
        <v>Sam. juin , 2025</v>
      </c>
      <c r="Z144" s="184">
        <f t="shared" ca="1" si="24"/>
        <v>30</v>
      </c>
      <c r="AA144" s="389">
        <f t="shared" ca="1" si="25"/>
        <v>6</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Sam</v>
      </c>
      <c r="U145" s="227" t="str">
        <f t="shared" ca="1" si="32"/>
        <v>juin</v>
      </c>
      <c r="X145" s="388">
        <f t="shared" ca="1" si="36"/>
        <v>45808</v>
      </c>
      <c r="Y145" s="513" t="str">
        <f t="shared" ca="1" si="33"/>
        <v>Sam. juin , 2025</v>
      </c>
      <c r="Z145" s="184">
        <f t="shared" ca="1" si="24"/>
        <v>30</v>
      </c>
      <c r="AA145" s="389">
        <f t="shared" ca="1" si="25"/>
        <v>6</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Sam</v>
      </c>
      <c r="U146" s="227" t="str">
        <f t="shared" ca="1" si="32"/>
        <v>juin</v>
      </c>
      <c r="X146" s="388">
        <f t="shared" ca="1" si="36"/>
        <v>45808</v>
      </c>
      <c r="Y146" s="513" t="str">
        <f t="shared" ca="1" si="33"/>
        <v>Sam. juin , 2025</v>
      </c>
      <c r="Z146" s="184">
        <f t="shared" ca="1" si="24"/>
        <v>30</v>
      </c>
      <c r="AA146" s="389">
        <f t="shared" ca="1" si="25"/>
        <v>6</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Sam</v>
      </c>
      <c r="U147" s="227" t="str">
        <f t="shared" ca="1" si="32"/>
        <v>juin</v>
      </c>
      <c r="X147" s="388">
        <f t="shared" ca="1" si="36"/>
        <v>45808</v>
      </c>
      <c r="Y147" s="513" t="str">
        <f t="shared" ca="1" si="33"/>
        <v>Sam. juin , 2025</v>
      </c>
      <c r="Z147" s="184">
        <f t="shared" ca="1" si="24"/>
        <v>30</v>
      </c>
      <c r="AA147" s="389">
        <f t="shared" ca="1" si="25"/>
        <v>6</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Sam</v>
      </c>
      <c r="U148" s="227" t="str">
        <f t="shared" ca="1" si="32"/>
        <v>juin</v>
      </c>
      <c r="X148" s="388">
        <f t="shared" ca="1" si="36"/>
        <v>45808</v>
      </c>
      <c r="Y148" s="513" t="str">
        <f t="shared" ca="1" si="33"/>
        <v>Sam. juin , 2025</v>
      </c>
      <c r="Z148" s="184">
        <f t="shared" ref="Z148:Z194" ca="1" si="43">MIN(R148,$AF$5)</f>
        <v>30</v>
      </c>
      <c r="AA148" s="389">
        <f t="shared" ref="AA148:AA194" ca="1" si="44">$AD$6</f>
        <v>6</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Sam</v>
      </c>
      <c r="U149" s="227" t="str">
        <f t="shared" ref="U149:U194" ca="1" si="51">$U$19</f>
        <v>juin</v>
      </c>
      <c r="X149" s="388">
        <f t="shared" ca="1" si="36"/>
        <v>45808</v>
      </c>
      <c r="Y149" s="513" t="str">
        <f t="shared" ref="Y149:Y194" ca="1" si="52">IF(Y143="f",T149&amp;". "&amp;" "&amp;R149&amp;" "&amp;U149&amp;" "&amp;$AE$7,T149&amp;". "&amp;U149&amp;" "&amp;R149&amp;", "&amp;$AE$7)</f>
        <v>Sam. juin , 2025</v>
      </c>
      <c r="Z149" s="184">
        <f t="shared" ca="1" si="43"/>
        <v>30</v>
      </c>
      <c r="AA149" s="389">
        <f t="shared" ca="1" si="44"/>
        <v>6</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Sam</v>
      </c>
      <c r="U150" s="227" t="str">
        <f t="shared" ca="1" si="51"/>
        <v>juin</v>
      </c>
      <c r="X150" s="388">
        <f t="shared" ref="X150:X194" ca="1" si="55">$AE$8+D150</f>
        <v>45808</v>
      </c>
      <c r="Y150" s="513" t="str">
        <f t="shared" ca="1" si="52"/>
        <v>Sam. juin , 2025</v>
      </c>
      <c r="Z150" s="184">
        <f t="shared" ca="1" si="43"/>
        <v>30</v>
      </c>
      <c r="AA150" s="389">
        <f t="shared" ca="1" si="44"/>
        <v>6</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Sam</v>
      </c>
      <c r="U151" s="227" t="str">
        <f t="shared" ca="1" si="51"/>
        <v>juin</v>
      </c>
      <c r="X151" s="388">
        <f t="shared" ca="1" si="55"/>
        <v>45808</v>
      </c>
      <c r="Y151" s="513" t="str">
        <f t="shared" ca="1" si="52"/>
        <v>Sam. juin , 2025</v>
      </c>
      <c r="Z151" s="184">
        <f t="shared" ca="1" si="43"/>
        <v>30</v>
      </c>
      <c r="AA151" s="389">
        <f t="shared" ca="1" si="44"/>
        <v>6</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Sam</v>
      </c>
      <c r="U152" s="227" t="str">
        <f t="shared" ca="1" si="51"/>
        <v>juin</v>
      </c>
      <c r="X152" s="388">
        <f t="shared" ca="1" si="55"/>
        <v>45808</v>
      </c>
      <c r="Y152" s="513" t="str">
        <f t="shared" ca="1" si="52"/>
        <v>Sam. juin , 2025</v>
      </c>
      <c r="Z152" s="184">
        <f t="shared" ca="1" si="43"/>
        <v>30</v>
      </c>
      <c r="AA152" s="389">
        <f t="shared" ca="1" si="44"/>
        <v>6</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Sam</v>
      </c>
      <c r="U153" s="227" t="str">
        <f t="shared" ca="1" si="51"/>
        <v>juin</v>
      </c>
      <c r="X153" s="388">
        <f t="shared" ca="1" si="55"/>
        <v>45808</v>
      </c>
      <c r="Y153" s="513" t="str">
        <f t="shared" ca="1" si="52"/>
        <v>Sam. juin , 2025</v>
      </c>
      <c r="Z153" s="184">
        <f t="shared" ca="1" si="43"/>
        <v>30</v>
      </c>
      <c r="AA153" s="389">
        <f t="shared" ca="1" si="44"/>
        <v>6</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Sam</v>
      </c>
      <c r="U154" s="227" t="str">
        <f t="shared" ca="1" si="51"/>
        <v>juin</v>
      </c>
      <c r="X154" s="388">
        <f t="shared" ca="1" si="55"/>
        <v>45808</v>
      </c>
      <c r="Y154" s="513" t="str">
        <f t="shared" ca="1" si="52"/>
        <v>Sam. juin , 2025</v>
      </c>
      <c r="Z154" s="184">
        <f t="shared" ca="1" si="43"/>
        <v>30</v>
      </c>
      <c r="AA154" s="389">
        <f t="shared" ca="1" si="44"/>
        <v>6</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Sam</v>
      </c>
      <c r="U155" s="227" t="str">
        <f t="shared" ca="1" si="51"/>
        <v>juin</v>
      </c>
      <c r="X155" s="388">
        <f t="shared" ca="1" si="55"/>
        <v>45808</v>
      </c>
      <c r="Y155" s="513" t="str">
        <f t="shared" ca="1" si="52"/>
        <v>Sam. juin , 2025</v>
      </c>
      <c r="Z155" s="184">
        <f t="shared" ca="1" si="43"/>
        <v>30</v>
      </c>
      <c r="AA155" s="389">
        <f t="shared" ca="1" si="44"/>
        <v>6</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Sam</v>
      </c>
      <c r="U156" s="227" t="str">
        <f t="shared" ca="1" si="51"/>
        <v>juin</v>
      </c>
      <c r="X156" s="388">
        <f t="shared" ca="1" si="55"/>
        <v>45808</v>
      </c>
      <c r="Y156" s="513" t="str">
        <f t="shared" ca="1" si="52"/>
        <v>Sam. juin , 2025</v>
      </c>
      <c r="Z156" s="184">
        <f t="shared" ca="1" si="43"/>
        <v>30</v>
      </c>
      <c r="AA156" s="389">
        <f t="shared" ca="1" si="44"/>
        <v>6</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Sam</v>
      </c>
      <c r="U157" s="227" t="str">
        <f t="shared" ca="1" si="51"/>
        <v>juin</v>
      </c>
      <c r="X157" s="388">
        <f t="shared" ca="1" si="55"/>
        <v>45808</v>
      </c>
      <c r="Y157" s="513" t="str">
        <f t="shared" ca="1" si="52"/>
        <v>Sam. juin , 2025</v>
      </c>
      <c r="Z157" s="184">
        <f t="shared" ca="1" si="43"/>
        <v>30</v>
      </c>
      <c r="AA157" s="389">
        <f t="shared" ca="1" si="44"/>
        <v>6</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Sam</v>
      </c>
      <c r="U158" s="227" t="str">
        <f t="shared" ca="1" si="51"/>
        <v>juin</v>
      </c>
      <c r="X158" s="388">
        <f t="shared" ca="1" si="55"/>
        <v>45808</v>
      </c>
      <c r="Y158" s="513" t="str">
        <f t="shared" ca="1" si="52"/>
        <v>Sam. juin , 2025</v>
      </c>
      <c r="Z158" s="184">
        <f t="shared" ca="1" si="43"/>
        <v>30</v>
      </c>
      <c r="AA158" s="389">
        <f t="shared" ca="1" si="44"/>
        <v>6</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Sam</v>
      </c>
      <c r="U159" s="227" t="str">
        <f t="shared" ca="1" si="51"/>
        <v>juin</v>
      </c>
      <c r="X159" s="388">
        <f t="shared" ca="1" si="55"/>
        <v>45808</v>
      </c>
      <c r="Y159" s="513" t="str">
        <f t="shared" ca="1" si="52"/>
        <v>Sam. juin , 2025</v>
      </c>
      <c r="Z159" s="184">
        <f t="shared" ca="1" si="43"/>
        <v>30</v>
      </c>
      <c r="AA159" s="389">
        <f t="shared" ca="1" si="44"/>
        <v>6</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Sam</v>
      </c>
      <c r="U160" s="227" t="str">
        <f t="shared" ca="1" si="51"/>
        <v>juin</v>
      </c>
      <c r="X160" s="388">
        <f t="shared" ca="1" si="55"/>
        <v>45808</v>
      </c>
      <c r="Y160" s="513" t="str">
        <f t="shared" ca="1" si="52"/>
        <v>Sam. juin , 2025</v>
      </c>
      <c r="Z160" s="184">
        <f t="shared" ca="1" si="43"/>
        <v>30</v>
      </c>
      <c r="AA160" s="389">
        <f t="shared" ca="1" si="44"/>
        <v>6</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Sam</v>
      </c>
      <c r="U161" s="227" t="str">
        <f t="shared" ca="1" si="51"/>
        <v>juin</v>
      </c>
      <c r="X161" s="388">
        <f t="shared" ca="1" si="55"/>
        <v>45808</v>
      </c>
      <c r="Y161" s="513" t="str">
        <f t="shared" ca="1" si="52"/>
        <v>Sam. juin , 2025</v>
      </c>
      <c r="Z161" s="184">
        <f t="shared" ca="1" si="43"/>
        <v>30</v>
      </c>
      <c r="AA161" s="389">
        <f t="shared" ca="1" si="44"/>
        <v>6</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Sam</v>
      </c>
      <c r="U162" s="227" t="str">
        <f t="shared" ca="1" si="51"/>
        <v>juin</v>
      </c>
      <c r="X162" s="388">
        <f t="shared" ca="1" si="55"/>
        <v>45808</v>
      </c>
      <c r="Y162" s="513" t="str">
        <f t="shared" ca="1" si="52"/>
        <v>Sam. juin , 2025</v>
      </c>
      <c r="Z162" s="184">
        <f t="shared" ca="1" si="43"/>
        <v>30</v>
      </c>
      <c r="AA162" s="389">
        <f t="shared" ca="1" si="44"/>
        <v>6</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Sam</v>
      </c>
      <c r="U163" s="227" t="str">
        <f t="shared" ca="1" si="51"/>
        <v>juin</v>
      </c>
      <c r="X163" s="388">
        <f t="shared" ca="1" si="55"/>
        <v>45808</v>
      </c>
      <c r="Y163" s="513" t="str">
        <f t="shared" ca="1" si="52"/>
        <v>Sam. juin , 2025</v>
      </c>
      <c r="Z163" s="184">
        <f t="shared" ca="1" si="43"/>
        <v>30</v>
      </c>
      <c r="AA163" s="389">
        <f t="shared" ca="1" si="44"/>
        <v>6</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Sam</v>
      </c>
      <c r="U164" s="227" t="str">
        <f t="shared" ca="1" si="51"/>
        <v>juin</v>
      </c>
      <c r="X164" s="388">
        <f t="shared" ca="1" si="55"/>
        <v>45808</v>
      </c>
      <c r="Y164" s="513" t="str">
        <f t="shared" ca="1" si="52"/>
        <v>Sam. juin , 2025</v>
      </c>
      <c r="Z164" s="184">
        <f t="shared" ca="1" si="43"/>
        <v>30</v>
      </c>
      <c r="AA164" s="389">
        <f t="shared" ca="1" si="44"/>
        <v>6</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Sam</v>
      </c>
      <c r="U165" s="227" t="str">
        <f t="shared" ca="1" si="51"/>
        <v>juin</v>
      </c>
      <c r="X165" s="388">
        <f t="shared" ca="1" si="55"/>
        <v>45808</v>
      </c>
      <c r="Y165" s="513" t="str">
        <f t="shared" ca="1" si="52"/>
        <v>Sam. juin , 2025</v>
      </c>
      <c r="Z165" s="184">
        <f t="shared" ca="1" si="43"/>
        <v>30</v>
      </c>
      <c r="AA165" s="389">
        <f t="shared" ca="1" si="44"/>
        <v>6</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Sam</v>
      </c>
      <c r="U166" s="227" t="str">
        <f t="shared" ca="1" si="51"/>
        <v>juin</v>
      </c>
      <c r="X166" s="388">
        <f t="shared" ca="1" si="55"/>
        <v>45808</v>
      </c>
      <c r="Y166" s="513" t="str">
        <f t="shared" ca="1" si="52"/>
        <v>Sam. juin , 2025</v>
      </c>
      <c r="Z166" s="184">
        <f t="shared" ca="1" si="43"/>
        <v>30</v>
      </c>
      <c r="AA166" s="389">
        <f t="shared" ca="1" si="44"/>
        <v>6</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Sam</v>
      </c>
      <c r="U167" s="227" t="str">
        <f t="shared" ca="1" si="51"/>
        <v>juin</v>
      </c>
      <c r="X167" s="388">
        <f t="shared" ca="1" si="55"/>
        <v>45808</v>
      </c>
      <c r="Y167" s="513" t="str">
        <f t="shared" ca="1" si="52"/>
        <v>Sam. juin , 2025</v>
      </c>
      <c r="Z167" s="184">
        <f t="shared" ca="1" si="43"/>
        <v>30</v>
      </c>
      <c r="AA167" s="389">
        <f t="shared" ca="1" si="44"/>
        <v>6</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Sam</v>
      </c>
      <c r="U168" s="227" t="str">
        <f t="shared" ca="1" si="51"/>
        <v>juin</v>
      </c>
      <c r="X168" s="388">
        <f t="shared" ca="1" si="55"/>
        <v>45808</v>
      </c>
      <c r="Y168" s="513" t="str">
        <f t="shared" ca="1" si="52"/>
        <v>Sam. juin , 2025</v>
      </c>
      <c r="Z168" s="184">
        <f t="shared" ca="1" si="43"/>
        <v>30</v>
      </c>
      <c r="AA168" s="389">
        <f t="shared" ca="1" si="44"/>
        <v>6</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Sam</v>
      </c>
      <c r="U169" s="227" t="str">
        <f t="shared" ca="1" si="51"/>
        <v>juin</v>
      </c>
      <c r="X169" s="388">
        <f t="shared" ca="1" si="55"/>
        <v>45808</v>
      </c>
      <c r="Y169" s="513" t="str">
        <f t="shared" ca="1" si="52"/>
        <v>Sam. juin , 2025</v>
      </c>
      <c r="Z169" s="184">
        <f t="shared" ca="1" si="43"/>
        <v>30</v>
      </c>
      <c r="AA169" s="389">
        <f t="shared" ca="1" si="44"/>
        <v>6</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Sam</v>
      </c>
      <c r="U170" s="227" t="str">
        <f t="shared" ca="1" si="51"/>
        <v>juin</v>
      </c>
      <c r="X170" s="388">
        <f t="shared" ca="1" si="55"/>
        <v>45808</v>
      </c>
      <c r="Y170" s="513" t="str">
        <f t="shared" ca="1" si="52"/>
        <v>Sam. juin , 2025</v>
      </c>
      <c r="Z170" s="184">
        <f t="shared" ca="1" si="43"/>
        <v>30</v>
      </c>
      <c r="AA170" s="389">
        <f t="shared" ca="1" si="44"/>
        <v>6</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Sam</v>
      </c>
      <c r="U171" s="227" t="str">
        <f t="shared" ca="1" si="51"/>
        <v>juin</v>
      </c>
      <c r="X171" s="388">
        <f t="shared" ca="1" si="55"/>
        <v>45808</v>
      </c>
      <c r="Y171" s="513" t="str">
        <f t="shared" ca="1" si="52"/>
        <v>Sam. juin , 2025</v>
      </c>
      <c r="Z171" s="184">
        <f t="shared" ca="1" si="43"/>
        <v>30</v>
      </c>
      <c r="AA171" s="389">
        <f t="shared" ca="1" si="44"/>
        <v>6</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Sam</v>
      </c>
      <c r="U172" s="227" t="str">
        <f t="shared" ca="1" si="51"/>
        <v>juin</v>
      </c>
      <c r="X172" s="388">
        <f t="shared" ca="1" si="55"/>
        <v>45808</v>
      </c>
      <c r="Y172" s="513" t="str">
        <f t="shared" ca="1" si="52"/>
        <v>Sam. juin , 2025</v>
      </c>
      <c r="Z172" s="184">
        <f t="shared" ca="1" si="43"/>
        <v>30</v>
      </c>
      <c r="AA172" s="389">
        <f t="shared" ca="1" si="44"/>
        <v>6</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Sam</v>
      </c>
      <c r="U173" s="227" t="str">
        <f t="shared" ca="1" si="51"/>
        <v>juin</v>
      </c>
      <c r="X173" s="388">
        <f t="shared" ca="1" si="55"/>
        <v>45808</v>
      </c>
      <c r="Y173" s="513" t="str">
        <f t="shared" ca="1" si="52"/>
        <v>Sam. juin , 2025</v>
      </c>
      <c r="Z173" s="184">
        <f t="shared" ca="1" si="43"/>
        <v>30</v>
      </c>
      <c r="AA173" s="389">
        <f t="shared" ca="1" si="44"/>
        <v>6</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Sam</v>
      </c>
      <c r="U174" s="227" t="str">
        <f t="shared" ca="1" si="51"/>
        <v>juin</v>
      </c>
      <c r="X174" s="388">
        <f t="shared" ca="1" si="55"/>
        <v>45808</v>
      </c>
      <c r="Y174" s="513" t="str">
        <f t="shared" ca="1" si="52"/>
        <v>Sam. juin , 2025</v>
      </c>
      <c r="Z174" s="184">
        <f t="shared" ca="1" si="43"/>
        <v>30</v>
      </c>
      <c r="AA174" s="389">
        <f t="shared" ca="1" si="44"/>
        <v>6</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Sam</v>
      </c>
      <c r="U175" s="227" t="str">
        <f t="shared" ca="1" si="51"/>
        <v>juin</v>
      </c>
      <c r="X175" s="388">
        <f t="shared" ca="1" si="55"/>
        <v>45808</v>
      </c>
      <c r="Y175" s="513" t="str">
        <f t="shared" ca="1" si="52"/>
        <v>Sam. juin , 2025</v>
      </c>
      <c r="Z175" s="184">
        <f t="shared" ca="1" si="43"/>
        <v>30</v>
      </c>
      <c r="AA175" s="389">
        <f t="shared" ca="1" si="44"/>
        <v>6</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Sam</v>
      </c>
      <c r="U176" s="227" t="str">
        <f t="shared" ca="1" si="51"/>
        <v>juin</v>
      </c>
      <c r="X176" s="388">
        <f t="shared" ca="1" si="55"/>
        <v>45808</v>
      </c>
      <c r="Y176" s="513" t="str">
        <f t="shared" ca="1" si="52"/>
        <v>Sam. juin , 2025</v>
      </c>
      <c r="Z176" s="184">
        <f t="shared" ca="1" si="43"/>
        <v>30</v>
      </c>
      <c r="AA176" s="389">
        <f t="shared" ca="1" si="44"/>
        <v>6</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Sam</v>
      </c>
      <c r="U177" s="227" t="str">
        <f t="shared" ca="1" si="51"/>
        <v>juin</v>
      </c>
      <c r="X177" s="388">
        <f t="shared" ca="1" si="55"/>
        <v>45808</v>
      </c>
      <c r="Y177" s="513" t="str">
        <f t="shared" ca="1" si="52"/>
        <v>Sam. juin , 2025</v>
      </c>
      <c r="Z177" s="184">
        <f t="shared" ca="1" si="43"/>
        <v>30</v>
      </c>
      <c r="AA177" s="389">
        <f t="shared" ca="1" si="44"/>
        <v>6</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Sam</v>
      </c>
      <c r="U178" s="227" t="str">
        <f t="shared" ca="1" si="51"/>
        <v>juin</v>
      </c>
      <c r="X178" s="388">
        <f t="shared" ca="1" si="55"/>
        <v>45808</v>
      </c>
      <c r="Y178" s="513" t="str">
        <f t="shared" ca="1" si="52"/>
        <v>Sam. juin , 2025</v>
      </c>
      <c r="Z178" s="184">
        <f t="shared" ca="1" si="43"/>
        <v>30</v>
      </c>
      <c r="AA178" s="389">
        <f t="shared" ca="1" si="44"/>
        <v>6</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Sam</v>
      </c>
      <c r="U179" s="227" t="str">
        <f t="shared" ca="1" si="51"/>
        <v>juin</v>
      </c>
      <c r="X179" s="388">
        <f t="shared" ca="1" si="55"/>
        <v>45808</v>
      </c>
      <c r="Y179" s="513" t="str">
        <f t="shared" ca="1" si="52"/>
        <v>Sam. juin , 2025</v>
      </c>
      <c r="Z179" s="184">
        <f t="shared" ca="1" si="43"/>
        <v>30</v>
      </c>
      <c r="AA179" s="389">
        <f t="shared" ca="1" si="44"/>
        <v>6</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Sam</v>
      </c>
      <c r="U180" s="227" t="str">
        <f t="shared" ca="1" si="51"/>
        <v>juin</v>
      </c>
      <c r="X180" s="388">
        <f t="shared" ca="1" si="55"/>
        <v>45808</v>
      </c>
      <c r="Y180" s="513" t="str">
        <f t="shared" ca="1" si="52"/>
        <v>Sam. juin , 2025</v>
      </c>
      <c r="Z180" s="184">
        <f t="shared" ca="1" si="43"/>
        <v>30</v>
      </c>
      <c r="AA180" s="389">
        <f t="shared" ca="1" si="44"/>
        <v>6</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Sam</v>
      </c>
      <c r="U181" s="227" t="str">
        <f t="shared" ca="1" si="51"/>
        <v>juin</v>
      </c>
      <c r="X181" s="388">
        <f t="shared" ca="1" si="55"/>
        <v>45808</v>
      </c>
      <c r="Y181" s="513" t="str">
        <f t="shared" ca="1" si="52"/>
        <v>Sam. juin , 2025</v>
      </c>
      <c r="Z181" s="184">
        <f t="shared" ca="1" si="43"/>
        <v>30</v>
      </c>
      <c r="AA181" s="389">
        <f t="shared" ca="1" si="44"/>
        <v>6</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Sam</v>
      </c>
      <c r="U182" s="227" t="str">
        <f t="shared" ca="1" si="51"/>
        <v>juin</v>
      </c>
      <c r="X182" s="388">
        <f t="shared" ca="1" si="55"/>
        <v>45808</v>
      </c>
      <c r="Y182" s="513" t="str">
        <f t="shared" ca="1" si="52"/>
        <v>Sam. juin , 2025</v>
      </c>
      <c r="Z182" s="184">
        <f t="shared" ca="1" si="43"/>
        <v>30</v>
      </c>
      <c r="AA182" s="389">
        <f t="shared" ca="1" si="44"/>
        <v>6</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Sam</v>
      </c>
      <c r="U183" s="227" t="str">
        <f t="shared" ca="1" si="51"/>
        <v>juin</v>
      </c>
      <c r="X183" s="388">
        <f t="shared" ca="1" si="55"/>
        <v>45808</v>
      </c>
      <c r="Y183" s="513" t="str">
        <f t="shared" ca="1" si="52"/>
        <v>Sam. juin , 2025</v>
      </c>
      <c r="Z183" s="184">
        <f t="shared" ca="1" si="43"/>
        <v>30</v>
      </c>
      <c r="AA183" s="389">
        <f t="shared" ca="1" si="44"/>
        <v>6</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Sam</v>
      </c>
      <c r="U184" s="227" t="str">
        <f t="shared" ca="1" si="51"/>
        <v>juin</v>
      </c>
      <c r="X184" s="388">
        <f t="shared" ca="1" si="55"/>
        <v>45808</v>
      </c>
      <c r="Y184" s="513" t="str">
        <f t="shared" ca="1" si="52"/>
        <v>Sam. juin , 2025</v>
      </c>
      <c r="Z184" s="184">
        <f t="shared" ca="1" si="43"/>
        <v>30</v>
      </c>
      <c r="AA184" s="389">
        <f t="shared" ca="1" si="44"/>
        <v>6</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Sam</v>
      </c>
      <c r="U185" s="227" t="str">
        <f t="shared" ca="1" si="51"/>
        <v>juin</v>
      </c>
      <c r="X185" s="388">
        <f t="shared" ca="1" si="55"/>
        <v>45808</v>
      </c>
      <c r="Y185" s="513" t="str">
        <f t="shared" ca="1" si="52"/>
        <v>Sam. juin , 2025</v>
      </c>
      <c r="Z185" s="184">
        <f t="shared" ca="1" si="43"/>
        <v>30</v>
      </c>
      <c r="AA185" s="389">
        <f t="shared" ca="1" si="44"/>
        <v>6</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Sam</v>
      </c>
      <c r="U186" s="227" t="str">
        <f t="shared" ca="1" si="51"/>
        <v>juin</v>
      </c>
      <c r="X186" s="388">
        <f t="shared" ca="1" si="55"/>
        <v>45808</v>
      </c>
      <c r="Y186" s="513" t="str">
        <f t="shared" ca="1" si="52"/>
        <v>Sam. juin , 2025</v>
      </c>
      <c r="Z186" s="184">
        <f t="shared" ca="1" si="43"/>
        <v>30</v>
      </c>
      <c r="AA186" s="389">
        <f t="shared" ca="1" si="44"/>
        <v>6</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Sam</v>
      </c>
      <c r="U187" s="227" t="str">
        <f t="shared" ca="1" si="51"/>
        <v>juin</v>
      </c>
      <c r="X187" s="388">
        <f t="shared" ca="1" si="55"/>
        <v>45808</v>
      </c>
      <c r="Y187" s="513" t="str">
        <f t="shared" ca="1" si="52"/>
        <v>Sam. juin , 2025</v>
      </c>
      <c r="Z187" s="184">
        <f t="shared" ca="1" si="43"/>
        <v>30</v>
      </c>
      <c r="AA187" s="389">
        <f t="shared" ca="1" si="44"/>
        <v>6</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Sam</v>
      </c>
      <c r="U188" s="227" t="str">
        <f t="shared" ca="1" si="51"/>
        <v>juin</v>
      </c>
      <c r="X188" s="388">
        <f t="shared" ca="1" si="55"/>
        <v>45808</v>
      </c>
      <c r="Y188" s="513" t="str">
        <f t="shared" ca="1" si="52"/>
        <v>Sam. juin , 2025</v>
      </c>
      <c r="Z188" s="184">
        <f t="shared" ca="1" si="43"/>
        <v>30</v>
      </c>
      <c r="AA188" s="389">
        <f t="shared" ca="1" si="44"/>
        <v>6</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Sam</v>
      </c>
      <c r="U189" s="227" t="str">
        <f t="shared" ca="1" si="51"/>
        <v>juin</v>
      </c>
      <c r="X189" s="388">
        <f t="shared" ca="1" si="55"/>
        <v>45808</v>
      </c>
      <c r="Y189" s="513" t="str">
        <f t="shared" ca="1" si="52"/>
        <v>Sam. juin , 2025</v>
      </c>
      <c r="Z189" s="184">
        <f t="shared" ca="1" si="43"/>
        <v>30</v>
      </c>
      <c r="AA189" s="389">
        <f t="shared" ca="1" si="44"/>
        <v>6</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Sam</v>
      </c>
      <c r="U190" s="227" t="str">
        <f t="shared" ca="1" si="51"/>
        <v>juin</v>
      </c>
      <c r="X190" s="388">
        <f t="shared" ca="1" si="55"/>
        <v>45808</v>
      </c>
      <c r="Y190" s="513" t="str">
        <f t="shared" ca="1" si="52"/>
        <v>Sam. juin , 2025</v>
      </c>
      <c r="Z190" s="184">
        <f t="shared" ca="1" si="43"/>
        <v>30</v>
      </c>
      <c r="AA190" s="389">
        <f t="shared" ca="1" si="44"/>
        <v>6</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Sam</v>
      </c>
      <c r="U191" s="227" t="str">
        <f t="shared" ca="1" si="51"/>
        <v>juin</v>
      </c>
      <c r="X191" s="388">
        <f t="shared" ca="1" si="55"/>
        <v>45808</v>
      </c>
      <c r="Y191" s="513" t="str">
        <f t="shared" ca="1" si="52"/>
        <v>Sam. juin , 2025</v>
      </c>
      <c r="Z191" s="184">
        <f t="shared" ca="1" si="43"/>
        <v>30</v>
      </c>
      <c r="AA191" s="389">
        <f t="shared" ca="1" si="44"/>
        <v>6</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Sam</v>
      </c>
      <c r="U192" s="227" t="str">
        <f t="shared" ca="1" si="51"/>
        <v>juin</v>
      </c>
      <c r="X192" s="388">
        <f t="shared" ca="1" si="55"/>
        <v>45808</v>
      </c>
      <c r="Y192" s="513" t="str">
        <f t="shared" ca="1" si="52"/>
        <v>Sam. juin , 2025</v>
      </c>
      <c r="Z192" s="184">
        <f t="shared" ca="1" si="43"/>
        <v>30</v>
      </c>
      <c r="AA192" s="389">
        <f t="shared" ca="1" si="44"/>
        <v>6</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Sam</v>
      </c>
      <c r="U193" s="227" t="str">
        <f t="shared" ca="1" si="51"/>
        <v>juin</v>
      </c>
      <c r="X193" s="388">
        <f t="shared" ca="1" si="55"/>
        <v>45808</v>
      </c>
      <c r="Y193" s="513" t="str">
        <f t="shared" ca="1" si="52"/>
        <v>Sam. juin , 2025</v>
      </c>
      <c r="Z193" s="184">
        <f t="shared" ca="1" si="43"/>
        <v>30</v>
      </c>
      <c r="AA193" s="389">
        <f t="shared" ca="1" si="44"/>
        <v>6</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Sam</v>
      </c>
      <c r="U194" s="227" t="str">
        <f t="shared" ca="1" si="51"/>
        <v>juin</v>
      </c>
      <c r="X194" s="388">
        <f t="shared" ca="1" si="55"/>
        <v>45808</v>
      </c>
      <c r="Y194" s="513" t="str">
        <f t="shared" ca="1" si="52"/>
        <v>Sam. juin , 2025</v>
      </c>
      <c r="Z194" s="184">
        <f t="shared" ca="1" si="43"/>
        <v>30</v>
      </c>
      <c r="AA194" s="389">
        <f t="shared" ca="1" si="44"/>
        <v>6</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30</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PricewaterhouseCoopers LLP/s.r.l./s.e.n.c.r.l., une société à responsabilité limitée de l’Ontario, 2025.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9"/>
      <c r="H196" s="829"/>
      <c r="I196" s="829"/>
      <c r="J196" s="829"/>
      <c r="K196" s="829"/>
      <c r="L196" s="829"/>
      <c r="M196" s="829"/>
      <c r="N196" s="829"/>
      <c r="O196" s="829"/>
      <c r="P196" s="829"/>
      <c r="Q196" s="829"/>
      <c r="R196" s="829"/>
      <c r="T196"/>
      <c r="U196"/>
      <c r="V196" s="26"/>
      <c r="AB196" s="161"/>
      <c r="AC196" s="287">
        <f ca="1">Z195</f>
        <v>30</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30</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30</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30</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479" priority="61" stopIfTrue="1">
      <formula>AND($AJ$2=$AF$5,$X$16=$X$13)</formula>
    </cfRule>
  </conditionalFormatting>
  <conditionalFormatting sqref="B18">
    <cfRule type="expression" dxfId="478" priority="40" stopIfTrue="1">
      <formula>(B18&gt;DATE(2000+$Y$2,$AA$21+1,1)-DATE(2000+$Y$2,$AA$21,1))</formula>
    </cfRule>
  </conditionalFormatting>
  <conditionalFormatting sqref="B20:B194">
    <cfRule type="expression" dxfId="477" priority="7" stopIfTrue="1">
      <formula>($G20="- -")</formula>
    </cfRule>
  </conditionalFormatting>
  <conditionalFormatting sqref="B16:J16">
    <cfRule type="expression" dxfId="476" priority="47" stopIfTrue="1">
      <formula>AND($AJ$2=$AF$5,$X$16=$X$13)</formula>
    </cfRule>
  </conditionalFormatting>
  <conditionalFormatting sqref="C17">
    <cfRule type="cellIs" dxfId="475" priority="46" stopIfTrue="1" operator="equal">
      <formula>"X"</formula>
    </cfRule>
  </conditionalFormatting>
  <conditionalFormatting sqref="C20:C194">
    <cfRule type="expression" dxfId="474" priority="15" stopIfTrue="1">
      <formula>($X$16=$X$14)</formula>
    </cfRule>
    <cfRule type="expression" dxfId="473" priority="16" stopIfTrue="1">
      <formula>($AV20=1)</formula>
    </cfRule>
    <cfRule type="expression" dxfId="472" priority="17" stopIfTrue="1">
      <formula>AND(D20=1+D19,G20=X20)</formula>
    </cfRule>
  </conditionalFormatting>
  <conditionalFormatting sqref="C9:J9">
    <cfRule type="expression" dxfId="471" priority="72" stopIfTrue="1">
      <formula>AND(ISNUMBER(C$9),ISNUMBER(C10),(C$9&gt;C$10))</formula>
    </cfRule>
  </conditionalFormatting>
  <conditionalFormatting sqref="C10:J10">
    <cfRule type="expression" dxfId="470" priority="78" stopIfTrue="1">
      <formula>AND(ISNUMBER(C$9),ISNUMBER(C10),(C$9&gt;C$10))</formula>
    </cfRule>
  </conditionalFormatting>
  <conditionalFormatting sqref="D20">
    <cfRule type="expression" dxfId="469" priority="19" stopIfTrue="1">
      <formula>AND($G20&lt;&gt;"- -",$G20&lt;&gt;$Y20)</formula>
    </cfRule>
    <cfRule type="expression" dxfId="468" priority="20" stopIfTrue="1">
      <formula>($AI20=1)</formula>
    </cfRule>
  </conditionalFormatting>
  <conditionalFormatting sqref="D21:D194">
    <cfRule type="expression" dxfId="467" priority="64" stopIfTrue="1">
      <formula>($AI21=1)</formula>
    </cfRule>
    <cfRule type="expression" dxfId="466" priority="63" stopIfTrue="1">
      <formula>AND($G21&lt;&gt;"- -",$G21&lt;&gt;$Y21)</formula>
    </cfRule>
  </conditionalFormatting>
  <conditionalFormatting sqref="D18:G19">
    <cfRule type="expression" dxfId="465" priority="39" stopIfTrue="1">
      <formula>($AB$16&lt;2)</formula>
    </cfRule>
  </conditionalFormatting>
  <conditionalFormatting sqref="D20:G194">
    <cfRule type="expression" dxfId="464" priority="18" stopIfTrue="1">
      <formula>OR($G20=$G19,$D20=$D19)</formula>
    </cfRule>
  </conditionalFormatting>
  <conditionalFormatting sqref="E8:F8">
    <cfRule type="expression" dxfId="463" priority="74" stopIfTrue="1">
      <formula>AND(ISNUMBER(E$9),ISNUMBER(E10),(E$9&gt;E$10))</formula>
    </cfRule>
    <cfRule type="expression" dxfId="462" priority="73" stopIfTrue="1">
      <formula>(BJ$13&gt;0)</formula>
    </cfRule>
  </conditionalFormatting>
  <conditionalFormatting sqref="E20:G20">
    <cfRule type="expression" dxfId="461" priority="23" stopIfTrue="1">
      <formula>($AI20+$AX20&gt;0)</formula>
    </cfRule>
    <cfRule type="expression" dxfId="460" priority="22" stopIfTrue="1">
      <formula>AND($G20&lt;&gt;"- -",$G20&lt;&gt;$Y20)</formula>
    </cfRule>
  </conditionalFormatting>
  <conditionalFormatting sqref="E21:G194">
    <cfRule type="expression" dxfId="459" priority="67" stopIfTrue="1">
      <formula>($AI21+$AX21&gt;0)</formula>
    </cfRule>
    <cfRule type="expression" dxfId="458" priority="66" stopIfTrue="1">
      <formula>AND($G21&lt;&gt;"- -",$G21&lt;&gt;$Y21)</formula>
    </cfRule>
  </conditionalFormatting>
  <conditionalFormatting sqref="G8:J8">
    <cfRule type="expression" dxfId="457" priority="76" stopIfTrue="1">
      <formula>AND(ISNUMBER(G$9),ISNUMBER(G10),(G$9&gt;G$10))</formula>
    </cfRule>
    <cfRule type="expression" dxfId="456" priority="75" stopIfTrue="1">
      <formula>(BK$13&gt;0)</formula>
    </cfRule>
  </conditionalFormatting>
  <conditionalFormatting sqref="H6:I7">
    <cfRule type="expression" dxfId="455" priority="77" stopIfTrue="1">
      <formula>AND(ISNUMBER($H$7),$H$7&lt;$I$7)</formula>
    </cfRule>
  </conditionalFormatting>
  <conditionalFormatting sqref="H21:J194">
    <cfRule type="expression" dxfId="454" priority="5" stopIfTrue="1">
      <formula>($D20=$D21)</formula>
    </cfRule>
  </conditionalFormatting>
  <conditionalFormatting sqref="J7">
    <cfRule type="cellIs" dxfId="453" priority="51" stopIfTrue="1" operator="lessThan">
      <formula>0</formula>
    </cfRule>
  </conditionalFormatting>
  <conditionalFormatting sqref="K20:K34">
    <cfRule type="expression" dxfId="452" priority="71" stopIfTrue="1">
      <formula>AND(ISNUMBER(K20),ISNUMBER(L20),OR(K20&lt;L19,K20&gt;L20))</formula>
    </cfRule>
  </conditionalFormatting>
  <conditionalFormatting sqref="K35:K194">
    <cfRule type="expression" dxfId="451" priority="60" stopIfTrue="1">
      <formula>AND(ISNUMBER(K35),OR(K35&lt;L34,K35&gt;L35,$BM35&lt;&gt;1))</formula>
    </cfRule>
  </conditionalFormatting>
  <conditionalFormatting sqref="K18:L18 BE19:BF19">
    <cfRule type="expression" dxfId="450" priority="29" stopIfTrue="1">
      <formula>($K$19=$AL$7)</formula>
    </cfRule>
  </conditionalFormatting>
  <conditionalFormatting sqref="K20:M194">
    <cfRule type="expression" dxfId="449" priority="53" stopIfTrue="1">
      <formula>OR($AJ$2=$AF$5,$AW20=0,$AV20=1,$AG20=99)</formula>
    </cfRule>
  </conditionalFormatting>
  <conditionalFormatting sqref="L20:L34">
    <cfRule type="expression" dxfId="448" priority="69" stopIfTrue="1">
      <formula>AND(ISNUMBER(L20),OR(AND(L20&lt;K19,B20&gt;1),K20&gt;L20))</formula>
    </cfRule>
  </conditionalFormatting>
  <conditionalFormatting sqref="L35:L194">
    <cfRule type="expression" dxfId="447" priority="58" stopIfTrue="1">
      <formula>AND(ISNUMBER(L35),OR(AND(L35&lt;K34,B35&gt;1),K35&gt;L35,$BN35&lt;&gt;1))</formula>
    </cfRule>
  </conditionalFormatting>
  <conditionalFormatting sqref="M19 BG20">
    <cfRule type="cellIs" dxfId="446" priority="44" stopIfTrue="1" operator="equal">
      <formula>0</formula>
    </cfRule>
    <cfRule type="expression" dxfId="445" priority="45" stopIfTrue="1">
      <formula>($AJ$2=$AF$5)</formula>
    </cfRule>
  </conditionalFormatting>
  <conditionalFormatting sqref="M20:M194">
    <cfRule type="cellIs" dxfId="444" priority="54" stopIfTrue="1" operator="lessThan">
      <formula>0</formula>
    </cfRule>
    <cfRule type="expression" dxfId="443" priority="55" stopIfTrue="1">
      <formula>($D19=$D20)</formula>
    </cfRule>
  </conditionalFormatting>
  <conditionalFormatting sqref="N19:Q19 BH20:BK20">
    <cfRule type="expression" dxfId="442" priority="43" stopIfTrue="1">
      <formula>($AJ$2=$AF$5)</formula>
    </cfRule>
    <cfRule type="cellIs" dxfId="441" priority="42" stopIfTrue="1" operator="equal">
      <formula>0</formula>
    </cfRule>
  </conditionalFormatting>
  <conditionalFormatting sqref="N20:Q194">
    <cfRule type="expression" dxfId="440" priority="52" stopIfTrue="1">
      <formula>OR($AW20=0,$AV20=1,$AG20=99,$AJ$2=$AF$5)</formula>
    </cfRule>
  </conditionalFormatting>
  <conditionalFormatting sqref="R20:R194">
    <cfRule type="expression" dxfId="439" priority="12" stopIfTrue="1">
      <formula>OR($G20=$G19,$D20=$D19)</formula>
    </cfRule>
    <cfRule type="expression" dxfId="438" priority="13" stopIfTrue="1">
      <formula>"ND($G21&lt;&gt;""- -"",$G21&lt;&gt;TEXT(X21,""Dddd, Mmmm dd, Yyyy""))"</formula>
    </cfRule>
    <cfRule type="expression" dxfId="437" priority="14" stopIfTrue="1">
      <formula>($AI20=1)</formula>
    </cfRule>
  </conditionalFormatting>
  <conditionalFormatting sqref="U5">
    <cfRule type="expression" dxfId="436" priority="25" stopIfTrue="1">
      <formula>OR($AC$7,$AC$6)</formula>
    </cfRule>
  </conditionalFormatting>
  <conditionalFormatting sqref="U18 X20:Z194 AC20:AE194 AK20:AK194 AQ20:AR194">
    <cfRule type="cellIs" dxfId="435" priority="6" stopIfTrue="1" operator="notEqual">
      <formula>U17</formula>
    </cfRule>
  </conditionalFormatting>
  <conditionalFormatting sqref="U201:AB201">
    <cfRule type="expression" dxfId="434" priority="41" stopIfTrue="1">
      <formula>(LEN($X$11)&gt;4)</formula>
    </cfRule>
  </conditionalFormatting>
  <conditionalFormatting sqref="V5:V7 J6 U6:U7">
    <cfRule type="expression" dxfId="433" priority="24" stopIfTrue="1">
      <formula>OR($AC$7,$AC$6,#REF!)</formula>
    </cfRule>
  </conditionalFormatting>
  <conditionalFormatting sqref="V19">
    <cfRule type="cellIs" dxfId="432" priority="26" stopIfTrue="1" operator="equal">
      <formula>1</formula>
    </cfRule>
  </conditionalFormatting>
  <conditionalFormatting sqref="AB6">
    <cfRule type="expression" dxfId="431" priority="32" stopIfTrue="1">
      <formula>$AC$6</formula>
    </cfRule>
  </conditionalFormatting>
  <conditionalFormatting sqref="AB7">
    <cfRule type="expression" dxfId="430" priority="31" stopIfTrue="1">
      <formula>$AC$7</formula>
    </cfRule>
  </conditionalFormatting>
  <conditionalFormatting sqref="AB20:AB194">
    <cfRule type="cellIs" dxfId="429" priority="49" stopIfTrue="1" operator="greaterThan">
      <formula>0</formula>
    </cfRule>
    <cfRule type="cellIs" dxfId="428" priority="50" stopIfTrue="1" operator="lessThan">
      <formula>0</formula>
    </cfRule>
  </conditionalFormatting>
  <conditionalFormatting sqref="AF20:AG194">
    <cfRule type="cellIs" dxfId="427" priority="35" stopIfTrue="1" operator="greaterThan">
      <formula>1</formula>
    </cfRule>
  </conditionalFormatting>
  <conditionalFormatting sqref="AJ16:AJ17 AJ20:AJ194">
    <cfRule type="cellIs" dxfId="426" priority="34" stopIfTrue="1" operator="greaterThan">
      <formula>0</formula>
    </cfRule>
  </conditionalFormatting>
  <conditionalFormatting sqref="AK2:BO2">
    <cfRule type="cellIs" dxfId="425" priority="38" stopIfTrue="1" operator="equal">
      <formula>0</formula>
    </cfRule>
  </conditionalFormatting>
  <conditionalFormatting sqref="AK5:BO6">
    <cfRule type="cellIs" dxfId="424" priority="33" stopIfTrue="1" operator="equal">
      <formula>0</formula>
    </cfRule>
  </conditionalFormatting>
  <conditionalFormatting sqref="AP20:AP194">
    <cfRule type="cellIs" dxfId="423" priority="28" stopIfTrue="1" operator="lessThan">
      <formula>999</formula>
    </cfRule>
  </conditionalFormatting>
  <conditionalFormatting sqref="AU20:AU194">
    <cfRule type="expression" dxfId="422" priority="37" stopIfTrue="1">
      <formula>LEN(AU20)&gt;2</formula>
    </cfRule>
  </conditionalFormatting>
  <conditionalFormatting sqref="AV20:AV194">
    <cfRule type="cellIs" dxfId="421" priority="36" stopIfTrue="1" operator="equal">
      <formula>1</formula>
    </cfRule>
  </conditionalFormatting>
  <conditionalFormatting sqref="AW20:AW194">
    <cfRule type="cellIs" dxfId="420" priority="48" stopIfTrue="1" operator="equal">
      <formula>0</formula>
    </cfRule>
  </conditionalFormatting>
  <conditionalFormatting sqref="BE20:BF20">
    <cfRule type="expression" dxfId="419" priority="30" stopIfTrue="1">
      <formula>($K$19=$AL$7)</formula>
    </cfRule>
  </conditionalFormatting>
  <conditionalFormatting sqref="BI10:BI12 BF11:BF12">
    <cfRule type="expression" dxfId="418" priority="9" stopIfTrue="1">
      <formula>(LEN($C$9)=0)</formula>
    </cfRule>
  </conditionalFormatting>
  <conditionalFormatting sqref="BI10:BN12 BF11:BF12">
    <cfRule type="expression" dxfId="417" priority="8" stopIfTrue="1">
      <formula>LEN($AA9)&gt;4</formula>
    </cfRule>
  </conditionalFormatting>
  <conditionalFormatting sqref="BJ10:BN12">
    <cfRule type="expression" dxfId="416" priority="11" stopIfTrue="1">
      <formula>(LEN(E$9)=0)</formula>
    </cfRule>
  </conditionalFormatting>
  <conditionalFormatting sqref="BJ13:BN13 R16:R17">
    <cfRule type="cellIs" dxfId="415" priority="27" stopIfTrue="1" operator="equal">
      <formula>0</formula>
    </cfRule>
  </conditionalFormatting>
  <conditionalFormatting sqref="BM20:BN194">
    <cfRule type="cellIs" dxfId="414" priority="56" stopIfTrue="1" operator="notEqual">
      <formula>1</formula>
    </cfRule>
  </conditionalFormatting>
  <hyperlinks>
    <hyperlink ref="Q2" r:id="rId1" xr:uid="{00000000-0004-0000-0800-000000000000}"/>
    <hyperlink ref="Q3" r:id="rId2" xr:uid="{00000000-0004-0000-08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61F96F2FD7794A9FB0567E324D7DD7" ma:contentTypeVersion="13" ma:contentTypeDescription="Create a new document." ma:contentTypeScope="" ma:versionID="e40dad2c10228b92e32d15094cd89ca1">
  <xsd:schema xmlns:xsd="http://www.w3.org/2001/XMLSchema" xmlns:xs="http://www.w3.org/2001/XMLSchema" xmlns:p="http://schemas.microsoft.com/office/2006/metadata/properties" xmlns:ns2="107412a8-c462-4e7f-9bbe-d7590f776754" xmlns:ns3="1026f38c-7e2a-4891-957f-52c07e296a9e" targetNamespace="http://schemas.microsoft.com/office/2006/metadata/properties" ma:root="true" ma:fieldsID="64f83a75726d291a1ffcb17ef99de366" ns2:_="" ns3:_="">
    <xsd:import namespace="107412a8-c462-4e7f-9bbe-d7590f776754"/>
    <xsd:import namespace="1026f38c-7e2a-4891-957f-52c07e296a9e"/>
    <xsd:element name="properties">
      <xsd:complexType>
        <xsd:sequence>
          <xsd:element name="documentManagement">
            <xsd:complexType>
              <xsd:all>
                <xsd:element ref="ns2:_dlc_DocId" minOccurs="0"/>
                <xsd:element ref="ns2:_dlc_DocIdUrl" minOccurs="0"/>
                <xsd:element ref="ns2:_dlc_DocIdPersistId"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ServiceOCR"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7412a8-c462-4e7f-9bbe-d7590f77675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3" nillable="true" ma:displayName="Taxonomy Catch All Column" ma:hidden="true" ma:list="{36e0df32-6cad-4b5d-ae04-58b24ffb5ef7}" ma:internalName="TaxCatchAll" ma:showField="CatchAllData" ma:web="107412a8-c462-4e7f-9bbe-d7590f77675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026f38c-7e2a-4891-957f-52c07e296a9e" elementFormDefault="qualified">
    <xsd:import namespace="http://schemas.microsoft.com/office/2006/documentManagement/types"/>
    <xsd:import namespace="http://schemas.microsoft.com/office/infopath/2007/PartnerControls"/>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7bde53e-b0a2-4e98-8550-8a152603f3a2"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107412a8-c462-4e7f-9bbe-d7590f776754">RC7MJVRPCYZK-1784631539-2560</_dlc_DocId>
    <lcf76f155ced4ddcb4097134ff3c332f xmlns="1026f38c-7e2a-4891-957f-52c07e296a9e">
      <Terms xmlns="http://schemas.microsoft.com/office/infopath/2007/PartnerControls"/>
    </lcf76f155ced4ddcb4097134ff3c332f>
    <TaxCatchAll xmlns="107412a8-c462-4e7f-9bbe-d7590f776754" xsi:nil="true"/>
    <_dlc_DocIdUrl xmlns="107412a8-c462-4e7f-9bbe-d7590f776754">
      <Url>https://pwccan.sharepoint.com/sites/CA-GSD-0AHZmP0F40YcxUk9PVA/_layouts/15/DocIdRedir.aspx?ID=RC7MJVRPCYZK-1784631539-2560</Url>
      <Description>RC7MJVRPCYZK-1784631539-2560</Description>
    </_dlc_DocIdUrl>
  </documentManagement>
</p:properties>
</file>

<file path=customXml/itemProps1.xml><?xml version="1.0" encoding="utf-8"?>
<ds:datastoreItem xmlns:ds="http://schemas.openxmlformats.org/officeDocument/2006/customXml" ds:itemID="{7206EF7C-15E7-4DEB-95FB-5F80B87E0797}"/>
</file>

<file path=customXml/itemProps2.xml><?xml version="1.0" encoding="utf-8"?>
<ds:datastoreItem xmlns:ds="http://schemas.openxmlformats.org/officeDocument/2006/customXml" ds:itemID="{ED9A9031-485D-4A90-A8A5-EB6DE45D0821}"/>
</file>

<file path=customXml/itemProps3.xml><?xml version="1.0" encoding="utf-8"?>
<ds:datastoreItem xmlns:ds="http://schemas.openxmlformats.org/officeDocument/2006/customXml" ds:itemID="{63858E1E-8BB9-41C0-8AB3-C02609522B30}"/>
</file>

<file path=customXml/itemProps4.xml><?xml version="1.0" encoding="utf-8"?>
<ds:datastoreItem xmlns:ds="http://schemas.openxmlformats.org/officeDocument/2006/customXml" ds:itemID="{BD18FDE1-680D-4007-9A41-F19B842B27D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NTS ONLY_set_year</vt:lpstr>
      <vt:lpstr>Instructions</vt:lpstr>
      <vt:lpstr>Annual Summary_Sommaire annuel</vt:lpstr>
      <vt:lpstr>01</vt:lpstr>
      <vt:lpstr>02</vt:lpstr>
      <vt:lpstr>03</vt:lpstr>
      <vt:lpstr>04</vt:lpstr>
      <vt:lpstr>05</vt:lpstr>
      <vt:lpstr>06</vt:lpstr>
      <vt:lpstr>07</vt:lpstr>
      <vt:lpstr>08</vt:lpstr>
      <vt:lpstr>09</vt:lpstr>
      <vt:lpstr>10</vt:lpstr>
      <vt:lpstr>11</vt:lpstr>
      <vt:lpstr>12</vt:lpstr>
      <vt:lpstr>$ to Employer_$ à l'employeur</vt:lpstr>
      <vt:lpstr>BASE_YEAR</vt:lpstr>
      <vt:lpstr>Language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'Annual Summary_Sommaire annuel'!Print_Area</vt:lpstr>
      <vt:lpstr>Instructions!Print_Area</vt:lpstr>
      <vt:lpstr>'$ to Employer_$ à l''employeur'!Print_Titles</vt:lpstr>
      <vt:lpstr>'01'!Print_Titles</vt:lpstr>
      <vt:lpstr>'02'!Print_Titles</vt:lpstr>
      <vt:lpstr>'03'!Print_Titles</vt:lpstr>
      <vt:lpstr>'04'!Print_Titles</vt:lpstr>
      <vt:lpstr>'05'!Print_Titles</vt:lpstr>
      <vt:lpstr>'06'!Print_Titles</vt:lpstr>
      <vt:lpstr>'07'!Print_Titles</vt:lpstr>
      <vt:lpstr>'08'!Print_Titles</vt:lpstr>
      <vt:lpstr>'09'!Print_Titles</vt:lpstr>
      <vt:lpstr>'10'!Print_Titles</vt:lpstr>
      <vt:lpstr>'11'!Print_Titles</vt:lpstr>
      <vt:lpstr>'12'!Print_Titles</vt:lpstr>
      <vt:lpstr>Year_four_digits</vt:lpstr>
    </vt:vector>
  </TitlesOfParts>
  <Company>PricewaterhouseCoopers LLP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Davis</dc:creator>
  <cp:lastModifiedBy>Alejandra Tranfaglia (CA)</cp:lastModifiedBy>
  <cp:lastPrinted>2012-01-19T20:19:44Z</cp:lastPrinted>
  <dcterms:created xsi:type="dcterms:W3CDTF">2009-10-23T21:31:14Z</dcterms:created>
  <dcterms:modified xsi:type="dcterms:W3CDTF">2025-01-13T16:49:26Z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0x0101002961F96F2FD7794A9FB0567E324D7DD7</vt:lpwstr>
  </property>
  <property fmtid="{D5CDD505-2E9C-101B-9397-08002B2CF9AE}" pid="3" name="_dlc_DocIdItemGuid">
    <vt:lpwstr>3a3b6065-a0bd-4f77-a27d-ebc093f71619</vt:lpwstr>
  </property>
</Properties>
</file>