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showObjects="placeholders" defaultThemeVersion="124226"/>
  <mc:AlternateContent xmlns:mc="http://schemas.openxmlformats.org/markup-compatibility/2006">
    <mc:Choice Requires="x15">
      <x15ac:absPath xmlns:x15ac="http://schemas.microsoft.com/office/spreadsheetml/2010/11/ac" url="https://pwccan-my.sharepoint.com/personal/alejandra_tranfaglia_pwc_com/Documents/Documents/A-Publications/Tax Publications/Car Guide/2024/"/>
    </mc:Choice>
  </mc:AlternateContent>
  <xr:revisionPtr revIDLastSave="5" documentId="8_{2C638F45-0B5E-45DB-A70F-3D9FC0A49813}" xr6:coauthVersionLast="47" xr6:coauthVersionMax="47" xr10:uidLastSave="{FF37C35F-A9CC-419C-AF22-01414B88662E}"/>
  <bookViews>
    <workbookView xWindow="-108" yWindow="-108" windowWidth="23256" windowHeight="12456" tabRatio="764" firstSheet="1" activeTab="1" xr2:uid="{00000000-000D-0000-FFFF-FFFF00000000}"/>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62913"/>
</workbook>
</file>

<file path=xl/calcChain.xml><?xml version="1.0" encoding="utf-8"?>
<calcChain xmlns="http://schemas.openxmlformats.org/spreadsheetml/2006/main">
  <c r="B3" i="37" l="1"/>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L10" i="34"/>
  <c r="BM10" i="34"/>
  <c r="BN10" i="34"/>
  <c r="BJ38" i="13"/>
  <c r="BF11" i="34"/>
  <c r="BJ11" i="34"/>
  <c r="BK11" i="34"/>
  <c r="BL11" i="34"/>
  <c r="BM11" i="34"/>
  <c r="BN11" i="34"/>
  <c r="BN14"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s="1"/>
  <c r="AM189" i="34"/>
  <c r="AN189" i="34" s="1"/>
  <c r="AL189" i="34"/>
  <c r="M189" i="34"/>
  <c r="AH189" i="34" s="1"/>
  <c r="AM188" i="34"/>
  <c r="AN188" i="34" s="1"/>
  <c r="AL188" i="34"/>
  <c r="M188" i="34"/>
  <c r="AH188" i="34" s="1"/>
  <c r="AM187" i="34"/>
  <c r="AN187" i="34" s="1"/>
  <c r="AL187" i="34"/>
  <c r="M187" i="34"/>
  <c r="AH187" i="34" s="1"/>
  <c r="AM186" i="34"/>
  <c r="AN186" i="34" s="1"/>
  <c r="AL186" i="34"/>
  <c r="M186" i="34"/>
  <c r="AH186" i="34" s="1"/>
  <c r="AM185" i="34"/>
  <c r="AN185" i="34" s="1"/>
  <c r="AL185" i="34"/>
  <c r="M185" i="34"/>
  <c r="AH185" i="34" s="1"/>
  <c r="AM184" i="34"/>
  <c r="AN184" i="34" s="1"/>
  <c r="AL184" i="34"/>
  <c r="M184" i="34"/>
  <c r="AH184" i="34" s="1"/>
  <c r="AM183" i="34"/>
  <c r="AN183" i="34" s="1"/>
  <c r="AL183" i="34"/>
  <c r="M183" i="34"/>
  <c r="AH183" i="34" s="1"/>
  <c r="AM182" i="34"/>
  <c r="AN182" i="34" s="1"/>
  <c r="AL182" i="34"/>
  <c r="M182" i="34"/>
  <c r="AH182" i="34" s="1"/>
  <c r="AM181" i="34"/>
  <c r="AN181" i="34" s="1"/>
  <c r="AL181" i="34"/>
  <c r="M181" i="34"/>
  <c r="AH181" i="34" s="1"/>
  <c r="AM180" i="34"/>
  <c r="AL180" i="34"/>
  <c r="AN180" i="34"/>
  <c r="M180" i="34"/>
  <c r="AH180" i="34" s="1"/>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AM174" i="34"/>
  <c r="AL174" i="34"/>
  <c r="AN174" i="34"/>
  <c r="M174" i="34"/>
  <c r="AH174" i="34" s="1"/>
  <c r="AM173" i="34"/>
  <c r="AN173" i="34" s="1"/>
  <c r="AL173" i="34"/>
  <c r="M173" i="34"/>
  <c r="AH173" i="34" s="1"/>
  <c r="AM172" i="34"/>
  <c r="AN172" i="34" s="1"/>
  <c r="AL172" i="34"/>
  <c r="M172" i="34"/>
  <c r="AH172" i="34" s="1"/>
  <c r="AM171" i="34"/>
  <c r="AN171" i="34" s="1"/>
  <c r="AL171" i="34"/>
  <c r="M171" i="34"/>
  <c r="AH171" i="34" s="1"/>
  <c r="AM170" i="34"/>
  <c r="AN170" i="34" s="1"/>
  <c r="AL170" i="34"/>
  <c r="M170" i="34"/>
  <c r="AH170" i="34" s="1"/>
  <c r="AM169" i="34"/>
  <c r="AN169" i="34" s="1"/>
  <c r="AL169" i="34"/>
  <c r="M169" i="34"/>
  <c r="AH169" i="34" s="1"/>
  <c r="AM168" i="34"/>
  <c r="AN168" i="34" s="1"/>
  <c r="AL168" i="34"/>
  <c r="M168" i="34"/>
  <c r="AH168" i="34" s="1"/>
  <c r="AM167" i="34"/>
  <c r="AN167" i="34" s="1"/>
  <c r="AL167" i="34"/>
  <c r="M167" i="34"/>
  <c r="AH167" i="34" s="1"/>
  <c r="AM166" i="34"/>
  <c r="AN166" i="34" s="1"/>
  <c r="AL166" i="34"/>
  <c r="M166" i="34"/>
  <c r="AH166" i="34" s="1"/>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N161" i="34" s="1"/>
  <c r="AL161" i="34"/>
  <c r="M161" i="34"/>
  <c r="AH161" i="34" s="1"/>
  <c r="AM160" i="34"/>
  <c r="AN160" i="34" s="1"/>
  <c r="AL160" i="34"/>
  <c r="M160" i="34"/>
  <c r="AH160" i="34" s="1"/>
  <c r="AM159" i="34"/>
  <c r="AN159" i="34" s="1"/>
  <c r="AL159" i="34"/>
  <c r="M159" i="34"/>
  <c r="AH159" i="34" s="1"/>
  <c r="AM158" i="34"/>
  <c r="AN158" i="34" s="1"/>
  <c r="AL158" i="34"/>
  <c r="M158" i="34"/>
  <c r="AH158" i="34" s="1"/>
  <c r="AM157" i="34"/>
  <c r="AN157" i="34" s="1"/>
  <c r="AL157" i="34"/>
  <c r="M157" i="34"/>
  <c r="AH157" i="34" s="1"/>
  <c r="AM156" i="34"/>
  <c r="AN156" i="34" s="1"/>
  <c r="AL156" i="34"/>
  <c r="M156" i="34"/>
  <c r="AH156" i="34"/>
  <c r="AM155" i="34"/>
  <c r="AN155" i="34" s="1"/>
  <c r="AL155" i="34"/>
  <c r="M155" i="34"/>
  <c r="AH155" i="34" s="1"/>
  <c r="AM154" i="34"/>
  <c r="AN154" i="34" s="1"/>
  <c r="AL154" i="34"/>
  <c r="M154" i="34"/>
  <c r="AH154" i="34" s="1"/>
  <c r="AM153" i="34"/>
  <c r="AN153" i="34" s="1"/>
  <c r="AL153" i="34"/>
  <c r="M153" i="34"/>
  <c r="AH153" i="34" s="1"/>
  <c r="AM152" i="34"/>
  <c r="AN152" i="34" s="1"/>
  <c r="AL152" i="34"/>
  <c r="M152" i="34"/>
  <c r="AH152" i="34"/>
  <c r="AM151" i="34"/>
  <c r="AN151" i="34" s="1"/>
  <c r="AL151" i="34"/>
  <c r="M151" i="34"/>
  <c r="AH151" i="34" s="1"/>
  <c r="AM150" i="34"/>
  <c r="AN150" i="34" s="1"/>
  <c r="AL150" i="34"/>
  <c r="M150" i="34"/>
  <c r="AH150" i="34" s="1"/>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N145" i="34" s="1"/>
  <c r="AL145" i="34"/>
  <c r="M145" i="34"/>
  <c r="AH145" i="34" s="1"/>
  <c r="AM144" i="34"/>
  <c r="AN144" i="34" s="1"/>
  <c r="AL144" i="34"/>
  <c r="M144" i="34"/>
  <c r="AH144" i="34" s="1"/>
  <c r="AM143" i="34"/>
  <c r="AN143" i="34" s="1"/>
  <c r="AL143" i="34"/>
  <c r="M143" i="34"/>
  <c r="AH143" i="34" s="1"/>
  <c r="AM142" i="34"/>
  <c r="AN142" i="34" s="1"/>
  <c r="AL142" i="34"/>
  <c r="M142" i="34"/>
  <c r="AH142" i="34" s="1"/>
  <c r="AM141" i="34"/>
  <c r="AN141" i="34" s="1"/>
  <c r="AL141" i="34"/>
  <c r="M141" i="34"/>
  <c r="AH141" i="34" s="1"/>
  <c r="AM140" i="34"/>
  <c r="AN140" i="34" s="1"/>
  <c r="AL140" i="34"/>
  <c r="M140" i="34"/>
  <c r="AH140" i="34" s="1"/>
  <c r="AM139" i="34"/>
  <c r="AN139" i="34" s="1"/>
  <c r="AL139" i="34"/>
  <c r="M139" i="34"/>
  <c r="AH139" i="34" s="1"/>
  <c r="AM138" i="34"/>
  <c r="AN138" i="34" s="1"/>
  <c r="AL138" i="34"/>
  <c r="M138" i="34"/>
  <c r="AH138" i="34"/>
  <c r="AM137" i="34"/>
  <c r="AN137" i="34" s="1"/>
  <c r="AL137" i="34"/>
  <c r="M137" i="34"/>
  <c r="AH137" i="34" s="1"/>
  <c r="AM136" i="34"/>
  <c r="AN136" i="34" s="1"/>
  <c r="AL136" i="34"/>
  <c r="M136" i="34"/>
  <c r="AH136" i="34" s="1"/>
  <c r="AM135" i="34"/>
  <c r="AN135" i="34" s="1"/>
  <c r="AL135" i="34"/>
  <c r="M135" i="34"/>
  <c r="AH135" i="34" s="1"/>
  <c r="AM134" i="34"/>
  <c r="AN134" i="34" s="1"/>
  <c r="AL134" i="34"/>
  <c r="M134" i="34"/>
  <c r="AH134" i="34" s="1"/>
  <c r="AM133" i="34"/>
  <c r="AN133" i="34" s="1"/>
  <c r="AL133" i="34"/>
  <c r="M133" i="34"/>
  <c r="AH133" i="34" s="1"/>
  <c r="AM132" i="34"/>
  <c r="AN132" i="34" s="1"/>
  <c r="AL132" i="34"/>
  <c r="M132" i="34"/>
  <c r="AH132" i="34" s="1"/>
  <c r="AM131" i="34"/>
  <c r="AN131" i="34" s="1"/>
  <c r="AL131" i="34"/>
  <c r="M131" i="34"/>
  <c r="AH131" i="34" s="1"/>
  <c r="AM130" i="34"/>
  <c r="AN130" i="34" s="1"/>
  <c r="AL130" i="34"/>
  <c r="M130" i="34"/>
  <c r="AH130" i="34" s="1"/>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N117" i="34" s="1"/>
  <c r="AL117" i="34"/>
  <c r="M117" i="34"/>
  <c r="AH117" i="34" s="1"/>
  <c r="AM116" i="34"/>
  <c r="AN116" i="34" s="1"/>
  <c r="AL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s="1"/>
  <c r="AM111" i="34"/>
  <c r="AN111" i="34" s="1"/>
  <c r="AL111" i="34"/>
  <c r="M111" i="34"/>
  <c r="AH111" i="34" s="1"/>
  <c r="AM110" i="34"/>
  <c r="AL110" i="34"/>
  <c r="AN110" i="34"/>
  <c r="M110" i="34"/>
  <c r="AH110" i="34" s="1"/>
  <c r="AM109" i="34"/>
  <c r="AN109" i="34" s="1"/>
  <c r="AL109" i="34"/>
  <c r="M109" i="34"/>
  <c r="AH109" i="34" s="1"/>
  <c r="AM108" i="34"/>
  <c r="AN108" i="34" s="1"/>
  <c r="AL108" i="34"/>
  <c r="M108" i="34"/>
  <c r="AH108" i="34" s="1"/>
  <c r="AM107" i="34"/>
  <c r="AN107" i="34" s="1"/>
  <c r="AL107" i="34"/>
  <c r="M107" i="34"/>
  <c r="AH107" i="34" s="1"/>
  <c r="AM106" i="34"/>
  <c r="AN106" i="34" s="1"/>
  <c r="AL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s="1"/>
  <c r="AM101" i="34"/>
  <c r="AN101" i="34" s="1"/>
  <c r="AL101" i="34"/>
  <c r="M101" i="34"/>
  <c r="AH101" i="34" s="1"/>
  <c r="AM100" i="34"/>
  <c r="AN100" i="34" s="1"/>
  <c r="AL100" i="34"/>
  <c r="M100" i="34"/>
  <c r="AH100" i="34" s="1"/>
  <c r="AM99" i="34"/>
  <c r="AN99" i="34" s="1"/>
  <c r="AL99" i="34"/>
  <c r="M99" i="34"/>
  <c r="AH99" i="34" s="1"/>
  <c r="AM98" i="34"/>
  <c r="AN98" i="34" s="1"/>
  <c r="AL98" i="34"/>
  <c r="M98" i="34"/>
  <c r="AH98" i="34" s="1"/>
  <c r="AM97" i="34"/>
  <c r="AN97" i="34" s="1"/>
  <c r="AL97" i="34"/>
  <c r="M97" i="34"/>
  <c r="AH97" i="34" s="1"/>
  <c r="AM96" i="34"/>
  <c r="AN96" i="34" s="1"/>
  <c r="AL96" i="34"/>
  <c r="M96" i="34"/>
  <c r="AH96" i="34" s="1"/>
  <c r="AM95" i="34"/>
  <c r="AN95" i="34" s="1"/>
  <c r="AL95" i="34"/>
  <c r="M95" i="34"/>
  <c r="AH95" i="34" s="1"/>
  <c r="AM94" i="34"/>
  <c r="AN94" i="34" s="1"/>
  <c r="AL94" i="34"/>
  <c r="M94" i="34"/>
  <c r="AH94" i="34" s="1"/>
  <c r="AM93" i="34"/>
  <c r="AN93" i="34" s="1"/>
  <c r="AL93" i="34"/>
  <c r="M93" i="34"/>
  <c r="AH93" i="34" s="1"/>
  <c r="AM92" i="34"/>
  <c r="AN92" i="34" s="1"/>
  <c r="AL92" i="34"/>
  <c r="M92" i="34"/>
  <c r="AH92" i="34" s="1"/>
  <c r="AM91" i="34"/>
  <c r="AN91" i="34" s="1"/>
  <c r="AL91" i="34"/>
  <c r="M91" i="34"/>
  <c r="AH91" i="34" s="1"/>
  <c r="AM90" i="34"/>
  <c r="AN90" i="34" s="1"/>
  <c r="AL90" i="34"/>
  <c r="M90" i="34"/>
  <c r="AH90" i="34" s="1"/>
  <c r="AM89" i="34"/>
  <c r="AN89" i="34" s="1"/>
  <c r="AL89" i="34"/>
  <c r="M89" i="34"/>
  <c r="AH89" i="34" s="1"/>
  <c r="AM88" i="34"/>
  <c r="AN88" i="34" s="1"/>
  <c r="AL88" i="34"/>
  <c r="M88" i="34"/>
  <c r="AH88" i="34" s="1"/>
  <c r="AM87" i="34"/>
  <c r="AN87" i="34" s="1"/>
  <c r="AL87" i="34"/>
  <c r="M87" i="34"/>
  <c r="AH87" i="34" s="1"/>
  <c r="AM86" i="34"/>
  <c r="AN86" i="34" s="1"/>
  <c r="AL86" i="34"/>
  <c r="M86" i="34"/>
  <c r="AH86" i="34" s="1"/>
  <c r="AM85" i="34"/>
  <c r="AN85" i="34" s="1"/>
  <c r="AL85" i="34"/>
  <c r="M85" i="34"/>
  <c r="AH85" i="34" s="1"/>
  <c r="AM84" i="34"/>
  <c r="AN84" i="34" s="1"/>
  <c r="AL84" i="34"/>
  <c r="M84" i="34"/>
  <c r="AH84" i="34" s="1"/>
  <c r="AM83" i="34"/>
  <c r="AN83" i="34" s="1"/>
  <c r="AL83" i="34"/>
  <c r="M83" i="34"/>
  <c r="AH83" i="34" s="1"/>
  <c r="AM82" i="34"/>
  <c r="AN82" i="34" s="1"/>
  <c r="AL82" i="34"/>
  <c r="M82" i="34"/>
  <c r="AH82" i="34" s="1"/>
  <c r="AM81" i="34"/>
  <c r="AN81" i="34" s="1"/>
  <c r="AL81" i="34"/>
  <c r="M81" i="34"/>
  <c r="AH81" i="34" s="1"/>
  <c r="AM80" i="34"/>
  <c r="AN80" i="34" s="1"/>
  <c r="AL80" i="34"/>
  <c r="M80" i="34"/>
  <c r="AH80" i="34" s="1"/>
  <c r="AM79" i="34"/>
  <c r="AN79" i="34" s="1"/>
  <c r="AL79" i="34"/>
  <c r="M79" i="34"/>
  <c r="AH79" i="34" s="1"/>
  <c r="AM78" i="34"/>
  <c r="AN78" i="34" s="1"/>
  <c r="AL78" i="34"/>
  <c r="M78" i="34"/>
  <c r="AH78" i="34" s="1"/>
  <c r="AM77" i="34"/>
  <c r="AN77" i="34" s="1"/>
  <c r="AL77" i="34"/>
  <c r="M77" i="34"/>
  <c r="AH77" i="34" s="1"/>
  <c r="AM76" i="34"/>
  <c r="AN76" i="34" s="1"/>
  <c r="AL76" i="34"/>
  <c r="M76" i="34"/>
  <c r="AH76" i="34" s="1"/>
  <c r="AM75" i="34"/>
  <c r="AN75" i="34" s="1"/>
  <c r="AL75" i="34"/>
  <c r="M75" i="34"/>
  <c r="AH75" i="34" s="1"/>
  <c r="AM74" i="34"/>
  <c r="AN74" i="34" s="1"/>
  <c r="AL74" i="34"/>
  <c r="M74" i="34"/>
  <c r="AH74" i="34" s="1"/>
  <c r="AM73" i="34"/>
  <c r="AN73" i="34" s="1"/>
  <c r="AL73" i="34"/>
  <c r="M73" i="34"/>
  <c r="AH73" i="34" s="1"/>
  <c r="AM72" i="34"/>
  <c r="AN72" i="34" s="1"/>
  <c r="AL72" i="34"/>
  <c r="M72" i="34"/>
  <c r="AH72" i="34" s="1"/>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AM65" i="34"/>
  <c r="AN65" i="34" s="1"/>
  <c r="AL65" i="34"/>
  <c r="M65" i="34"/>
  <c r="AH65" i="34" s="1"/>
  <c r="AM64" i="34"/>
  <c r="AN64" i="34" s="1"/>
  <c r="AL64" i="34"/>
  <c r="M64" i="34"/>
  <c r="AH64" i="34" s="1"/>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AM57" i="34"/>
  <c r="AN57" i="34" s="1"/>
  <c r="AL57" i="34"/>
  <c r="M57" i="34"/>
  <c r="AH57" i="34" s="1"/>
  <c r="AM56" i="34"/>
  <c r="AN56" i="34" s="1"/>
  <c r="AL56" i="34"/>
  <c r="M56" i="34"/>
  <c r="AH56" i="34" s="1"/>
  <c r="AM55" i="34"/>
  <c r="AN55" i="34" s="1"/>
  <c r="AL55" i="34"/>
  <c r="M55" i="34"/>
  <c r="AH55" i="34" s="1"/>
  <c r="AM54" i="34"/>
  <c r="AN54" i="34" s="1"/>
  <c r="AL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N49" i="34" s="1"/>
  <c r="AL49" i="34"/>
  <c r="M49" i="34"/>
  <c r="AH49" i="34" s="1"/>
  <c r="AM48" i="34"/>
  <c r="AN48" i="34" s="1"/>
  <c r="AL48" i="34"/>
  <c r="M48" i="34"/>
  <c r="AH48" i="34" s="1"/>
  <c r="AM47" i="34"/>
  <c r="AN47" i="34" s="1"/>
  <c r="AL47" i="34"/>
  <c r="M47" i="34"/>
  <c r="AH47" i="34" s="1"/>
  <c r="AM46" i="34"/>
  <c r="AN46" i="34" s="1"/>
  <c r="AL46" i="34"/>
  <c r="M46" i="34"/>
  <c r="AH46" i="34"/>
  <c r="AM45" i="34"/>
  <c r="AN45" i="34" s="1"/>
  <c r="AL45" i="34"/>
  <c r="M45" i="34"/>
  <c r="AH45" i="34" s="1"/>
  <c r="AM44" i="34"/>
  <c r="AN44" i="34" s="1"/>
  <c r="AL44" i="34"/>
  <c r="AK44" i="34"/>
  <c r="M44" i="34"/>
  <c r="AH44" i="34" s="1"/>
  <c r="AM43" i="34"/>
  <c r="AN43" i="34" s="1"/>
  <c r="AL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N35" i="34" s="1"/>
  <c r="AL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N27" i="34" s="1"/>
  <c r="AL27" i="34"/>
  <c r="AK27" i="34"/>
  <c r="M27" i="34"/>
  <c r="AH27" i="34" s="1"/>
  <c r="AM26" i="34"/>
  <c r="AN26" i="34" s="1"/>
  <c r="AL26" i="34"/>
  <c r="AK26" i="34"/>
  <c r="M26" i="34"/>
  <c r="AH26" i="34" s="1"/>
  <c r="AM25" i="34"/>
  <c r="AN25" i="34" s="1"/>
  <c r="AL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L20" i="34"/>
  <c r="AK20" i="34"/>
  <c r="BJ13" i="34"/>
  <c r="AU13" i="34"/>
  <c r="Z13" i="34"/>
  <c r="AU12" i="34"/>
  <c r="BN8" i="34"/>
  <c r="AA6" i="34"/>
  <c r="B6" i="37"/>
  <c r="N3" i="28" s="1"/>
  <c r="B5" i="37"/>
  <c r="AD3" i="33"/>
  <c r="AD4" i="33" s="1"/>
  <c r="Z27" i="13"/>
  <c r="Y27" i="13" s="1"/>
  <c r="AY2" i="13" s="1"/>
  <c r="BF10" i="33"/>
  <c r="BJ10" i="33"/>
  <c r="BN21" i="33" s="1"/>
  <c r="BK10" i="33"/>
  <c r="BL10" i="33"/>
  <c r="BM10" i="33"/>
  <c r="BN10" i="33"/>
  <c r="BN8" i="33" s="1"/>
  <c r="BM8" i="33" s="1"/>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N194" i="33" s="1"/>
  <c r="AL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s="1"/>
  <c r="AM186" i="33"/>
  <c r="AN186" i="33" s="1"/>
  <c r="AL186" i="33"/>
  <c r="M186" i="33"/>
  <c r="AH186" i="33" s="1"/>
  <c r="AM185" i="33"/>
  <c r="AN185" i="33" s="1"/>
  <c r="AL185" i="33"/>
  <c r="M185" i="33"/>
  <c r="AH185" i="33"/>
  <c r="AM184" i="33"/>
  <c r="AN184" i="33" s="1"/>
  <c r="AL184" i="33"/>
  <c r="M184" i="33"/>
  <c r="AH184" i="33" s="1"/>
  <c r="AM183" i="33"/>
  <c r="AN183" i="33" s="1"/>
  <c r="AL183" i="33"/>
  <c r="M183" i="33"/>
  <c r="AH183" i="33" s="1"/>
  <c r="AM182" i="33"/>
  <c r="AN182" i="33" s="1"/>
  <c r="AL182" i="33"/>
  <c r="M182" i="33"/>
  <c r="AH182" i="33" s="1"/>
  <c r="AM181" i="33"/>
  <c r="AN181" i="33" s="1"/>
  <c r="AL181" i="33"/>
  <c r="M181" i="33"/>
  <c r="AH181" i="33" s="1"/>
  <c r="AM180" i="33"/>
  <c r="AN180" i="33" s="1"/>
  <c r="AL180" i="33"/>
  <c r="M180" i="33"/>
  <c r="AH180" i="33" s="1"/>
  <c r="AM179" i="33"/>
  <c r="AN179" i="33" s="1"/>
  <c r="AL179" i="33"/>
  <c r="M179" i="33"/>
  <c r="AH179" i="33" s="1"/>
  <c r="AM178" i="33"/>
  <c r="AN178" i="33" s="1"/>
  <c r="AL178" i="33"/>
  <c r="M178" i="33"/>
  <c r="AH178" i="33" s="1"/>
  <c r="AM177" i="33"/>
  <c r="AN177" i="33" s="1"/>
  <c r="AL177" i="33"/>
  <c r="M177" i="33"/>
  <c r="AH177" i="33" s="1"/>
  <c r="AM176" i="33"/>
  <c r="AL176" i="33"/>
  <c r="AN176" i="33"/>
  <c r="M176" i="33"/>
  <c r="AH176" i="33" s="1"/>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N171" i="33" s="1"/>
  <c r="AL171" i="33"/>
  <c r="M171" i="33"/>
  <c r="AH171" i="33" s="1"/>
  <c r="AM170" i="33"/>
  <c r="AN170" i="33" s="1"/>
  <c r="AL170" i="33"/>
  <c r="M170" i="33"/>
  <c r="AH170" i="33" s="1"/>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AM165" i="33"/>
  <c r="AN165" i="33" s="1"/>
  <c r="AL165" i="33"/>
  <c r="M165" i="33"/>
  <c r="AH165" i="33" s="1"/>
  <c r="AM164" i="33"/>
  <c r="AN164" i="33" s="1"/>
  <c r="AL164" i="33"/>
  <c r="M164" i="33"/>
  <c r="AH164" i="33" s="1"/>
  <c r="AM163" i="33"/>
  <c r="AN163" i="33" s="1"/>
  <c r="AL163" i="33"/>
  <c r="M163" i="33"/>
  <c r="AH163" i="33" s="1"/>
  <c r="AM162" i="33"/>
  <c r="AN162" i="33" s="1"/>
  <c r="AL162" i="33"/>
  <c r="M162" i="33"/>
  <c r="AH162" i="33" s="1"/>
  <c r="AM161" i="33"/>
  <c r="AN161" i="33" s="1"/>
  <c r="AL161" i="33"/>
  <c r="M161" i="33"/>
  <c r="AH161" i="33" s="1"/>
  <c r="AM160" i="33"/>
  <c r="AN160" i="33" s="1"/>
  <c r="AL160" i="33"/>
  <c r="M160" i="33"/>
  <c r="AH160" i="33" s="1"/>
  <c r="AM159" i="33"/>
  <c r="AN159" i="33" s="1"/>
  <c r="AL159" i="33"/>
  <c r="M159" i="33"/>
  <c r="AH159" i="33" s="1"/>
  <c r="AM158" i="33"/>
  <c r="AN158" i="33" s="1"/>
  <c r="AL158" i="33"/>
  <c r="M158" i="33"/>
  <c r="AH158" i="33" s="1"/>
  <c r="AM157" i="33"/>
  <c r="AN157" i="33" s="1"/>
  <c r="AL157" i="33"/>
  <c r="M157" i="33"/>
  <c r="AH157" i="33" s="1"/>
  <c r="AM156" i="33"/>
  <c r="AN156" i="33" s="1"/>
  <c r="AL156" i="33"/>
  <c r="M156" i="33"/>
  <c r="AH156" i="33" s="1"/>
  <c r="AM155" i="33"/>
  <c r="AL155" i="33"/>
  <c r="AN155" i="33"/>
  <c r="M155" i="33"/>
  <c r="AH155" i="33" s="1"/>
  <c r="AM154" i="33"/>
  <c r="AL154" i="33"/>
  <c r="AN154" i="33"/>
  <c r="M154" i="33"/>
  <c r="AH154" i="33" s="1"/>
  <c r="AM153" i="33"/>
  <c r="AN153" i="33" s="1"/>
  <c r="AL153" i="33"/>
  <c r="M153" i="33"/>
  <c r="AH153" i="33" s="1"/>
  <c r="AM152" i="33"/>
  <c r="AN152" i="33" s="1"/>
  <c r="AL152" i="33"/>
  <c r="M152" i="33"/>
  <c r="AH152" i="33" s="1"/>
  <c r="AM151" i="33"/>
  <c r="AN151" i="33" s="1"/>
  <c r="AL151" i="33"/>
  <c r="M151" i="33"/>
  <c r="AH151" i="33" s="1"/>
  <c r="AM150" i="33"/>
  <c r="AN150" i="33" s="1"/>
  <c r="AL150" i="33"/>
  <c r="M150" i="33"/>
  <c r="AH150" i="33" s="1"/>
  <c r="AM149" i="33"/>
  <c r="AN149" i="33" s="1"/>
  <c r="AL149" i="33"/>
  <c r="M149" i="33"/>
  <c r="AH149" i="33" s="1"/>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N143" i="33" s="1"/>
  <c r="AL143" i="33"/>
  <c r="M143" i="33"/>
  <c r="AH143" i="33" s="1"/>
  <c r="AM142" i="33"/>
  <c r="AN142" i="33" s="1"/>
  <c r="AL142" i="33"/>
  <c r="M142" i="33"/>
  <c r="AH142" i="33"/>
  <c r="AM141" i="33"/>
  <c r="AN141" i="33" s="1"/>
  <c r="AL141" i="33"/>
  <c r="M141" i="33"/>
  <c r="AH141" i="33" s="1"/>
  <c r="AM140" i="33"/>
  <c r="AN140" i="33" s="1"/>
  <c r="AL140" i="33"/>
  <c r="M140" i="33"/>
  <c r="AH140" i="33" s="1"/>
  <c r="AM139" i="33"/>
  <c r="AN139" i="33" s="1"/>
  <c r="AL139" i="33"/>
  <c r="M139" i="33"/>
  <c r="AH139" i="33" s="1"/>
  <c r="AM138" i="33"/>
  <c r="AN138" i="33" s="1"/>
  <c r="AL138" i="33"/>
  <c r="M138" i="33"/>
  <c r="AH138" i="33" s="1"/>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AM133" i="33"/>
  <c r="AN133" i="33" s="1"/>
  <c r="AL133" i="33"/>
  <c r="M133" i="33"/>
  <c r="AH133" i="33" s="1"/>
  <c r="AM132" i="33"/>
  <c r="AN132" i="33" s="1"/>
  <c r="AL132" i="33"/>
  <c r="M132" i="33"/>
  <c r="AH132" i="33" s="1"/>
  <c r="AM131" i="33"/>
  <c r="AN131" i="33" s="1"/>
  <c r="AL131" i="33"/>
  <c r="M131" i="33"/>
  <c r="AH131" i="33" s="1"/>
  <c r="AM130" i="33"/>
  <c r="AN130" i="33" s="1"/>
  <c r="AL130" i="33"/>
  <c r="M130" i="33"/>
  <c r="AH130" i="33" s="1"/>
  <c r="AM129" i="33"/>
  <c r="AN129" i="33" s="1"/>
  <c r="AL129" i="33"/>
  <c r="M129" i="33"/>
  <c r="AH129" i="33" s="1"/>
  <c r="AM128" i="33"/>
  <c r="AN128" i="33" s="1"/>
  <c r="AL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s="1"/>
  <c r="AM121" i="33"/>
  <c r="AN121" i="33" s="1"/>
  <c r="AL121" i="33"/>
  <c r="M121" i="33"/>
  <c r="AH121" i="33" s="1"/>
  <c r="AM120" i="33"/>
  <c r="AN120" i="33" s="1"/>
  <c r="AL120" i="33"/>
  <c r="M120" i="33"/>
  <c r="AH120" i="33" s="1"/>
  <c r="AM119" i="33"/>
  <c r="AN119" i="33" s="1"/>
  <c r="AL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N112" i="33" s="1"/>
  <c r="AL112" i="33"/>
  <c r="M112" i="33"/>
  <c r="AH112" i="33" s="1"/>
  <c r="AM111" i="33"/>
  <c r="AN111" i="33" s="1"/>
  <c r="AL111" i="33"/>
  <c r="M111" i="33"/>
  <c r="AH111" i="33" s="1"/>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N103" i="33" s="1"/>
  <c r="AL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s="1"/>
  <c r="AM97" i="33"/>
  <c r="AN97" i="33" s="1"/>
  <c r="AL97" i="33"/>
  <c r="M97" i="33"/>
  <c r="AH97" i="33" s="1"/>
  <c r="AM96" i="33"/>
  <c r="AN96" i="33" s="1"/>
  <c r="AL96" i="33"/>
  <c r="M96" i="33"/>
  <c r="AH96" i="33" s="1"/>
  <c r="AM95" i="33"/>
  <c r="AL95" i="33"/>
  <c r="AN95" i="33"/>
  <c r="M95" i="33"/>
  <c r="AH95" i="33" s="1"/>
  <c r="AM94" i="33"/>
  <c r="AL94" i="33"/>
  <c r="AN94" i="33"/>
  <c r="M94" i="33"/>
  <c r="AH94" i="33" s="1"/>
  <c r="AM93" i="33"/>
  <c r="AN93" i="33" s="1"/>
  <c r="AL93" i="33"/>
  <c r="M93" i="33"/>
  <c r="AH93" i="33" s="1"/>
  <c r="AM92" i="33"/>
  <c r="AN92" i="33" s="1"/>
  <c r="AL92" i="33"/>
  <c r="M92" i="33"/>
  <c r="AH92" i="33" s="1"/>
  <c r="AM91" i="33"/>
  <c r="AN91" i="33" s="1"/>
  <c r="AL91" i="33"/>
  <c r="M91" i="33"/>
  <c r="AH91" i="33" s="1"/>
  <c r="AM90" i="33"/>
  <c r="AN90" i="33" s="1"/>
  <c r="AL90" i="33"/>
  <c r="M90" i="33"/>
  <c r="AH90" i="33" s="1"/>
  <c r="AM89" i="33"/>
  <c r="AN89" i="33" s="1"/>
  <c r="AL89" i="33"/>
  <c r="M89" i="33"/>
  <c r="AH89" i="33" s="1"/>
  <c r="AM88" i="33"/>
  <c r="AN88" i="33" s="1"/>
  <c r="AL88" i="33"/>
  <c r="M88" i="33"/>
  <c r="AH88" i="33"/>
  <c r="AM87" i="33"/>
  <c r="AN87" i="33" s="1"/>
  <c r="AL87" i="33"/>
  <c r="M87" i="33"/>
  <c r="AH87" i="33" s="1"/>
  <c r="AM86" i="33"/>
  <c r="AN86" i="33" s="1"/>
  <c r="AL86" i="33"/>
  <c r="M86" i="33"/>
  <c r="AH86" i="33" s="1"/>
  <c r="AM85" i="33"/>
  <c r="AN85" i="33" s="1"/>
  <c r="AL85" i="33"/>
  <c r="M85" i="33"/>
  <c r="AH85" i="33" s="1"/>
  <c r="AM84" i="33"/>
  <c r="AN84" i="33" s="1"/>
  <c r="AL84" i="33"/>
  <c r="M84" i="33"/>
  <c r="AH84" i="33" s="1"/>
  <c r="AM83" i="33"/>
  <c r="AN83" i="33" s="1"/>
  <c r="AL83" i="33"/>
  <c r="M83" i="33"/>
  <c r="AH83" i="33" s="1"/>
  <c r="AM82" i="33"/>
  <c r="AN82" i="33" s="1"/>
  <c r="AL82" i="33"/>
  <c r="M82" i="33"/>
  <c r="AH82" i="33" s="1"/>
  <c r="AM81" i="33"/>
  <c r="AN81" i="33" s="1"/>
  <c r="AL81" i="33"/>
  <c r="M81" i="33"/>
  <c r="AH81" i="33" s="1"/>
  <c r="AM80" i="33"/>
  <c r="AN80" i="33" s="1"/>
  <c r="AL80" i="33"/>
  <c r="M80" i="33"/>
  <c r="AH80" i="33" s="1"/>
  <c r="AM79" i="33"/>
  <c r="AN79" i="33" s="1"/>
  <c r="AL79" i="33"/>
  <c r="M79" i="33"/>
  <c r="AH79" i="33" s="1"/>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N71" i="33" s="1"/>
  <c r="AL71" i="33"/>
  <c r="M71" i="33"/>
  <c r="AH71" i="33" s="1"/>
  <c r="AM70" i="33"/>
  <c r="AN70" i="33" s="1"/>
  <c r="AL70" i="33"/>
  <c r="M70" i="33"/>
  <c r="AH70" i="33" s="1"/>
  <c r="AM69" i="33"/>
  <c r="AN69" i="33" s="1"/>
  <c r="AL69" i="33"/>
  <c r="M69" i="33"/>
  <c r="AH69" i="33" s="1"/>
  <c r="AM68" i="33"/>
  <c r="AN68" i="33" s="1"/>
  <c r="AL68" i="33"/>
  <c r="M68" i="33"/>
  <c r="AH68" i="33" s="1"/>
  <c r="AM67" i="33"/>
  <c r="AN67" i="33" s="1"/>
  <c r="AL67" i="33"/>
  <c r="M67" i="33"/>
  <c r="AH67" i="33" s="1"/>
  <c r="AM66" i="33"/>
  <c r="AN66" i="33" s="1"/>
  <c r="AL66" i="33"/>
  <c r="M66" i="33"/>
  <c r="AH66" i="33" s="1"/>
  <c r="AM65" i="33"/>
  <c r="AN65" i="33" s="1"/>
  <c r="AL65" i="33"/>
  <c r="M65" i="33"/>
  <c r="AH65" i="33" s="1"/>
  <c r="AM64" i="33"/>
  <c r="AN64" i="33" s="1"/>
  <c r="AL64" i="33"/>
  <c r="M64" i="33"/>
  <c r="AH64" i="33"/>
  <c r="AM63" i="33"/>
  <c r="AN63" i="33" s="1"/>
  <c r="AL63" i="33"/>
  <c r="M63" i="33"/>
  <c r="AH63" i="33" s="1"/>
  <c r="AM62" i="33"/>
  <c r="AN62" i="33" s="1"/>
  <c r="AL62" i="33"/>
  <c r="M62" i="33"/>
  <c r="AH62" i="33" s="1"/>
  <c r="AM61" i="33"/>
  <c r="AN61" i="33" s="1"/>
  <c r="AL61" i="33"/>
  <c r="M61" i="33"/>
  <c r="AH61" i="33" s="1"/>
  <c r="AM60" i="33"/>
  <c r="AN60" i="33" s="1"/>
  <c r="AL60" i="33"/>
  <c r="M60" i="33"/>
  <c r="AH60" i="33" s="1"/>
  <c r="AM59" i="33"/>
  <c r="AN59" i="33" s="1"/>
  <c r="AL59" i="33"/>
  <c r="M59" i="33"/>
  <c r="AH59" i="33" s="1"/>
  <c r="AM58" i="33"/>
  <c r="AN58" i="33" s="1"/>
  <c r="AL58" i="33"/>
  <c r="M58" i="33"/>
  <c r="AH58" i="33" s="1"/>
  <c r="AM57" i="33"/>
  <c r="AN57" i="33" s="1"/>
  <c r="AL57" i="33"/>
  <c r="M57" i="33"/>
  <c r="AH57" i="33" s="1"/>
  <c r="AM56" i="33"/>
  <c r="AN56" i="33" s="1"/>
  <c r="AL56" i="33"/>
  <c r="M56" i="33"/>
  <c r="AH56" i="33"/>
  <c r="AM55" i="33"/>
  <c r="AN55" i="33" s="1"/>
  <c r="AL55" i="33"/>
  <c r="M55" i="33"/>
  <c r="AH55" i="33" s="1"/>
  <c r="AM54" i="33"/>
  <c r="AN54" i="33" s="1"/>
  <c r="AL54" i="33"/>
  <c r="M54" i="33"/>
  <c r="AH54" i="33" s="1"/>
  <c r="AM53" i="33"/>
  <c r="AN53" i="33" s="1"/>
  <c r="AL53" i="33"/>
  <c r="M53" i="33"/>
  <c r="AH53" i="33" s="1"/>
  <c r="AM52" i="33"/>
  <c r="AN52" i="33" s="1"/>
  <c r="AL52" i="33"/>
  <c r="M52" i="33"/>
  <c r="AH52" i="33" s="1"/>
  <c r="AM51" i="33"/>
  <c r="AN51" i="33" s="1"/>
  <c r="AL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N41" i="33" s="1"/>
  <c r="AL41" i="33"/>
  <c r="AK41" i="33"/>
  <c r="M41" i="33"/>
  <c r="AH41" i="33" s="1"/>
  <c r="AM40" i="33"/>
  <c r="AN40" i="33" s="1"/>
  <c r="AL40" i="33"/>
  <c r="AK40" i="33"/>
  <c r="M40" i="33"/>
  <c r="AH40" i="33" s="1"/>
  <c r="AM39" i="33"/>
  <c r="AN39" i="33" s="1"/>
  <c r="AL39" i="33"/>
  <c r="AK39" i="33"/>
  <c r="M39" i="33"/>
  <c r="AH39" i="33" s="1"/>
  <c r="AM38" i="33"/>
  <c r="AN38" i="33" s="1"/>
  <c r="AL38" i="33"/>
  <c r="AK38" i="33"/>
  <c r="M38" i="33"/>
  <c r="AH38" i="33" s="1"/>
  <c r="AM37" i="33"/>
  <c r="AL37" i="33"/>
  <c r="AN37" i="33"/>
  <c r="AK37" i="33"/>
  <c r="M37" i="33"/>
  <c r="AH37" i="33" s="1"/>
  <c r="AM36" i="33"/>
  <c r="AN36" i="33" s="1"/>
  <c r="AL36" i="33"/>
  <c r="AK36" i="33"/>
  <c r="M36" i="33"/>
  <c r="AH36" i="33" s="1"/>
  <c r="AM35" i="33"/>
  <c r="AN35" i="33" s="1"/>
  <c r="AL35" i="33"/>
  <c r="AK35" i="33"/>
  <c r="M35" i="33"/>
  <c r="AH35" i="33" s="1"/>
  <c r="AM34" i="33"/>
  <c r="AN34" i="33" s="1"/>
  <c r="AL34" i="33"/>
  <c r="AK34" i="33"/>
  <c r="M34" i="33"/>
  <c r="AH34" i="33" s="1"/>
  <c r="AM33" i="33"/>
  <c r="AN33" i="33" s="1"/>
  <c r="AL33" i="33"/>
  <c r="AK33" i="33"/>
  <c r="M33" i="33"/>
  <c r="AH33" i="33" s="1"/>
  <c r="AM32" i="33"/>
  <c r="AN32" i="33" s="1"/>
  <c r="AL32" i="33"/>
  <c r="AK32" i="33"/>
  <c r="M32" i="33"/>
  <c r="AH32" i="33" s="1"/>
  <c r="AM31" i="33"/>
  <c r="AN31" i="33" s="1"/>
  <c r="AL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N25" i="33" s="1"/>
  <c r="AL25" i="33"/>
  <c r="AK25" i="33"/>
  <c r="M25" i="33"/>
  <c r="AH25" i="33" s="1"/>
  <c r="AM24" i="33"/>
  <c r="AN24" i="33" s="1"/>
  <c r="AL24" i="33"/>
  <c r="AK24" i="33"/>
  <c r="M24" i="33"/>
  <c r="AH24" i="33" s="1"/>
  <c r="AM23" i="33"/>
  <c r="AN23" i="33" s="1"/>
  <c r="AL23" i="33"/>
  <c r="AK23" i="33"/>
  <c r="M23" i="33"/>
  <c r="AH23" i="33" s="1"/>
  <c r="AM22" i="33"/>
  <c r="AN22" i="33" s="1"/>
  <c r="AL22" i="33"/>
  <c r="AK22" i="33"/>
  <c r="M22" i="33"/>
  <c r="AH22" i="33" s="1"/>
  <c r="AM21" i="33"/>
  <c r="AN21" i="33" s="1"/>
  <c r="AL21" i="33"/>
  <c r="AK21" i="33"/>
  <c r="M21" i="33"/>
  <c r="AH21" i="33" s="1"/>
  <c r="AU11" i="33"/>
  <c r="AM20" i="33"/>
  <c r="AN20" i="33" s="1"/>
  <c r="AL20" i="33"/>
  <c r="AK20" i="33"/>
  <c r="BM13" i="33"/>
  <c r="BK13" i="33"/>
  <c r="AU13" i="33"/>
  <c r="Z13" i="33"/>
  <c r="AU12" i="33"/>
  <c r="AA6" i="33"/>
  <c r="AD3" i="32"/>
  <c r="AD4" i="32" s="1"/>
  <c r="Z28" i="13"/>
  <c r="Y28" i="13" s="1"/>
  <c r="BF10" i="32"/>
  <c r="BJ10" i="32"/>
  <c r="BK10" i="32"/>
  <c r="BL10" i="32"/>
  <c r="BM10" i="32"/>
  <c r="BM13" i="32" s="1"/>
  <c r="BN10" i="32"/>
  <c r="BN8" i="32" s="1"/>
  <c r="BF11" i="32"/>
  <c r="BJ11" i="32"/>
  <c r="BK11" i="32"/>
  <c r="BL11" i="32"/>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M194" i="32"/>
  <c r="AN194" i="32" s="1"/>
  <c r="AL194" i="32"/>
  <c r="AK45" i="32"/>
  <c r="AK46" i="32" s="1"/>
  <c r="AK47" i="32" s="1"/>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s="1"/>
  <c r="AK188" i="32" s="1"/>
  <c r="AK189" i="32" s="1"/>
  <c r="AK190" i="32" s="1"/>
  <c r="AK191" i="32" s="1"/>
  <c r="AK192" i="32" s="1"/>
  <c r="AK193" i="32" s="1"/>
  <c r="AK194" i="32" s="1"/>
  <c r="M194" i="32"/>
  <c r="AH194" i="32" s="1"/>
  <c r="Y14" i="32"/>
  <c r="AM193" i="32"/>
  <c r="AL193" i="32"/>
  <c r="M193" i="32"/>
  <c r="AH193" i="32" s="1"/>
  <c r="AM192" i="32"/>
  <c r="AN192" i="32" s="1"/>
  <c r="AL192" i="32"/>
  <c r="M192" i="32"/>
  <c r="AH192" i="32" s="1"/>
  <c r="AM191" i="32"/>
  <c r="AN191" i="32" s="1"/>
  <c r="AL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N183" i="32" s="1"/>
  <c r="AL183" i="32"/>
  <c r="M183" i="32"/>
  <c r="AH183" i="32" s="1"/>
  <c r="AM182" i="32"/>
  <c r="AN182" i="32" s="1"/>
  <c r="AL182" i="32"/>
  <c r="M182" i="32"/>
  <c r="AH182" i="32" s="1"/>
  <c r="AM181" i="32"/>
  <c r="AN181" i="32" s="1"/>
  <c r="AL181" i="32"/>
  <c r="M181" i="32"/>
  <c r="AH181" i="32" s="1"/>
  <c r="AM180" i="32"/>
  <c r="AN180" i="32" s="1"/>
  <c r="AL180" i="32"/>
  <c r="M180" i="32"/>
  <c r="AH180" i="32" s="1"/>
  <c r="AM179" i="32"/>
  <c r="AN179" i="32" s="1"/>
  <c r="AL179" i="32"/>
  <c r="M179" i="32"/>
  <c r="AH179" i="32" s="1"/>
  <c r="AM178" i="32"/>
  <c r="AN178" i="32" s="1"/>
  <c r="AL178" i="32"/>
  <c r="M178" i="32"/>
  <c r="AH178" i="32" s="1"/>
  <c r="AM177" i="32"/>
  <c r="AN177" i="32" s="1"/>
  <c r="AL177" i="32"/>
  <c r="M177" i="32"/>
  <c r="AH177" i="32" s="1"/>
  <c r="AM176" i="32"/>
  <c r="AN176" i="32" s="1"/>
  <c r="AL176" i="32"/>
  <c r="M176" i="32"/>
  <c r="AH176" i="32" s="1"/>
  <c r="AM175" i="32"/>
  <c r="AN175" i="32" s="1"/>
  <c r="AL175" i="32"/>
  <c r="M175" i="32"/>
  <c r="AH175" i="32" s="1"/>
  <c r="AM174" i="32"/>
  <c r="AN174" i="32" s="1"/>
  <c r="AL174" i="32"/>
  <c r="M174" i="32"/>
  <c r="AH174" i="32" s="1"/>
  <c r="AM173" i="32"/>
  <c r="AN173" i="32" s="1"/>
  <c r="AL173" i="32"/>
  <c r="M173" i="32"/>
  <c r="AH173" i="32" s="1"/>
  <c r="AM172" i="32"/>
  <c r="AN172" i="32" s="1"/>
  <c r="AL172" i="32"/>
  <c r="M172" i="32"/>
  <c r="AH172" i="32" s="1"/>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N165" i="32" s="1"/>
  <c r="AL165" i="32"/>
  <c r="M165" i="32"/>
  <c r="AH165" i="32" s="1"/>
  <c r="AM164" i="32"/>
  <c r="AN164" i="32" s="1"/>
  <c r="AL164" i="32"/>
  <c r="M164" i="32"/>
  <c r="AH164" i="32" s="1"/>
  <c r="AM163" i="32"/>
  <c r="AN163" i="32" s="1"/>
  <c r="AL163" i="32"/>
  <c r="M163" i="32"/>
  <c r="AH163" i="32" s="1"/>
  <c r="AM162" i="32"/>
  <c r="AN162" i="32" s="1"/>
  <c r="AL162" i="32"/>
  <c r="M162" i="32"/>
  <c r="AH162" i="32"/>
  <c r="AM161" i="32"/>
  <c r="AN161" i="32" s="1"/>
  <c r="AL161" i="32"/>
  <c r="M161" i="32"/>
  <c r="AH161" i="32"/>
  <c r="AM160" i="32"/>
  <c r="AN160" i="32" s="1"/>
  <c r="AL160" i="32"/>
  <c r="M160" i="32"/>
  <c r="AH160" i="32"/>
  <c r="AM159" i="32"/>
  <c r="AN159" i="32" s="1"/>
  <c r="AL159" i="32"/>
  <c r="M159" i="32"/>
  <c r="AH159" i="32" s="1"/>
  <c r="AM158" i="32"/>
  <c r="AN158" i="32" s="1"/>
  <c r="AL158" i="32"/>
  <c r="M158" i="32"/>
  <c r="AH158" i="32" s="1"/>
  <c r="AM157" i="32"/>
  <c r="AN157" i="32" s="1"/>
  <c r="AL157" i="32"/>
  <c r="M157" i="32"/>
  <c r="AH157" i="32" s="1"/>
  <c r="AM156" i="32"/>
  <c r="AN156" i="32" s="1"/>
  <c r="AL156" i="32"/>
  <c r="M156" i="32"/>
  <c r="AH156" i="32" s="1"/>
  <c r="AM155" i="32"/>
  <c r="AN155" i="32" s="1"/>
  <c r="AL155" i="32"/>
  <c r="M155" i="32"/>
  <c r="AH155" i="32" s="1"/>
  <c r="AM154" i="32"/>
  <c r="AN154" i="32" s="1"/>
  <c r="AL154" i="32"/>
  <c r="M154" i="32"/>
  <c r="AH154" i="32" s="1"/>
  <c r="AM153" i="32"/>
  <c r="AN153" i="32" s="1"/>
  <c r="AL153" i="32"/>
  <c r="M153" i="32"/>
  <c r="AH153" i="32" s="1"/>
  <c r="AM152" i="32"/>
  <c r="AN152" i="32" s="1"/>
  <c r="AL152" i="32"/>
  <c r="M152" i="32"/>
  <c r="AH152" i="32" s="1"/>
  <c r="AM151" i="32"/>
  <c r="AN151" i="32" s="1"/>
  <c r="AL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s="1"/>
  <c r="AM134" i="32"/>
  <c r="AN134" i="32" s="1"/>
  <c r="AL134" i="32"/>
  <c r="M134" i="32"/>
  <c r="AH134" i="32" s="1"/>
  <c r="AM133" i="32"/>
  <c r="AN133" i="32" s="1"/>
  <c r="AL133" i="32"/>
  <c r="M133" i="32"/>
  <c r="AH133" i="32" s="1"/>
  <c r="AM132" i="32"/>
  <c r="AN132" i="32" s="1"/>
  <c r="AL132" i="32"/>
  <c r="M132" i="32"/>
  <c r="AH132" i="32" s="1"/>
  <c r="AM131" i="32"/>
  <c r="AN131" i="32" s="1"/>
  <c r="AL131" i="32"/>
  <c r="M131" i="32"/>
  <c r="AH131" i="32" s="1"/>
  <c r="AM130" i="32"/>
  <c r="AN130" i="32" s="1"/>
  <c r="AL130" i="32"/>
  <c r="M130" i="32"/>
  <c r="AH130" i="32" s="1"/>
  <c r="AM129" i="32"/>
  <c r="AN129" i="32" s="1"/>
  <c r="AL129" i="32"/>
  <c r="M129" i="32"/>
  <c r="AH129" i="32" s="1"/>
  <c r="AM128" i="32"/>
  <c r="AN128" i="32" s="1"/>
  <c r="AL128" i="32"/>
  <c r="M128" i="32"/>
  <c r="AH128" i="32" s="1"/>
  <c r="AM127" i="32"/>
  <c r="AN127" i="32" s="1"/>
  <c r="AL127" i="32"/>
  <c r="M127" i="32"/>
  <c r="AH127" i="32" s="1"/>
  <c r="AM126" i="32"/>
  <c r="AN126" i="32" s="1"/>
  <c r="AL126" i="32"/>
  <c r="M126" i="32"/>
  <c r="AH126" i="32" s="1"/>
  <c r="AM125" i="32"/>
  <c r="AN125" i="32" s="1"/>
  <c r="AL125" i="32"/>
  <c r="M125" i="32"/>
  <c r="AH125" i="32" s="1"/>
  <c r="AM124" i="32"/>
  <c r="AN124" i="32" s="1"/>
  <c r="AL124" i="32"/>
  <c r="M124" i="32"/>
  <c r="AH124" i="32" s="1"/>
  <c r="AM123" i="32"/>
  <c r="AN123" i="32" s="1"/>
  <c r="AL123" i="32"/>
  <c r="M123" i="32"/>
  <c r="AH123" i="32" s="1"/>
  <c r="AM122" i="32"/>
  <c r="AN122" i="32" s="1"/>
  <c r="AL122" i="32"/>
  <c r="M122" i="32"/>
  <c r="AH122" i="32" s="1"/>
  <c r="AM121" i="32"/>
  <c r="AN121" i="32" s="1"/>
  <c r="AL121" i="32"/>
  <c r="M121" i="32"/>
  <c r="AH121" i="32" s="1"/>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AM114" i="32"/>
  <c r="AN114" i="32" s="1"/>
  <c r="AL114" i="32"/>
  <c r="M114" i="32"/>
  <c r="AH114" i="32" s="1"/>
  <c r="AM113" i="32"/>
  <c r="AN113" i="32" s="1"/>
  <c r="AL113" i="32"/>
  <c r="M113" i="32"/>
  <c r="AH113" i="32" s="1"/>
  <c r="AM112" i="32"/>
  <c r="AN112" i="32" s="1"/>
  <c r="AL112" i="32"/>
  <c r="M112" i="32"/>
  <c r="AH112" i="32" s="1"/>
  <c r="AM111" i="32"/>
  <c r="AN111" i="32" s="1"/>
  <c r="AL111" i="32"/>
  <c r="M111" i="32"/>
  <c r="AH111" i="32" s="1"/>
  <c r="AM110" i="32"/>
  <c r="AN110" i="32" s="1"/>
  <c r="AL110" i="32"/>
  <c r="M110" i="32"/>
  <c r="AH110" i="32" s="1"/>
  <c r="AM109" i="32"/>
  <c r="AN109" i="32" s="1"/>
  <c r="AL109" i="32"/>
  <c r="M109" i="32"/>
  <c r="AH109" i="32" s="1"/>
  <c r="AM108" i="32"/>
  <c r="AN108" i="32" s="1"/>
  <c r="AL108" i="32"/>
  <c r="M108" i="32"/>
  <c r="AH108" i="32" s="1"/>
  <c r="AM107" i="32"/>
  <c r="AN107" i="32" s="1"/>
  <c r="AL107" i="32"/>
  <c r="M107" i="32"/>
  <c r="AH107" i="32" s="1"/>
  <c r="AM106" i="32"/>
  <c r="AN106" i="32" s="1"/>
  <c r="AL106" i="32"/>
  <c r="M106" i="32"/>
  <c r="AH106" i="32" s="1"/>
  <c r="AM105" i="32"/>
  <c r="AN105" i="32" s="1"/>
  <c r="AL105" i="32"/>
  <c r="M105" i="32"/>
  <c r="AH105" i="32" s="1"/>
  <c r="AM104" i="32"/>
  <c r="AN104" i="32" s="1"/>
  <c r="AL104" i="32"/>
  <c r="M104" i="32"/>
  <c r="AH104" i="32" s="1"/>
  <c r="AM103" i="32"/>
  <c r="AN103" i="32" s="1"/>
  <c r="AL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s="1"/>
  <c r="AM96" i="32"/>
  <c r="AN96" i="32" s="1"/>
  <c r="AL96" i="32"/>
  <c r="M96" i="32"/>
  <c r="AH96" i="32" s="1"/>
  <c r="AM95" i="32"/>
  <c r="AN95" i="32" s="1"/>
  <c r="AL95" i="32"/>
  <c r="M95" i="32"/>
  <c r="AH95" i="32" s="1"/>
  <c r="AM94" i="32"/>
  <c r="AN94" i="32" s="1"/>
  <c r="AL94" i="32"/>
  <c r="M94" i="32"/>
  <c r="AH94" i="32" s="1"/>
  <c r="AM93" i="32"/>
  <c r="AN93" i="32" s="1"/>
  <c r="AL93" i="32"/>
  <c r="M93" i="32"/>
  <c r="AH93" i="32" s="1"/>
  <c r="AM92" i="32"/>
  <c r="AN92" i="32" s="1"/>
  <c r="AL92" i="32"/>
  <c r="M92" i="32"/>
  <c r="AH92" i="32" s="1"/>
  <c r="AM91" i="32"/>
  <c r="AN91" i="32" s="1"/>
  <c r="AL91" i="32"/>
  <c r="M91" i="32"/>
  <c r="AH91" i="32" s="1"/>
  <c r="AM90" i="32"/>
  <c r="AN90" i="32" s="1"/>
  <c r="AL90" i="32"/>
  <c r="M90" i="32"/>
  <c r="AH90" i="32" s="1"/>
  <c r="AM89" i="32"/>
  <c r="AN89" i="32" s="1"/>
  <c r="AL89" i="32"/>
  <c r="M89" i="32"/>
  <c r="AH89" i="32" s="1"/>
  <c r="AM88" i="32"/>
  <c r="AN88" i="32" s="1"/>
  <c r="AL88" i="32"/>
  <c r="M88" i="32"/>
  <c r="AH88" i="32" s="1"/>
  <c r="AM87" i="32"/>
  <c r="AN87" i="32" s="1"/>
  <c r="AL87" i="32"/>
  <c r="M87" i="32"/>
  <c r="AH87" i="32" s="1"/>
  <c r="AM86" i="32"/>
  <c r="AN86" i="32" s="1"/>
  <c r="AL86" i="32"/>
  <c r="M86" i="32"/>
  <c r="AH86" i="32" s="1"/>
  <c r="AM85" i="32"/>
  <c r="AN85" i="32" s="1"/>
  <c r="AL85" i="32"/>
  <c r="M85" i="32"/>
  <c r="AH85" i="32" s="1"/>
  <c r="AM84" i="32"/>
  <c r="AN84" i="32" s="1"/>
  <c r="AL84" i="32"/>
  <c r="M84" i="32"/>
  <c r="AH84" i="32" s="1"/>
  <c r="AM83" i="32"/>
  <c r="AL83" i="32"/>
  <c r="M83" i="32"/>
  <c r="AH83" i="32" s="1"/>
  <c r="AM82" i="32"/>
  <c r="AN82" i="32" s="1"/>
  <c r="AL82" i="32"/>
  <c r="M82" i="32"/>
  <c r="AH82" i="32" s="1"/>
  <c r="AM81" i="32"/>
  <c r="AN81" i="32" s="1"/>
  <c r="AL81" i="32"/>
  <c r="M81" i="32"/>
  <c r="AH81" i="32" s="1"/>
  <c r="AM80" i="32"/>
  <c r="AN80" i="32" s="1"/>
  <c r="AL80" i="32"/>
  <c r="M80" i="32"/>
  <c r="AH80" i="32" s="1"/>
  <c r="AM79" i="32"/>
  <c r="AN79" i="32" s="1"/>
  <c r="AL79" i="32"/>
  <c r="M79" i="32"/>
  <c r="AH79" i="32" s="1"/>
  <c r="AM78" i="32"/>
  <c r="AN78" i="32" s="1"/>
  <c r="AL78" i="32"/>
  <c r="M78" i="32"/>
  <c r="AH78" i="32" s="1"/>
  <c r="AM77" i="32"/>
  <c r="AN77" i="32" s="1"/>
  <c r="AL77" i="32"/>
  <c r="M77" i="32"/>
  <c r="AH77" i="32" s="1"/>
  <c r="AM76" i="32"/>
  <c r="AN76" i="32" s="1"/>
  <c r="AL76" i="32"/>
  <c r="M76" i="32"/>
  <c r="AH76" i="32" s="1"/>
  <c r="AM75" i="32"/>
  <c r="AN75" i="32" s="1"/>
  <c r="AL75" i="32"/>
  <c r="M75" i="32"/>
  <c r="AH75" i="32" s="1"/>
  <c r="AM74" i="32"/>
  <c r="AN74" i="32" s="1"/>
  <c r="AL74" i="32"/>
  <c r="M74" i="32"/>
  <c r="AH74" i="32" s="1"/>
  <c r="AM73" i="32"/>
  <c r="AN73" i="32" s="1"/>
  <c r="AL73" i="32"/>
  <c r="M73" i="32"/>
  <c r="AH73" i="32" s="1"/>
  <c r="AM72" i="32"/>
  <c r="AN72" i="32" s="1"/>
  <c r="AL72" i="32"/>
  <c r="M72" i="32"/>
  <c r="AH72" i="32" s="1"/>
  <c r="AM71" i="32"/>
  <c r="AN71" i="32" s="1"/>
  <c r="AL71" i="32"/>
  <c r="M71" i="32"/>
  <c r="AH71" i="32" s="1"/>
  <c r="AM70" i="32"/>
  <c r="AN70" i="32" s="1"/>
  <c r="AL70" i="32"/>
  <c r="M70" i="32"/>
  <c r="AH70" i="32" s="1"/>
  <c r="AM69" i="32"/>
  <c r="AN69" i="32" s="1"/>
  <c r="AL69" i="32"/>
  <c r="M69" i="32"/>
  <c r="AH69" i="32" s="1"/>
  <c r="AM68" i="32"/>
  <c r="AN68" i="32" s="1"/>
  <c r="AL68" i="32"/>
  <c r="M68" i="32"/>
  <c r="AH68" i="32" s="1"/>
  <c r="AM67" i="32"/>
  <c r="AN67" i="32" s="1"/>
  <c r="AL67" i="32"/>
  <c r="M67" i="32"/>
  <c r="AH67" i="32" s="1"/>
  <c r="AM66" i="32"/>
  <c r="AN66" i="32" s="1"/>
  <c r="AL66" i="32"/>
  <c r="M66" i="32"/>
  <c r="AH66" i="32" s="1"/>
  <c r="AM65" i="32"/>
  <c r="AN65" i="32" s="1"/>
  <c r="AL65" i="32"/>
  <c r="M65" i="32"/>
  <c r="AH65" i="32" s="1"/>
  <c r="AM64" i="32"/>
  <c r="AN64" i="32" s="1"/>
  <c r="AL64" i="32"/>
  <c r="M64" i="32"/>
  <c r="AH64" i="32" s="1"/>
  <c r="AM63" i="32"/>
  <c r="AN63" i="32" s="1"/>
  <c r="AL63" i="32"/>
  <c r="M63" i="32"/>
  <c r="AH63" i="32" s="1"/>
  <c r="AM62" i="32"/>
  <c r="AN62" i="32" s="1"/>
  <c r="AL62" i="32"/>
  <c r="M62" i="32"/>
  <c r="AH62" i="32" s="1"/>
  <c r="AM61" i="32"/>
  <c r="AN61" i="32" s="1"/>
  <c r="AL61" i="32"/>
  <c r="M61" i="32"/>
  <c r="AH61" i="32" s="1"/>
  <c r="AM60" i="32"/>
  <c r="AN60" i="32" s="1"/>
  <c r="AL60" i="32"/>
  <c r="M60" i="32"/>
  <c r="AH60" i="32" s="1"/>
  <c r="BM59" i="32"/>
  <c r="AM59" i="32"/>
  <c r="AN59" i="32" s="1"/>
  <c r="AL59" i="32"/>
  <c r="M59" i="32"/>
  <c r="AH59" i="32"/>
  <c r="AM58" i="32"/>
  <c r="AN58" i="32" s="1"/>
  <c r="AL58" i="32"/>
  <c r="M58" i="32"/>
  <c r="AH58" i="32" s="1"/>
  <c r="AM57" i="32"/>
  <c r="AN57" i="32" s="1"/>
  <c r="AL57" i="32"/>
  <c r="M57" i="32"/>
  <c r="AH57" i="32" s="1"/>
  <c r="AM56" i="32"/>
  <c r="AN56" i="32" s="1"/>
  <c r="AL56" i="32"/>
  <c r="M56" i="32"/>
  <c r="AH56" i="32" s="1"/>
  <c r="AM55" i="32"/>
  <c r="AN55" i="32" s="1"/>
  <c r="AL55" i="32"/>
  <c r="M55" i="32"/>
  <c r="AH55" i="32" s="1"/>
  <c r="AM54" i="32"/>
  <c r="AL54" i="32"/>
  <c r="AN54" i="32"/>
  <c r="M54" i="32"/>
  <c r="AH54" i="32" s="1"/>
  <c r="AM53" i="32"/>
  <c r="AN53" i="32" s="1"/>
  <c r="AL53" i="32"/>
  <c r="M53" i="32"/>
  <c r="AH53" i="32" s="1"/>
  <c r="AM52" i="32"/>
  <c r="AN52" i="32" s="1"/>
  <c r="AL52" i="32"/>
  <c r="M52" i="32"/>
  <c r="AH52" i="32" s="1"/>
  <c r="AM51" i="32"/>
  <c r="AN51" i="32" s="1"/>
  <c r="AL51" i="32"/>
  <c r="M51" i="32"/>
  <c r="AH51" i="32" s="1"/>
  <c r="AM50" i="32"/>
  <c r="AN50" i="32" s="1"/>
  <c r="AL50" i="32"/>
  <c r="M50" i="32"/>
  <c r="AH50" i="32" s="1"/>
  <c r="AM49" i="32"/>
  <c r="AN49" i="32" s="1"/>
  <c r="AL49" i="32"/>
  <c r="M49" i="32"/>
  <c r="AH49" i="32" s="1"/>
  <c r="AM48" i="32"/>
  <c r="AN48" i="32" s="1"/>
  <c r="AL48" i="32"/>
  <c r="M48" i="32"/>
  <c r="AH48" i="32" s="1"/>
  <c r="AM47" i="32"/>
  <c r="AN47" i="32" s="1"/>
  <c r="AL47" i="32"/>
  <c r="M47" i="32"/>
  <c r="AH47" i="32" s="1"/>
  <c r="AM46" i="32"/>
  <c r="AN46" i="32" s="1"/>
  <c r="AL46" i="32"/>
  <c r="M46" i="32"/>
  <c r="AH46" i="32" s="1"/>
  <c r="AM45" i="32"/>
  <c r="AN45" i="32" s="1"/>
  <c r="AL45" i="32"/>
  <c r="M45" i="32"/>
  <c r="AH45" i="32" s="1"/>
  <c r="AM44" i="32"/>
  <c r="AN44" i="32" s="1"/>
  <c r="AL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AM38" i="32"/>
  <c r="AN38" i="32" s="1"/>
  <c r="AL38" i="32"/>
  <c r="AK38" i="32"/>
  <c r="M38" i="32"/>
  <c r="AH38" i="32" s="1"/>
  <c r="AM37" i="32"/>
  <c r="AN37" i="32" s="1"/>
  <c r="AL37" i="32"/>
  <c r="AK37" i="32"/>
  <c r="M37" i="32"/>
  <c r="AH37" i="32" s="1"/>
  <c r="AM36" i="32"/>
  <c r="AN36" i="32" s="1"/>
  <c r="AL36" i="32"/>
  <c r="AK36" i="32"/>
  <c r="M36" i="32"/>
  <c r="AH36" i="32" s="1"/>
  <c r="AM35" i="32"/>
  <c r="AN35" i="32" s="1"/>
  <c r="AL35" i="32"/>
  <c r="AK35" i="32"/>
  <c r="M35" i="32"/>
  <c r="AH35" i="32" s="1"/>
  <c r="AM34" i="32"/>
  <c r="AN34" i="32" s="1"/>
  <c r="AL34" i="32"/>
  <c r="AK34" i="32"/>
  <c r="M34" i="32"/>
  <c r="AH34" i="32" s="1"/>
  <c r="AM33" i="32"/>
  <c r="AN33" i="32" s="1"/>
  <c r="AL33" i="32"/>
  <c r="AK33" i="32"/>
  <c r="M33" i="32"/>
  <c r="AH33" i="32" s="1"/>
  <c r="AM32" i="32"/>
  <c r="AN32" i="32" s="1"/>
  <c r="AL32" i="32"/>
  <c r="AK32" i="32"/>
  <c r="M32" i="32"/>
  <c r="AH32" i="32" s="1"/>
  <c r="AM31" i="32"/>
  <c r="AN31" i="32" s="1"/>
  <c r="AL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s="1"/>
  <c r="AM25" i="32"/>
  <c r="AN25" i="32" s="1"/>
  <c r="AL25" i="32"/>
  <c r="AK25" i="32"/>
  <c r="M25" i="32"/>
  <c r="AH25" i="32" s="1"/>
  <c r="AM24" i="32"/>
  <c r="AL24" i="32"/>
  <c r="AN24" i="32"/>
  <c r="AK24" i="32"/>
  <c r="M24" i="32"/>
  <c r="AH24" i="32"/>
  <c r="AM23" i="32"/>
  <c r="AN23" i="32" s="1"/>
  <c r="AL23" i="32"/>
  <c r="AK23" i="32"/>
  <c r="M23" i="32"/>
  <c r="AH23" i="32" s="1"/>
  <c r="AM22" i="32"/>
  <c r="AN22" i="32" s="1"/>
  <c r="AL22" i="32"/>
  <c r="AK22" i="32"/>
  <c r="M22" i="32"/>
  <c r="AH22" i="32" s="1"/>
  <c r="AM21" i="32"/>
  <c r="AN21" i="32" s="1"/>
  <c r="AL21" i="32"/>
  <c r="AK21" i="32"/>
  <c r="M21" i="32"/>
  <c r="AH21" i="32" s="1"/>
  <c r="AU11" i="32"/>
  <c r="AM20" i="32"/>
  <c r="AN20" i="32" s="1"/>
  <c r="AL20" i="32"/>
  <c r="AK20" i="32"/>
  <c r="AH20" i="32"/>
  <c r="AU13" i="32"/>
  <c r="Z13" i="32"/>
  <c r="AU12" i="32"/>
  <c r="AA6" i="32"/>
  <c r="AD3" i="31"/>
  <c r="AD4" i="31" s="1"/>
  <c r="Z29" i="13"/>
  <c r="Y29" i="13" s="1"/>
  <c r="BF10" i="31"/>
  <c r="BJ10" i="31"/>
  <c r="BK10" i="31"/>
  <c r="BL10" i="31"/>
  <c r="BM10" i="31"/>
  <c r="BN10" i="31"/>
  <c r="BF11" i="31"/>
  <c r="BI15" i="31" s="1"/>
  <c r="BJ15" i="31" s="1"/>
  <c r="BK15" i="31" s="1"/>
  <c r="BL15" i="31" s="1"/>
  <c r="BJ11" i="31"/>
  <c r="BK11" i="31"/>
  <c r="BL11" i="31"/>
  <c r="BM11" i="31"/>
  <c r="BN11" i="3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AM194" i="31"/>
  <c r="AN194" i="31" s="1"/>
  <c r="AL194" i="31"/>
  <c r="AK45" i="31"/>
  <c r="AK46" i="31" s="1"/>
  <c r="AK47" i="31" s="1"/>
  <c r="AK48" i="31" s="1"/>
  <c r="AK49" i="31" s="1"/>
  <c r="AK50" i="31" s="1"/>
  <c r="AK51" i="31" s="1"/>
  <c r="AK52" i="31" s="1"/>
  <c r="AK53" i="31" s="1"/>
  <c r="AK54" i="31" s="1"/>
  <c r="AK55" i="31" s="1"/>
  <c r="AK56" i="31" s="1"/>
  <c r="AK57" i="31" s="1"/>
  <c r="AK58" i="31" s="1"/>
  <c r="AK59" i="31" s="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s="1"/>
  <c r="AM192" i="31"/>
  <c r="AN192" i="31" s="1"/>
  <c r="AL192" i="31"/>
  <c r="M192" i="31"/>
  <c r="AH192" i="31" s="1"/>
  <c r="AM191" i="31"/>
  <c r="AN191" i="31" s="1"/>
  <c r="AL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N186" i="31" s="1"/>
  <c r="AL186" i="31"/>
  <c r="M186" i="31"/>
  <c r="AH186" i="31" s="1"/>
  <c r="AM185" i="31"/>
  <c r="AN185" i="31" s="1"/>
  <c r="AL185" i="31"/>
  <c r="M185" i="31"/>
  <c r="AH185" i="31" s="1"/>
  <c r="AM184" i="31"/>
  <c r="AN184" i="31" s="1"/>
  <c r="AL184" i="31"/>
  <c r="M184" i="31"/>
  <c r="AH184" i="31" s="1"/>
  <c r="AM183" i="31"/>
  <c r="AN183" i="31" s="1"/>
  <c r="AL183" i="31"/>
  <c r="M183" i="31"/>
  <c r="AH183" i="31" s="1"/>
  <c r="AM182" i="31"/>
  <c r="AN182" i="31" s="1"/>
  <c r="AL182" i="31"/>
  <c r="M182" i="31"/>
  <c r="AH182" i="31" s="1"/>
  <c r="AM181" i="31"/>
  <c r="AN181" i="31" s="1"/>
  <c r="AL181" i="31"/>
  <c r="M181" i="31"/>
  <c r="AH181" i="31" s="1"/>
  <c r="AM180" i="31"/>
  <c r="AN180" i="31" s="1"/>
  <c r="AL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N175" i="31" s="1"/>
  <c r="AL175" i="31"/>
  <c r="M175" i="31"/>
  <c r="AH175" i="31" s="1"/>
  <c r="AM174" i="31"/>
  <c r="AN174" i="31" s="1"/>
  <c r="AL174" i="31"/>
  <c r="M174" i="31"/>
  <c r="AH174" i="31" s="1"/>
  <c r="AM173" i="31"/>
  <c r="AN173" i="31" s="1"/>
  <c r="AL173" i="31"/>
  <c r="M173" i="31"/>
  <c r="AH173" i="31" s="1"/>
  <c r="AM172" i="31"/>
  <c r="AN172" i="31" s="1"/>
  <c r="AL172" i="31"/>
  <c r="M172" i="31"/>
  <c r="AH172" i="31" s="1"/>
  <c r="AM171" i="31"/>
  <c r="AN171" i="31" s="1"/>
  <c r="AL171" i="31"/>
  <c r="M171" i="31"/>
  <c r="AH171" i="31" s="1"/>
  <c r="AM170" i="31"/>
  <c r="AN170" i="31" s="1"/>
  <c r="AL170" i="31"/>
  <c r="M170" i="31"/>
  <c r="AH170" i="31" s="1"/>
  <c r="AM169" i="31"/>
  <c r="AN169" i="31" s="1"/>
  <c r="AL169" i="31"/>
  <c r="M169" i="31"/>
  <c r="AH169" i="31" s="1"/>
  <c r="AM168" i="31"/>
  <c r="AN168" i="31" s="1"/>
  <c r="AL168" i="31"/>
  <c r="M168" i="31"/>
  <c r="AH168" i="31" s="1"/>
  <c r="AM167" i="31"/>
  <c r="AN167" i="31" s="1"/>
  <c r="AL167" i="31"/>
  <c r="M167" i="31"/>
  <c r="AH167" i="31" s="1"/>
  <c r="AM166" i="31"/>
  <c r="AN166" i="31" s="1"/>
  <c r="AL166" i="31"/>
  <c r="M166" i="31"/>
  <c r="AH166" i="31" s="1"/>
  <c r="AM165" i="31"/>
  <c r="AN165" i="31" s="1"/>
  <c r="AL165" i="31"/>
  <c r="M165" i="31"/>
  <c r="AH165" i="31" s="1"/>
  <c r="AM164" i="31"/>
  <c r="AN164" i="31" s="1"/>
  <c r="AL164" i="31"/>
  <c r="M164" i="31"/>
  <c r="AH164" i="31" s="1"/>
  <c r="AM163" i="31"/>
  <c r="AN163" i="31" s="1"/>
  <c r="AL163" i="31"/>
  <c r="M163" i="31"/>
  <c r="AH163" i="31" s="1"/>
  <c r="AM162" i="31"/>
  <c r="AN162" i="31" s="1"/>
  <c r="AL162" i="31"/>
  <c r="M162" i="31"/>
  <c r="AH162" i="31" s="1"/>
  <c r="AM161" i="31"/>
  <c r="AN161" i="31" s="1"/>
  <c r="AL161" i="31"/>
  <c r="M161" i="31"/>
  <c r="AH161" i="31"/>
  <c r="AM160" i="31"/>
  <c r="AN160" i="31" s="1"/>
  <c r="AL160" i="31"/>
  <c r="M160" i="31"/>
  <c r="AH160" i="31" s="1"/>
  <c r="AM159" i="31"/>
  <c r="AN159" i="31" s="1"/>
  <c r="AL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s="1"/>
  <c r="AM154" i="31"/>
  <c r="AN154" i="31" s="1"/>
  <c r="AL154" i="31"/>
  <c r="M154" i="31"/>
  <c r="AH154" i="31" s="1"/>
  <c r="AM153" i="31"/>
  <c r="AN153" i="31" s="1"/>
  <c r="AL153" i="31"/>
  <c r="M153" i="31"/>
  <c r="AH153" i="31" s="1"/>
  <c r="AM152" i="31"/>
  <c r="AN152" i="31" s="1"/>
  <c r="AL152" i="31"/>
  <c r="M152" i="31"/>
  <c r="AH152" i="31" s="1"/>
  <c r="AM151" i="31"/>
  <c r="AN151" i="31" s="1"/>
  <c r="AL151" i="31"/>
  <c r="M151" i="31"/>
  <c r="AH151" i="31" s="1"/>
  <c r="AM150" i="31"/>
  <c r="AN150" i="31" s="1"/>
  <c r="AL150" i="31"/>
  <c r="M150" i="31"/>
  <c r="AH150" i="31" s="1"/>
  <c r="AM149" i="31"/>
  <c r="AN149" i="31" s="1"/>
  <c r="AL149" i="31"/>
  <c r="M149" i="31"/>
  <c r="AH149" i="31" s="1"/>
  <c r="AM148" i="31"/>
  <c r="AN148" i="31" s="1"/>
  <c r="AL148" i="31"/>
  <c r="M148" i="31"/>
  <c r="AH148" i="31" s="1"/>
  <c r="AM147" i="31"/>
  <c r="AN147" i="31" s="1"/>
  <c r="AL147" i="31"/>
  <c r="M147" i="31"/>
  <c r="AH147" i="31" s="1"/>
  <c r="AM146" i="31"/>
  <c r="AN146" i="31" s="1"/>
  <c r="AL146" i="31"/>
  <c r="M146" i="31"/>
  <c r="AH146" i="31" s="1"/>
  <c r="AM145" i="31"/>
  <c r="AN145" i="31" s="1"/>
  <c r="AL145" i="31"/>
  <c r="M145" i="31"/>
  <c r="AH145" i="31" s="1"/>
  <c r="AM144" i="31"/>
  <c r="AN144" i="31" s="1"/>
  <c r="AL144" i="31"/>
  <c r="M144" i="31"/>
  <c r="AH144" i="31" s="1"/>
  <c r="AM143" i="31"/>
  <c r="AN143" i="31" s="1"/>
  <c r="AL143" i="31"/>
  <c r="M143" i="31"/>
  <c r="AH143" i="31" s="1"/>
  <c r="AM142" i="31"/>
  <c r="AN142" i="31" s="1"/>
  <c r="AL142" i="31"/>
  <c r="M142" i="31"/>
  <c r="AH142" i="31"/>
  <c r="AM141" i="31"/>
  <c r="AN141" i="31" s="1"/>
  <c r="AL141" i="31"/>
  <c r="M141" i="31"/>
  <c r="AH141" i="31" s="1"/>
  <c r="AM140" i="31"/>
  <c r="AN140" i="31" s="1"/>
  <c r="AL140" i="31"/>
  <c r="M140" i="31"/>
  <c r="AH140" i="31" s="1"/>
  <c r="AM139" i="31"/>
  <c r="AN139" i="31" s="1"/>
  <c r="AL139" i="31"/>
  <c r="M139" i="31"/>
  <c r="AH139" i="31" s="1"/>
  <c r="AM138" i="31"/>
  <c r="AN138" i="31" s="1"/>
  <c r="AL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s="1"/>
  <c r="AM130" i="31"/>
  <c r="AN130" i="31" s="1"/>
  <c r="AL130" i="31"/>
  <c r="M130" i="31"/>
  <c r="AH130" i="31" s="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s="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N116" i="31" s="1"/>
  <c r="AL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N90" i="31" s="1"/>
  <c r="AL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N85" i="31" s="1"/>
  <c r="AL85" i="31"/>
  <c r="M85" i="31"/>
  <c r="AH85" i="31" s="1"/>
  <c r="AM84" i="31"/>
  <c r="AN84" i="31" s="1"/>
  <c r="AL84" i="31"/>
  <c r="M84" i="31"/>
  <c r="AH84" i="31" s="1"/>
  <c r="AM83" i="31"/>
  <c r="AN83" i="31" s="1"/>
  <c r="AL83" i="31"/>
  <c r="M83" i="31"/>
  <c r="AH83" i="31" s="1"/>
  <c r="AM82" i="31"/>
  <c r="AN82" i="31" s="1"/>
  <c r="AL82" i="31"/>
  <c r="M82" i="31"/>
  <c r="AH82" i="31" s="1"/>
  <c r="AM81" i="31"/>
  <c r="AN81" i="31" s="1"/>
  <c r="AL81" i="31"/>
  <c r="M81" i="31"/>
  <c r="AH81" i="31" s="1"/>
  <c r="AM80" i="31"/>
  <c r="AN80" i="31" s="1"/>
  <c r="AL80" i="31"/>
  <c r="M80" i="31"/>
  <c r="AH80" i="31" s="1"/>
  <c r="AM79" i="31"/>
  <c r="AN79" i="31" s="1"/>
  <c r="AL79" i="31"/>
  <c r="M79" i="31"/>
  <c r="AH79" i="31" s="1"/>
  <c r="AM78" i="31"/>
  <c r="AN78" i="31" s="1"/>
  <c r="AL78" i="31"/>
  <c r="M78" i="31"/>
  <c r="AH78" i="31" s="1"/>
  <c r="AM77" i="31"/>
  <c r="AN77" i="31" s="1"/>
  <c r="AL77" i="31"/>
  <c r="M77" i="31"/>
  <c r="AH77" i="31"/>
  <c r="AM76" i="31"/>
  <c r="AN76" i="31" s="1"/>
  <c r="AL76" i="31"/>
  <c r="M76" i="31"/>
  <c r="AH76" i="31" s="1"/>
  <c r="AM75" i="31"/>
  <c r="AN75" i="31" s="1"/>
  <c r="AL75" i="31"/>
  <c r="M75" i="31"/>
  <c r="AH75" i="31" s="1"/>
  <c r="AM74" i="31"/>
  <c r="AN74" i="31" s="1"/>
  <c r="AL74" i="31"/>
  <c r="M74" i="31"/>
  <c r="AH74" i="31" s="1"/>
  <c r="AM73" i="31"/>
  <c r="AN73" i="31" s="1"/>
  <c r="AL73" i="31"/>
  <c r="M73" i="31"/>
  <c r="AH73" i="31" s="1"/>
  <c r="AM72" i="31"/>
  <c r="AN72" i="31" s="1"/>
  <c r="AL72" i="31"/>
  <c r="M72" i="31"/>
  <c r="AH72" i="31" s="1"/>
  <c r="AM71" i="31"/>
  <c r="AN71" i="31" s="1"/>
  <c r="AL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s="1"/>
  <c r="AM64" i="31"/>
  <c r="AN64" i="31" s="1"/>
  <c r="AL64" i="31"/>
  <c r="M64" i="31"/>
  <c r="AH64" i="31" s="1"/>
  <c r="AM63" i="31"/>
  <c r="AN63" i="31" s="1"/>
  <c r="AL63" i="31"/>
  <c r="M63" i="31"/>
  <c r="AH63" i="31" s="1"/>
  <c r="AM62" i="31"/>
  <c r="AN62" i="31" s="1"/>
  <c r="AL62" i="31"/>
  <c r="M62" i="31"/>
  <c r="AH62" i="31" s="1"/>
  <c r="AM61" i="31"/>
  <c r="AN61" i="31" s="1"/>
  <c r="AL61" i="31"/>
  <c r="M61" i="31"/>
  <c r="AH61" i="31" s="1"/>
  <c r="AM60" i="31"/>
  <c r="AN60" i="31" s="1"/>
  <c r="AL60" i="31"/>
  <c r="M60" i="31"/>
  <c r="AH60" i="31" s="1"/>
  <c r="AM59" i="31"/>
  <c r="AN59" i="31" s="1"/>
  <c r="AL59" i="31"/>
  <c r="M59" i="31"/>
  <c r="AH59" i="31" s="1"/>
  <c r="AM58" i="31"/>
  <c r="AN58" i="31" s="1"/>
  <c r="AL58" i="31"/>
  <c r="M58" i="31"/>
  <c r="AH58" i="31" s="1"/>
  <c r="AM57" i="31"/>
  <c r="AN57" i="31" s="1"/>
  <c r="AL57" i="31"/>
  <c r="M57" i="31"/>
  <c r="AH57" i="31" s="1"/>
  <c r="AM56" i="31"/>
  <c r="AN56" i="31" s="1"/>
  <c r="AL56" i="31"/>
  <c r="M56" i="31"/>
  <c r="AH56" i="31" s="1"/>
  <c r="AM55" i="31"/>
  <c r="AN55" i="31" s="1"/>
  <c r="AL55" i="31"/>
  <c r="M55" i="31"/>
  <c r="AH55" i="31" s="1"/>
  <c r="AM54" i="31"/>
  <c r="AN54" i="31" s="1"/>
  <c r="AL54" i="31"/>
  <c r="M54" i="31"/>
  <c r="AH54" i="31" s="1"/>
  <c r="AM53" i="31"/>
  <c r="AN53" i="31" s="1"/>
  <c r="AL53" i="31"/>
  <c r="M53" i="31"/>
  <c r="AH53" i="31" s="1"/>
  <c r="AM52" i="31"/>
  <c r="AN52" i="31" s="1"/>
  <c r="AL52" i="31"/>
  <c r="M52" i="31"/>
  <c r="AH52" i="31" s="1"/>
  <c r="AM51" i="31"/>
  <c r="AN51" i="31" s="1"/>
  <c r="AL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N43" i="31" s="1"/>
  <c r="AL43" i="31"/>
  <c r="AK43" i="31"/>
  <c r="M43" i="31"/>
  <c r="AH43" i="31" s="1"/>
  <c r="AM42" i="31"/>
  <c r="AN42" i="31" s="1"/>
  <c r="AL42" i="31"/>
  <c r="AK42" i="31"/>
  <c r="M42" i="31"/>
  <c r="AH42" i="31" s="1"/>
  <c r="AM41" i="31"/>
  <c r="AN41" i="31" s="1"/>
  <c r="AL41" i="31"/>
  <c r="AK41" i="31"/>
  <c r="M41" i="31"/>
  <c r="AH41" i="31" s="1"/>
  <c r="AM40" i="31"/>
  <c r="AN40" i="31" s="1"/>
  <c r="AL40" i="31"/>
  <c r="AK40" i="31"/>
  <c r="M40" i="31"/>
  <c r="AH40" i="31" s="1"/>
  <c r="AM39" i="31"/>
  <c r="AN39" i="31" s="1"/>
  <c r="AL39" i="31"/>
  <c r="AK39" i="31"/>
  <c r="M39" i="31"/>
  <c r="AH39" i="31" s="1"/>
  <c r="AM38" i="31"/>
  <c r="AN38" i="31" s="1"/>
  <c r="AL38" i="31"/>
  <c r="AK38" i="31"/>
  <c r="M38" i="31"/>
  <c r="AH38" i="31" s="1"/>
  <c r="AM37" i="31"/>
  <c r="AN37" i="31" s="1"/>
  <c r="AL37" i="31"/>
  <c r="AK37" i="31"/>
  <c r="M37" i="31"/>
  <c r="AH37" i="31" s="1"/>
  <c r="AM36" i="31"/>
  <c r="AL36" i="31"/>
  <c r="AN36" i="31"/>
  <c r="AK36" i="31"/>
  <c r="M36" i="31"/>
  <c r="AH36" i="31" s="1"/>
  <c r="AM35" i="31"/>
  <c r="AN35" i="31" s="1"/>
  <c r="AL35" i="31"/>
  <c r="AK35" i="31"/>
  <c r="M35" i="31"/>
  <c r="AH35" i="31"/>
  <c r="AM34" i="31"/>
  <c r="AN34" i="31" s="1"/>
  <c r="AL34" i="31"/>
  <c r="AK34" i="31"/>
  <c r="M34" i="31"/>
  <c r="AH34" i="31" s="1"/>
  <c r="AM33" i="31"/>
  <c r="AN33" i="31" s="1"/>
  <c r="AL33" i="31"/>
  <c r="AK33" i="31"/>
  <c r="M33" i="31"/>
  <c r="AH33" i="31" s="1"/>
  <c r="AM32" i="31"/>
  <c r="AN32" i="31" s="1"/>
  <c r="AL32" i="31"/>
  <c r="AK32" i="31"/>
  <c r="M32" i="31"/>
  <c r="AH32" i="31" s="1"/>
  <c r="AM31" i="31"/>
  <c r="AN31" i="31" s="1"/>
  <c r="AL31" i="31"/>
  <c r="AK31" i="31"/>
  <c r="M31" i="31"/>
  <c r="AH31" i="31" s="1"/>
  <c r="AM30" i="31"/>
  <c r="AL30" i="31"/>
  <c r="AN30" i="31"/>
  <c r="AK30" i="31"/>
  <c r="M30" i="31"/>
  <c r="AH30" i="31" s="1"/>
  <c r="AM29" i="31"/>
  <c r="AN29" i="31" s="1"/>
  <c r="AL29" i="31"/>
  <c r="AK29" i="31"/>
  <c r="M29" i="31"/>
  <c r="AH29" i="31" s="1"/>
  <c r="AM28" i="31"/>
  <c r="AN28" i="31" s="1"/>
  <c r="AL28" i="31"/>
  <c r="AK28" i="31"/>
  <c r="M28" i="31"/>
  <c r="AH28" i="31" s="1"/>
  <c r="AM27" i="31"/>
  <c r="AN27" i="31" s="1"/>
  <c r="AL27" i="31"/>
  <c r="AK27" i="31"/>
  <c r="M27" i="31"/>
  <c r="AH27" i="31" s="1"/>
  <c r="AM26" i="31"/>
  <c r="AN26" i="31" s="1"/>
  <c r="AL26" i="31"/>
  <c r="AK26" i="31"/>
  <c r="M26" i="31"/>
  <c r="AH26" i="31" s="1"/>
  <c r="AM25" i="31"/>
  <c r="AN25" i="31" s="1"/>
  <c r="AL25" i="31"/>
  <c r="AK25" i="31"/>
  <c r="M25" i="31"/>
  <c r="AH25" i="31"/>
  <c r="AM24" i="31"/>
  <c r="AN24" i="31" s="1"/>
  <c r="AL24" i="31"/>
  <c r="AK24" i="31"/>
  <c r="M24" i="31"/>
  <c r="AH24" i="31" s="1"/>
  <c r="AM23" i="31"/>
  <c r="AN23" i="31" s="1"/>
  <c r="AL23" i="31"/>
  <c r="AK23" i="31"/>
  <c r="M23" i="31"/>
  <c r="AH23" i="31" s="1"/>
  <c r="AM22" i="31"/>
  <c r="AN22" i="31" s="1"/>
  <c r="AL22" i="31"/>
  <c r="AK22" i="31"/>
  <c r="M22" i="31"/>
  <c r="AH22" i="31"/>
  <c r="AM21" i="31"/>
  <c r="AN21" i="31" s="1"/>
  <c r="AL21" i="31"/>
  <c r="AK21" i="31"/>
  <c r="M21" i="31"/>
  <c r="AH21" i="31" s="1"/>
  <c r="AU11" i="31"/>
  <c r="AM20" i="31"/>
  <c r="AN20" i="31" s="1"/>
  <c r="AL20" i="31"/>
  <c r="AK20" i="31"/>
  <c r="AU13" i="31"/>
  <c r="Z13" i="31"/>
  <c r="AU12" i="31"/>
  <c r="BN8" i="31"/>
  <c r="AA6" i="31"/>
  <c r="AD3" i="30"/>
  <c r="AD4" i="30" s="1"/>
  <c r="Z30" i="13"/>
  <c r="Y30" i="13" s="1"/>
  <c r="BB2" i="13" s="1"/>
  <c r="BF10" i="30"/>
  <c r="BJ10" i="30"/>
  <c r="BK10" i="30"/>
  <c r="BL10" i="30"/>
  <c r="BL13" i="30" s="1"/>
  <c r="BM10" i="30"/>
  <c r="BN10" i="30"/>
  <c r="BN8" i="30" s="1"/>
  <c r="BF11" i="30"/>
  <c r="BJ11" i="30"/>
  <c r="BK11" i="30"/>
  <c r="BL11" i="30"/>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N194" i="30" s="1"/>
  <c r="AL194" i="30"/>
  <c r="AK45" i="30"/>
  <c r="AK46" i="30" s="1"/>
  <c r="AK47" i="30" s="1"/>
  <c r="AK48" i="30" s="1"/>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s="1"/>
  <c r="AM192" i="30"/>
  <c r="AL192" i="30"/>
  <c r="AN192" i="30"/>
  <c r="M192" i="30"/>
  <c r="AH192" i="30" s="1"/>
  <c r="AM191" i="30"/>
  <c r="AN191" i="30" s="1"/>
  <c r="AL191" i="30"/>
  <c r="M191" i="30"/>
  <c r="AH191" i="30" s="1"/>
  <c r="AM190" i="30"/>
  <c r="AN190" i="30" s="1"/>
  <c r="AL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N184" i="30" s="1"/>
  <c r="AL184" i="30"/>
  <c r="M184" i="30"/>
  <c r="AH184" i="30" s="1"/>
  <c r="AM183" i="30"/>
  <c r="AN183" i="30" s="1"/>
  <c r="AL183" i="30"/>
  <c r="M183" i="30"/>
  <c r="AH183" i="30" s="1"/>
  <c r="AM182" i="30"/>
  <c r="AN182" i="30" s="1"/>
  <c r="AL182" i="30"/>
  <c r="M182" i="30"/>
  <c r="AH182" i="30" s="1"/>
  <c r="AM181" i="30"/>
  <c r="AN181" i="30" s="1"/>
  <c r="AL181" i="30"/>
  <c r="M181" i="30"/>
  <c r="AH181" i="30" s="1"/>
  <c r="AM180" i="30"/>
  <c r="AN180" i="30" s="1"/>
  <c r="AL180" i="30"/>
  <c r="M180" i="30"/>
  <c r="AH180" i="30" s="1"/>
  <c r="AM179" i="30"/>
  <c r="AN179" i="30" s="1"/>
  <c r="AL179" i="30"/>
  <c r="M179" i="30"/>
  <c r="AH179" i="30" s="1"/>
  <c r="AM178" i="30"/>
  <c r="AN178" i="30" s="1"/>
  <c r="AL178" i="30"/>
  <c r="M178" i="30"/>
  <c r="AH178" i="30" s="1"/>
  <c r="AM177" i="30"/>
  <c r="AN177" i="30" s="1"/>
  <c r="AL177" i="30"/>
  <c r="M177" i="30"/>
  <c r="AH177" i="30" s="1"/>
  <c r="AM176" i="30"/>
  <c r="AN176" i="30" s="1"/>
  <c r="AL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N168" i="30" s="1"/>
  <c r="AL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N162" i="30" s="1"/>
  <c r="AL162" i="30"/>
  <c r="M162" i="30"/>
  <c r="AH162" i="30" s="1"/>
  <c r="AM161" i="30"/>
  <c r="AN161" i="30" s="1"/>
  <c r="AL161" i="30"/>
  <c r="M161" i="30"/>
  <c r="AH161" i="30" s="1"/>
  <c r="AM160" i="30"/>
  <c r="AN160" i="30" s="1"/>
  <c r="AL160" i="30"/>
  <c r="M160" i="30"/>
  <c r="AH160" i="30" s="1"/>
  <c r="AM159" i="30"/>
  <c r="AN159" i="30" s="1"/>
  <c r="AL159" i="30"/>
  <c r="M159" i="30"/>
  <c r="AH159" i="30" s="1"/>
  <c r="AM158" i="30"/>
  <c r="AN158" i="30" s="1"/>
  <c r="AL158" i="30"/>
  <c r="M158" i="30"/>
  <c r="AH158" i="30" s="1"/>
  <c r="AM157" i="30"/>
  <c r="AN157" i="30" s="1"/>
  <c r="AL157" i="30"/>
  <c r="M157" i="30"/>
  <c r="AH157" i="30" s="1"/>
  <c r="AM156" i="30"/>
  <c r="AN156" i="30" s="1"/>
  <c r="AL156" i="30"/>
  <c r="M156" i="30"/>
  <c r="AH156" i="30" s="1"/>
  <c r="AM155" i="30"/>
  <c r="AN155" i="30" s="1"/>
  <c r="AL155" i="30"/>
  <c r="M155" i="30"/>
  <c r="AH155" i="30" s="1"/>
  <c r="AM154" i="30"/>
  <c r="AN154" i="30" s="1"/>
  <c r="AL154" i="30"/>
  <c r="M154" i="30"/>
  <c r="AH154" i="30" s="1"/>
  <c r="AM153" i="30"/>
  <c r="AN153" i="30" s="1"/>
  <c r="AL153" i="30"/>
  <c r="M153" i="30"/>
  <c r="AH153" i="30"/>
  <c r="AM152" i="30"/>
  <c r="AN152" i="30" s="1"/>
  <c r="AL152" i="30"/>
  <c r="M152" i="30"/>
  <c r="AH152" i="30" s="1"/>
  <c r="AM151" i="30"/>
  <c r="AN151" i="30" s="1"/>
  <c r="AL151" i="30"/>
  <c r="M151" i="30"/>
  <c r="AH151" i="30" s="1"/>
  <c r="AM150" i="30"/>
  <c r="AN150" i="30" s="1"/>
  <c r="AL150" i="30"/>
  <c r="M150" i="30"/>
  <c r="AH150" i="30" s="1"/>
  <c r="AM149" i="30"/>
  <c r="AN149" i="30" s="1"/>
  <c r="AL149" i="30"/>
  <c r="M149" i="30"/>
  <c r="AH149" i="30"/>
  <c r="AM148" i="30"/>
  <c r="AN148" i="30" s="1"/>
  <c r="AL148" i="30"/>
  <c r="M148" i="30"/>
  <c r="AH148" i="30" s="1"/>
  <c r="AM147" i="30"/>
  <c r="AN147" i="30" s="1"/>
  <c r="AL147" i="30"/>
  <c r="M147" i="30"/>
  <c r="AH147" i="30" s="1"/>
  <c r="AM146" i="30"/>
  <c r="AN146" i="30" s="1"/>
  <c r="AL146" i="30"/>
  <c r="M146" i="30"/>
  <c r="AH146" i="30" s="1"/>
  <c r="AM145" i="30"/>
  <c r="AN145" i="30" s="1"/>
  <c r="AL145" i="30"/>
  <c r="M145" i="30"/>
  <c r="AH145" i="30"/>
  <c r="AM144" i="30"/>
  <c r="AN144" i="30" s="1"/>
  <c r="AL144" i="30"/>
  <c r="M144" i="30"/>
  <c r="AH144" i="30" s="1"/>
  <c r="AM143" i="30"/>
  <c r="AN143" i="30" s="1"/>
  <c r="AL143" i="30"/>
  <c r="M143" i="30"/>
  <c r="AH143" i="30" s="1"/>
  <c r="AM142" i="30"/>
  <c r="AN142" i="30" s="1"/>
  <c r="AL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N134" i="30" s="1"/>
  <c r="AL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s="1"/>
  <c r="AM129" i="30"/>
  <c r="AN129" i="30" s="1"/>
  <c r="AL129" i="30"/>
  <c r="M129" i="30"/>
  <c r="AH129" i="30" s="1"/>
  <c r="AM128" i="30"/>
  <c r="AN128" i="30" s="1"/>
  <c r="AL128" i="30"/>
  <c r="M128" i="30"/>
  <c r="AH128" i="30"/>
  <c r="AM127" i="30"/>
  <c r="AN127" i="30" s="1"/>
  <c r="AL127" i="30"/>
  <c r="M127" i="30"/>
  <c r="AH127" i="30"/>
  <c r="AM126" i="30"/>
  <c r="AN126" i="30" s="1"/>
  <c r="AL126" i="30"/>
  <c r="M126" i="30"/>
  <c r="AH126" i="30" s="1"/>
  <c r="AM125" i="30"/>
  <c r="AN125" i="30" s="1"/>
  <c r="AL125" i="30"/>
  <c r="M125" i="30"/>
  <c r="AH125" i="30" s="1"/>
  <c r="AM124" i="30"/>
  <c r="AN124" i="30" s="1"/>
  <c r="AL124" i="30"/>
  <c r="M124" i="30"/>
  <c r="AH124" i="30" s="1"/>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s="1"/>
  <c r="AM115" i="30"/>
  <c r="AN115" i="30" s="1"/>
  <c r="AL115" i="30"/>
  <c r="M115" i="30"/>
  <c r="AH115" i="30" s="1"/>
  <c r="AM114" i="30"/>
  <c r="AN114" i="30" s="1"/>
  <c r="AL114" i="30"/>
  <c r="M114" i="30"/>
  <c r="AH114" i="30"/>
  <c r="AM113" i="30"/>
  <c r="AN113" i="30" s="1"/>
  <c r="AL113" i="30"/>
  <c r="M113" i="30"/>
  <c r="AH113" i="30" s="1"/>
  <c r="AM112" i="30"/>
  <c r="AN112" i="30" s="1"/>
  <c r="AL112" i="30"/>
  <c r="M112" i="30"/>
  <c r="AH112" i="30" s="1"/>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N105" i="30" s="1"/>
  <c r="AL105" i="30"/>
  <c r="M105" i="30"/>
  <c r="AH105" i="30" s="1"/>
  <c r="AM104" i="30"/>
  <c r="AN104" i="30" s="1"/>
  <c r="AL104" i="30"/>
  <c r="M104" i="30"/>
  <c r="AH104" i="30" s="1"/>
  <c r="AM103" i="30"/>
  <c r="AN103" i="30" s="1"/>
  <c r="AL103" i="30"/>
  <c r="M103" i="30"/>
  <c r="AH103" i="30" s="1"/>
  <c r="AM102" i="30"/>
  <c r="AN102" i="30" s="1"/>
  <c r="AL102" i="30"/>
  <c r="M102" i="30"/>
  <c r="AH102" i="30" s="1"/>
  <c r="AM101" i="30"/>
  <c r="AN101" i="30"/>
  <c r="AL101" i="30"/>
  <c r="M101" i="30"/>
  <c r="AH101" i="30" s="1"/>
  <c r="AM100" i="30"/>
  <c r="AN100" i="30" s="1"/>
  <c r="AL100" i="30"/>
  <c r="M100" i="30"/>
  <c r="AH100" i="30" s="1"/>
  <c r="AM99" i="30"/>
  <c r="AN99" i="30" s="1"/>
  <c r="AL99" i="30"/>
  <c r="M99" i="30"/>
  <c r="AH99" i="30" s="1"/>
  <c r="AM98" i="30"/>
  <c r="AN98" i="30" s="1"/>
  <c r="AL98" i="30"/>
  <c r="M98" i="30"/>
  <c r="AH98" i="30" s="1"/>
  <c r="AM97" i="30"/>
  <c r="AN97" i="30" s="1"/>
  <c r="AL97" i="30"/>
  <c r="M97" i="30"/>
  <c r="AH97" i="30" s="1"/>
  <c r="AM96" i="30"/>
  <c r="AN96" i="30" s="1"/>
  <c r="AL96" i="30"/>
  <c r="M96" i="30"/>
  <c r="AH96" i="30"/>
  <c r="AM95" i="30"/>
  <c r="AN95" i="30" s="1"/>
  <c r="AL95" i="30"/>
  <c r="M95" i="30"/>
  <c r="AH95" i="30" s="1"/>
  <c r="AM94" i="30"/>
  <c r="AN94" i="30" s="1"/>
  <c r="AL94" i="30"/>
  <c r="M94" i="30"/>
  <c r="AH94" i="30" s="1"/>
  <c r="AM93" i="30"/>
  <c r="AN93" i="30" s="1"/>
  <c r="AL93" i="30"/>
  <c r="M93" i="30"/>
  <c r="AH93" i="30" s="1"/>
  <c r="AM92" i="30"/>
  <c r="AN92" i="30" s="1"/>
  <c r="AL92" i="30"/>
  <c r="M92" i="30"/>
  <c r="AH92" i="30"/>
  <c r="AM91" i="30"/>
  <c r="AN91" i="30" s="1"/>
  <c r="AL91" i="30"/>
  <c r="M91" i="30"/>
  <c r="AH91" i="30" s="1"/>
  <c r="AM90" i="30"/>
  <c r="AN90" i="30" s="1"/>
  <c r="AL90" i="30"/>
  <c r="M90" i="30"/>
  <c r="AH90" i="30" s="1"/>
  <c r="AM89" i="30"/>
  <c r="AN89" i="30" s="1"/>
  <c r="AL89" i="30"/>
  <c r="M89" i="30"/>
  <c r="AH89" i="30" s="1"/>
  <c r="AM88" i="30"/>
  <c r="AN88" i="30" s="1"/>
  <c r="AL88" i="30"/>
  <c r="M88" i="30"/>
  <c r="AH88" i="30"/>
  <c r="AM87" i="30"/>
  <c r="AN87" i="30" s="1"/>
  <c r="AL87" i="30"/>
  <c r="M87" i="30"/>
  <c r="AH87" i="30" s="1"/>
  <c r="AM86" i="30"/>
  <c r="AN86" i="30" s="1"/>
  <c r="AL86" i="30"/>
  <c r="M86" i="30"/>
  <c r="AH86" i="30" s="1"/>
  <c r="AM85" i="30"/>
  <c r="AN85" i="30" s="1"/>
  <c r="AL85" i="30"/>
  <c r="M85" i="30"/>
  <c r="AH85" i="30" s="1"/>
  <c r="AM84" i="30"/>
  <c r="AN84" i="30" s="1"/>
  <c r="AL84" i="30"/>
  <c r="M84" i="30"/>
  <c r="AH84" i="30" s="1"/>
  <c r="AM83" i="30"/>
  <c r="AN83" i="30"/>
  <c r="AL83" i="30"/>
  <c r="M83" i="30"/>
  <c r="AH83" i="30" s="1"/>
  <c r="AM82" i="30"/>
  <c r="AN82" i="30" s="1"/>
  <c r="AL82" i="30"/>
  <c r="M82" i="30"/>
  <c r="AH82" i="30" s="1"/>
  <c r="AM81" i="30"/>
  <c r="AN81" i="30" s="1"/>
  <c r="AL81" i="30"/>
  <c r="M81" i="30"/>
  <c r="AH81" i="30" s="1"/>
  <c r="AM80" i="30"/>
  <c r="AN80" i="30" s="1"/>
  <c r="AL80" i="30"/>
  <c r="M80" i="30"/>
  <c r="AH80" i="30" s="1"/>
  <c r="AM79" i="30"/>
  <c r="AN79" i="30" s="1"/>
  <c r="AL79" i="30"/>
  <c r="M79" i="30"/>
  <c r="AH79" i="30" s="1"/>
  <c r="AM78" i="30"/>
  <c r="AN78" i="30" s="1"/>
  <c r="AL78" i="30"/>
  <c r="M78" i="30"/>
  <c r="AH78" i="30"/>
  <c r="AM77" i="30"/>
  <c r="AN77" i="30" s="1"/>
  <c r="AL77" i="30"/>
  <c r="M77" i="30"/>
  <c r="AH77" i="30" s="1"/>
  <c r="AM76" i="30"/>
  <c r="AN76" i="30" s="1"/>
  <c r="AL76" i="30"/>
  <c r="M76" i="30"/>
  <c r="AH76" i="30" s="1"/>
  <c r="AM75" i="30"/>
  <c r="AN75" i="30" s="1"/>
  <c r="AL75" i="30"/>
  <c r="M75" i="30"/>
  <c r="AH75" i="30" s="1"/>
  <c r="AM74" i="30"/>
  <c r="AN74" i="30" s="1"/>
  <c r="AL74" i="30"/>
  <c r="M74" i="30"/>
  <c r="AH74" i="30"/>
  <c r="AM73" i="30"/>
  <c r="AN73" i="30" s="1"/>
  <c r="AL73" i="30"/>
  <c r="M73" i="30"/>
  <c r="AH73" i="30" s="1"/>
  <c r="AM72" i="30"/>
  <c r="AN72" i="30" s="1"/>
  <c r="AL72" i="30"/>
  <c r="M72" i="30"/>
  <c r="AH72" i="30" s="1"/>
  <c r="AM71" i="30"/>
  <c r="AN71" i="30" s="1"/>
  <c r="AL71" i="30"/>
  <c r="M71" i="30"/>
  <c r="AH71" i="30" s="1"/>
  <c r="AM70" i="30"/>
  <c r="AN70" i="30" s="1"/>
  <c r="AL70" i="30"/>
  <c r="M70" i="30"/>
  <c r="AH70" i="30" s="1"/>
  <c r="AM69" i="30"/>
  <c r="AN69" i="30" s="1"/>
  <c r="AL69" i="30"/>
  <c r="M69" i="30"/>
  <c r="AH69" i="30" s="1"/>
  <c r="AM68" i="30"/>
  <c r="AN68" i="30" s="1"/>
  <c r="AL68" i="30"/>
  <c r="M68" i="30"/>
  <c r="AH68" i="30"/>
  <c r="AM67" i="30"/>
  <c r="AN67" i="30" s="1"/>
  <c r="AL67" i="30"/>
  <c r="M67" i="30"/>
  <c r="AH67" i="30" s="1"/>
  <c r="AM66" i="30"/>
  <c r="AN66" i="30" s="1"/>
  <c r="AL66" i="30"/>
  <c r="M66" i="30"/>
  <c r="AH66" i="30" s="1"/>
  <c r="AM65" i="30"/>
  <c r="AN65" i="30" s="1"/>
  <c r="AL65" i="30"/>
  <c r="M65" i="30"/>
  <c r="AH65" i="30" s="1"/>
  <c r="AM64" i="30"/>
  <c r="AN64" i="30" s="1"/>
  <c r="AL64" i="30"/>
  <c r="M64" i="30"/>
  <c r="AH64" i="30" s="1"/>
  <c r="AM63" i="30"/>
  <c r="AN63" i="30" s="1"/>
  <c r="AL63" i="30"/>
  <c r="M63" i="30"/>
  <c r="AH63" i="30" s="1"/>
  <c r="AM62" i="30"/>
  <c r="AN62" i="30" s="1"/>
  <c r="AL62" i="30"/>
  <c r="M62" i="30"/>
  <c r="AH62" i="30" s="1"/>
  <c r="AM61" i="30"/>
  <c r="AN61" i="30" s="1"/>
  <c r="AL61" i="30"/>
  <c r="M61" i="30"/>
  <c r="AH61" i="30" s="1"/>
  <c r="AM60" i="30"/>
  <c r="AN60" i="30" s="1"/>
  <c r="AL60" i="30"/>
  <c r="M60" i="30"/>
  <c r="AH60" i="30" s="1"/>
  <c r="AM59" i="30"/>
  <c r="AN59" i="30" s="1"/>
  <c r="AL59" i="30"/>
  <c r="M59" i="30"/>
  <c r="AH59" i="30" s="1"/>
  <c r="AM58" i="30"/>
  <c r="AN58" i="30" s="1"/>
  <c r="AL58" i="30"/>
  <c r="M58" i="30"/>
  <c r="AH58" i="30"/>
  <c r="AM57" i="30"/>
  <c r="AN57" i="30" s="1"/>
  <c r="AL57" i="30"/>
  <c r="M57" i="30"/>
  <c r="AH57" i="30"/>
  <c r="AM56" i="30"/>
  <c r="AN56" i="30" s="1"/>
  <c r="AL56" i="30"/>
  <c r="M56" i="30"/>
  <c r="AH56" i="30" s="1"/>
  <c r="AM55" i="30"/>
  <c r="AN55" i="30" s="1"/>
  <c r="AL55" i="30"/>
  <c r="M55" i="30"/>
  <c r="AH55" i="30" s="1"/>
  <c r="AM54" i="30"/>
  <c r="AN54" i="30" s="1"/>
  <c r="AL54" i="30"/>
  <c r="M54" i="30"/>
  <c r="AH54" i="30" s="1"/>
  <c r="AM53" i="30"/>
  <c r="AN53" i="30" s="1"/>
  <c r="AL53" i="30"/>
  <c r="M53" i="30"/>
  <c r="AH53" i="30" s="1"/>
  <c r="AM52" i="30"/>
  <c r="AN52" i="30" s="1"/>
  <c r="AL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N41" i="30" s="1"/>
  <c r="AL41" i="30"/>
  <c r="AK41" i="30"/>
  <c r="M41" i="30"/>
  <c r="AH41" i="30" s="1"/>
  <c r="AM40" i="30"/>
  <c r="AN40" i="30" s="1"/>
  <c r="AL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N36" i="30" s="1"/>
  <c r="AL36" i="30"/>
  <c r="AK36" i="30"/>
  <c r="M36" i="30"/>
  <c r="AH36" i="30" s="1"/>
  <c r="AM35" i="30"/>
  <c r="AN35" i="30" s="1"/>
  <c r="AL35" i="30"/>
  <c r="AK35" i="30"/>
  <c r="M35" i="30"/>
  <c r="AH35" i="30" s="1"/>
  <c r="AM34" i="30"/>
  <c r="AN34" i="30" s="1"/>
  <c r="AL34" i="30"/>
  <c r="AK34" i="30"/>
  <c r="M34" i="30"/>
  <c r="AH34" i="30" s="1"/>
  <c r="AM33" i="30"/>
  <c r="AN33" i="30" s="1"/>
  <c r="AL33" i="30"/>
  <c r="AK33" i="30"/>
  <c r="M33" i="30"/>
  <c r="AH33" i="30" s="1"/>
  <c r="AM32" i="30"/>
  <c r="AN32" i="30" s="1"/>
  <c r="AL32" i="30"/>
  <c r="AK32" i="30"/>
  <c r="M32" i="30"/>
  <c r="AH32" i="30" s="1"/>
  <c r="AM31" i="30"/>
  <c r="AL31" i="30"/>
  <c r="AN31" i="30"/>
  <c r="AK31" i="30"/>
  <c r="M31" i="30"/>
  <c r="AH31" i="30" s="1"/>
  <c r="AM30" i="30"/>
  <c r="AN30" i="30" s="1"/>
  <c r="AL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N26" i="30" s="1"/>
  <c r="AL26" i="30"/>
  <c r="AK26" i="30"/>
  <c r="M26" i="30"/>
  <c r="AH26" i="30" s="1"/>
  <c r="AM25" i="30"/>
  <c r="AN25" i="30" s="1"/>
  <c r="AL25" i="30"/>
  <c r="AK25" i="30"/>
  <c r="M25" i="30"/>
  <c r="AH25" i="30" s="1"/>
  <c r="AM24" i="30"/>
  <c r="AN24" i="30" s="1"/>
  <c r="AL24" i="30"/>
  <c r="AK24" i="30"/>
  <c r="M24" i="30"/>
  <c r="AH24" i="30" s="1"/>
  <c r="AM23" i="30"/>
  <c r="AN23" i="30" s="1"/>
  <c r="AL23" i="30"/>
  <c r="AK23" i="30"/>
  <c r="M23" i="30"/>
  <c r="AH23" i="30" s="1"/>
  <c r="AM22" i="30"/>
  <c r="AN22" i="30" s="1"/>
  <c r="AL22" i="30"/>
  <c r="AK22" i="30"/>
  <c r="M22" i="30"/>
  <c r="AH22" i="30"/>
  <c r="AM21" i="30"/>
  <c r="AN21" i="30" s="1"/>
  <c r="AL21" i="30"/>
  <c r="AK21" i="30"/>
  <c r="M21" i="30"/>
  <c r="AH21" i="30" s="1"/>
  <c r="AU11" i="30"/>
  <c r="AM20" i="30"/>
  <c r="AN20" i="30" s="1"/>
  <c r="AL20" i="30"/>
  <c r="AK20" i="30"/>
  <c r="BI15" i="30"/>
  <c r="AU13" i="30"/>
  <c r="Z13" i="30"/>
  <c r="AU12" i="30"/>
  <c r="AA6" i="30"/>
  <c r="AD3" i="29"/>
  <c r="AD4" i="29" s="1"/>
  <c r="Z31" i="13"/>
  <c r="Y31" i="13" s="1"/>
  <c r="BC2" i="13" s="1"/>
  <c r="BF10" i="29"/>
  <c r="BJ10" i="29"/>
  <c r="BK10" i="29"/>
  <c r="BL10" i="29"/>
  <c r="BM10" i="29"/>
  <c r="BM13" i="29" s="1"/>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s="1"/>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s="1"/>
  <c r="AM192" i="29"/>
  <c r="AN192" i="29" s="1"/>
  <c r="AL192" i="29"/>
  <c r="M192" i="29"/>
  <c r="AH192" i="29" s="1"/>
  <c r="AM191" i="29"/>
  <c r="AN191" i="29" s="1"/>
  <c r="AL191" i="29"/>
  <c r="M191" i="29"/>
  <c r="AH191" i="29" s="1"/>
  <c r="AM190" i="29"/>
  <c r="AN190" i="29" s="1"/>
  <c r="AL190" i="29"/>
  <c r="M190" i="29"/>
  <c r="AH190" i="29" s="1"/>
  <c r="AM189" i="29"/>
  <c r="AN189" i="29" s="1"/>
  <c r="AL189" i="29"/>
  <c r="M189" i="29"/>
  <c r="AH189" i="29" s="1"/>
  <c r="AM188" i="29"/>
  <c r="AN188" i="29" s="1"/>
  <c r="AL188" i="29"/>
  <c r="M188" i="29"/>
  <c r="AH188" i="29" s="1"/>
  <c r="AM187" i="29"/>
  <c r="AN187" i="29" s="1"/>
  <c r="AL187" i="29"/>
  <c r="M187" i="29"/>
  <c r="AH187" i="29" s="1"/>
  <c r="AM186" i="29"/>
  <c r="AN186" i="29" s="1"/>
  <c r="AL186" i="29"/>
  <c r="M186" i="29"/>
  <c r="AH186" i="29" s="1"/>
  <c r="AM185" i="29"/>
  <c r="AN185" i="29" s="1"/>
  <c r="AL185" i="29"/>
  <c r="M185" i="29"/>
  <c r="AH185" i="29" s="1"/>
  <c r="AM184" i="29"/>
  <c r="AN184" i="29" s="1"/>
  <c r="AL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s="1"/>
  <c r="AM177" i="29"/>
  <c r="AN177" i="29" s="1"/>
  <c r="AL177" i="29"/>
  <c r="M177" i="29"/>
  <c r="AH177" i="29" s="1"/>
  <c r="AM176" i="29"/>
  <c r="AN176" i="29" s="1"/>
  <c r="AL176" i="29"/>
  <c r="M176" i="29"/>
  <c r="AH176" i="29" s="1"/>
  <c r="AM175" i="29"/>
  <c r="AN175" i="29" s="1"/>
  <c r="AL175" i="29"/>
  <c r="M175" i="29"/>
  <c r="AH175" i="29" s="1"/>
  <c r="AM174" i="29"/>
  <c r="AN174" i="29" s="1"/>
  <c r="AL174" i="29"/>
  <c r="M174" i="29"/>
  <c r="AH174" i="29" s="1"/>
  <c r="AM173" i="29"/>
  <c r="AN173" i="29" s="1"/>
  <c r="AL173" i="29"/>
  <c r="M173" i="29"/>
  <c r="AH173" i="29" s="1"/>
  <c r="AM172" i="29"/>
  <c r="AN172" i="29" s="1"/>
  <c r="AL172" i="29"/>
  <c r="M172" i="29"/>
  <c r="AH172" i="29" s="1"/>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s="1"/>
  <c r="AM161" i="29"/>
  <c r="AN161" i="29" s="1"/>
  <c r="AL161" i="29"/>
  <c r="M161" i="29"/>
  <c r="AH161" i="29" s="1"/>
  <c r="AM160" i="29"/>
  <c r="AN160" i="29" s="1"/>
  <c r="AL160" i="29"/>
  <c r="M160" i="29"/>
  <c r="AH160" i="29" s="1"/>
  <c r="AM159" i="29"/>
  <c r="AN159" i="29" s="1"/>
  <c r="AL159" i="29"/>
  <c r="M159" i="29"/>
  <c r="AH159" i="29" s="1"/>
  <c r="AM158" i="29"/>
  <c r="AN158" i="29" s="1"/>
  <c r="AL158" i="29"/>
  <c r="M158" i="29"/>
  <c r="AH158" i="29" s="1"/>
  <c r="AM157" i="29"/>
  <c r="AN157" i="29" s="1"/>
  <c r="AL157" i="29"/>
  <c r="M157" i="29"/>
  <c r="AH157" i="29" s="1"/>
  <c r="AM156" i="29"/>
  <c r="AN156" i="29" s="1"/>
  <c r="AL156" i="29"/>
  <c r="M156" i="29"/>
  <c r="AH156" i="29" s="1"/>
  <c r="AM155" i="29"/>
  <c r="AN155" i="29" s="1"/>
  <c r="AL155" i="29"/>
  <c r="M155" i="29"/>
  <c r="AH155" i="29" s="1"/>
  <c r="AM154" i="29"/>
  <c r="AN154" i="29" s="1"/>
  <c r="AL154" i="29"/>
  <c r="M154" i="29"/>
  <c r="AH154" i="29" s="1"/>
  <c r="AM153" i="29"/>
  <c r="AN153" i="29" s="1"/>
  <c r="AL153" i="29"/>
  <c r="M153" i="29"/>
  <c r="AH153" i="29" s="1"/>
  <c r="AM152" i="29"/>
  <c r="AN152" i="29" s="1"/>
  <c r="AL152" i="29"/>
  <c r="M152" i="29"/>
  <c r="AH152" i="29" s="1"/>
  <c r="AM151" i="29"/>
  <c r="AN151" i="29" s="1"/>
  <c r="AL151" i="29"/>
  <c r="M151" i="29"/>
  <c r="AH151" i="29" s="1"/>
  <c r="AM150" i="29"/>
  <c r="AN150" i="29" s="1"/>
  <c r="AL150" i="29"/>
  <c r="M150" i="29"/>
  <c r="AH150" i="29" s="1"/>
  <c r="AM149" i="29"/>
  <c r="AN149" i="29" s="1"/>
  <c r="AL149" i="29"/>
  <c r="M149" i="29"/>
  <c r="AH149" i="29" s="1"/>
  <c r="AM148" i="29"/>
  <c r="AN148" i="29" s="1"/>
  <c r="AL148" i="29"/>
  <c r="M148" i="29"/>
  <c r="AH148" i="29" s="1"/>
  <c r="AM147" i="29"/>
  <c r="AN147" i="29" s="1"/>
  <c r="AL147" i="29"/>
  <c r="M147" i="29"/>
  <c r="AH147" i="29" s="1"/>
  <c r="AM146" i="29"/>
  <c r="AN146" i="29" s="1"/>
  <c r="AL146" i="29"/>
  <c r="M146" i="29"/>
  <c r="AH146" i="29" s="1"/>
  <c r="AM145" i="29"/>
  <c r="AN145" i="29" s="1"/>
  <c r="AL145" i="29"/>
  <c r="M145" i="29"/>
  <c r="AH145" i="29" s="1"/>
  <c r="AM144" i="29"/>
  <c r="AN144" i="29" s="1"/>
  <c r="AL144" i="29"/>
  <c r="M144" i="29"/>
  <c r="AH144" i="29" s="1"/>
  <c r="AM143" i="29"/>
  <c r="AN143" i="29" s="1"/>
  <c r="AL143" i="29"/>
  <c r="M143" i="29"/>
  <c r="AH143" i="29" s="1"/>
  <c r="AM142" i="29"/>
  <c r="AN142" i="29" s="1"/>
  <c r="AL142" i="29"/>
  <c r="M142" i="29"/>
  <c r="AH142" i="29" s="1"/>
  <c r="AM141" i="29"/>
  <c r="AN141" i="29" s="1"/>
  <c r="AL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N135" i="29" s="1"/>
  <c r="AL135" i="29"/>
  <c r="M135" i="29"/>
  <c r="AH135" i="29" s="1"/>
  <c r="AM134" i="29"/>
  <c r="AL134" i="29"/>
  <c r="M134" i="29"/>
  <c r="AH134" i="29" s="1"/>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s="1"/>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s="1"/>
  <c r="AM118" i="29"/>
  <c r="AN118" i="29" s="1"/>
  <c r="AL118" i="29"/>
  <c r="M118" i="29"/>
  <c r="AH118" i="29" s="1"/>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s="1"/>
  <c r="AM108" i="29"/>
  <c r="AN108" i="29" s="1"/>
  <c r="AL108" i="29"/>
  <c r="M108" i="29"/>
  <c r="AH108" i="29" s="1"/>
  <c r="AM107" i="29"/>
  <c r="AN107" i="29" s="1"/>
  <c r="AL107" i="29"/>
  <c r="M107" i="29"/>
  <c r="AH107" i="29" s="1"/>
  <c r="AM106" i="29"/>
  <c r="AN106" i="29" s="1"/>
  <c r="AL106" i="29"/>
  <c r="M106" i="29"/>
  <c r="AH106" i="29" s="1"/>
  <c r="AM105" i="29"/>
  <c r="AN105" i="29" s="1"/>
  <c r="AL105" i="29"/>
  <c r="M105" i="29"/>
  <c r="AH105" i="29" s="1"/>
  <c r="AM104" i="29"/>
  <c r="AN104" i="29" s="1"/>
  <c r="AL104" i="29"/>
  <c r="M104" i="29"/>
  <c r="AH104" i="29" s="1"/>
  <c r="AM103" i="29"/>
  <c r="AN103" i="29" s="1"/>
  <c r="AL103" i="29"/>
  <c r="M103" i="29"/>
  <c r="AH103" i="29" s="1"/>
  <c r="AM102" i="29"/>
  <c r="AN102" i="29" s="1"/>
  <c r="AL102" i="29"/>
  <c r="M102" i="29"/>
  <c r="AH102" i="29" s="1"/>
  <c r="AM101" i="29"/>
  <c r="AN101" i="29" s="1"/>
  <c r="AL101" i="29"/>
  <c r="M101" i="29"/>
  <c r="AH101" i="29" s="1"/>
  <c r="AM100" i="29"/>
  <c r="AN100" i="29" s="1"/>
  <c r="AL100" i="29"/>
  <c r="M100" i="29"/>
  <c r="AH100" i="29" s="1"/>
  <c r="AM99" i="29"/>
  <c r="AN99" i="29" s="1"/>
  <c r="AL99" i="29"/>
  <c r="M99" i="29"/>
  <c r="AH99" i="29" s="1"/>
  <c r="AM98" i="29"/>
  <c r="AN98" i="29" s="1"/>
  <c r="AL98" i="29"/>
  <c r="M98" i="29"/>
  <c r="AH98" i="29" s="1"/>
  <c r="AM97" i="29"/>
  <c r="AL97" i="29"/>
  <c r="AN97" i="29"/>
  <c r="M97" i="29"/>
  <c r="AH97" i="29" s="1"/>
  <c r="AM96" i="29"/>
  <c r="AN96" i="29" s="1"/>
  <c r="AL96" i="29"/>
  <c r="M96" i="29"/>
  <c r="AH96" i="29" s="1"/>
  <c r="AM95" i="29"/>
  <c r="AN95" i="29" s="1"/>
  <c r="AL95" i="29"/>
  <c r="M95" i="29"/>
  <c r="AH95" i="29" s="1"/>
  <c r="AM94" i="29"/>
  <c r="AN94" i="29" s="1"/>
  <c r="AL94" i="29"/>
  <c r="M94" i="29"/>
  <c r="AH94" i="29" s="1"/>
  <c r="AM93" i="29"/>
  <c r="AN93" i="29" s="1"/>
  <c r="AL93" i="29"/>
  <c r="M93" i="29"/>
  <c r="AH93" i="29" s="1"/>
  <c r="AM92" i="29"/>
  <c r="AL92" i="29"/>
  <c r="AN92" i="29"/>
  <c r="M92" i="29"/>
  <c r="AH92" i="29" s="1"/>
  <c r="AM91" i="29"/>
  <c r="AL91" i="29"/>
  <c r="AN91" i="29"/>
  <c r="M91" i="29"/>
  <c r="AH91" i="29" s="1"/>
  <c r="AM90" i="29"/>
  <c r="AN90" i="29" s="1"/>
  <c r="AL90" i="29"/>
  <c r="M90" i="29"/>
  <c r="AH90" i="29" s="1"/>
  <c r="AM89" i="29"/>
  <c r="AN89" i="29" s="1"/>
  <c r="AL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s="1"/>
  <c r="AM82" i="29"/>
  <c r="AN82" i="29" s="1"/>
  <c r="AL82" i="29"/>
  <c r="M82" i="29"/>
  <c r="AH82" i="29" s="1"/>
  <c r="AM81" i="29"/>
  <c r="AN81" i="29" s="1"/>
  <c r="AL81" i="29"/>
  <c r="M81" i="29"/>
  <c r="AH81" i="29" s="1"/>
  <c r="AM80" i="29"/>
  <c r="AL80" i="29"/>
  <c r="M80" i="29"/>
  <c r="AH80" i="29" s="1"/>
  <c r="AM79" i="29"/>
  <c r="AN79" i="29" s="1"/>
  <c r="AL79" i="29"/>
  <c r="M79" i="29"/>
  <c r="AH79" i="29" s="1"/>
  <c r="AM78" i="29"/>
  <c r="AN78" i="29" s="1"/>
  <c r="AL78" i="29"/>
  <c r="M78" i="29"/>
  <c r="AH78" i="29" s="1"/>
  <c r="AM77" i="29"/>
  <c r="AN77" i="29" s="1"/>
  <c r="AL77" i="29"/>
  <c r="M77" i="29"/>
  <c r="AH77" i="29" s="1"/>
  <c r="AM76" i="29"/>
  <c r="AN76" i="29" s="1"/>
  <c r="AL76" i="29"/>
  <c r="M76" i="29"/>
  <c r="AH76" i="29" s="1"/>
  <c r="AM75" i="29"/>
  <c r="AN75" i="29" s="1"/>
  <c r="AL75" i="29"/>
  <c r="M75" i="29"/>
  <c r="AH75" i="29" s="1"/>
  <c r="AM74" i="29"/>
  <c r="AN74" i="29" s="1"/>
  <c r="AL74" i="29"/>
  <c r="M74" i="29"/>
  <c r="AH74" i="29" s="1"/>
  <c r="AM73" i="29"/>
  <c r="AL73" i="29"/>
  <c r="AN73" i="29"/>
  <c r="M73" i="29"/>
  <c r="AH73" i="29" s="1"/>
  <c r="AM72" i="29"/>
  <c r="AN72" i="29" s="1"/>
  <c r="AL72" i="29"/>
  <c r="M72" i="29"/>
  <c r="AH72" i="29" s="1"/>
  <c r="AM71" i="29"/>
  <c r="AN71" i="29" s="1"/>
  <c r="AL71" i="29"/>
  <c r="M71" i="29"/>
  <c r="AH71" i="29" s="1"/>
  <c r="AM70" i="29"/>
  <c r="AN70" i="29" s="1"/>
  <c r="AL70" i="29"/>
  <c r="M70" i="29"/>
  <c r="AH70" i="29" s="1"/>
  <c r="AM69" i="29"/>
  <c r="AN69" i="29" s="1"/>
  <c r="AL69" i="29"/>
  <c r="M69" i="29"/>
  <c r="AH69" i="29" s="1"/>
  <c r="AM68" i="29"/>
  <c r="AN68" i="29" s="1"/>
  <c r="AL68" i="29"/>
  <c r="M68" i="29"/>
  <c r="AH68" i="29" s="1"/>
  <c r="AM67" i="29"/>
  <c r="AN67" i="29" s="1"/>
  <c r="AL67" i="29"/>
  <c r="M67" i="29"/>
  <c r="AH67" i="29" s="1"/>
  <c r="AM66" i="29"/>
  <c r="AN66" i="29" s="1"/>
  <c r="AL66" i="29"/>
  <c r="M66" i="29"/>
  <c r="AH66" i="29" s="1"/>
  <c r="AM65" i="29"/>
  <c r="AN65" i="29" s="1"/>
  <c r="AL65" i="29"/>
  <c r="M65" i="29"/>
  <c r="AH65" i="29"/>
  <c r="AM64" i="29"/>
  <c r="AN64" i="29" s="1"/>
  <c r="AL64" i="29"/>
  <c r="M64" i="29"/>
  <c r="AH64" i="29" s="1"/>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N57" i="29" s="1"/>
  <c r="AL57" i="29"/>
  <c r="M57" i="29"/>
  <c r="AH57" i="29" s="1"/>
  <c r="AM56" i="29"/>
  <c r="AN56" i="29" s="1"/>
  <c r="AL56" i="29"/>
  <c r="M56" i="29"/>
  <c r="AH56" i="29" s="1"/>
  <c r="AM55" i="29"/>
  <c r="AN55" i="29" s="1"/>
  <c r="AL55" i="29"/>
  <c r="M55" i="29"/>
  <c r="AH55" i="29" s="1"/>
  <c r="AM54" i="29"/>
  <c r="AN54" i="29" s="1"/>
  <c r="AL54" i="29"/>
  <c r="M54" i="29"/>
  <c r="AH54" i="29" s="1"/>
  <c r="AM53" i="29"/>
  <c r="AN53" i="29" s="1"/>
  <c r="AL53" i="29"/>
  <c r="M53" i="29"/>
  <c r="AH53" i="29" s="1"/>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N46" i="29" s="1"/>
  <c r="AL46" i="29"/>
  <c r="M46" i="29"/>
  <c r="AH46" i="29" s="1"/>
  <c r="AM45" i="29"/>
  <c r="AN45" i="29" s="1"/>
  <c r="AL45" i="29"/>
  <c r="M45" i="29"/>
  <c r="AH45" i="29" s="1"/>
  <c r="AM44" i="29"/>
  <c r="AN44" i="29" s="1"/>
  <c r="AL44" i="29"/>
  <c r="AK44" i="29"/>
  <c r="M44" i="29"/>
  <c r="AH44" i="29" s="1"/>
  <c r="AM43" i="29"/>
  <c r="AN43" i="29" s="1"/>
  <c r="AL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s="1"/>
  <c r="AM36" i="29"/>
  <c r="AN36" i="29" s="1"/>
  <c r="AL36" i="29"/>
  <c r="AK36" i="29"/>
  <c r="M36" i="29"/>
  <c r="AH36" i="29" s="1"/>
  <c r="AM35" i="29"/>
  <c r="AN35" i="29" s="1"/>
  <c r="AL35" i="29"/>
  <c r="AK35" i="29"/>
  <c r="M35" i="29"/>
  <c r="AH35" i="29" s="1"/>
  <c r="AM34" i="29"/>
  <c r="AN34" i="29" s="1"/>
  <c r="AL34" i="29"/>
  <c r="AK34" i="29"/>
  <c r="M34" i="29"/>
  <c r="AH34" i="29" s="1"/>
  <c r="AM33" i="29"/>
  <c r="AN33" i="29" s="1"/>
  <c r="AL33" i="29"/>
  <c r="AK33" i="29"/>
  <c r="M33" i="29"/>
  <c r="AH33" i="29" s="1"/>
  <c r="AM32" i="29"/>
  <c r="AN32" i="29" s="1"/>
  <c r="AL32" i="29"/>
  <c r="AK32" i="29"/>
  <c r="M32" i="29"/>
  <c r="AH32" i="29" s="1"/>
  <c r="AM31" i="29"/>
  <c r="AN31" i="29" s="1"/>
  <c r="AL31" i="29"/>
  <c r="AK31" i="29"/>
  <c r="M31" i="29"/>
  <c r="AH31" i="29" s="1"/>
  <c r="AM30" i="29"/>
  <c r="AN30" i="29" s="1"/>
  <c r="AL30" i="29"/>
  <c r="AK30" i="29"/>
  <c r="M30" i="29"/>
  <c r="AH30" i="29" s="1"/>
  <c r="AM29" i="29"/>
  <c r="AN29" i="29" s="1"/>
  <c r="AL29" i="29"/>
  <c r="AK29" i="29"/>
  <c r="M29" i="29"/>
  <c r="AH29" i="29"/>
  <c r="AM28" i="29"/>
  <c r="AN28" i="29" s="1"/>
  <c r="AL28" i="29"/>
  <c r="AK28" i="29"/>
  <c r="M28" i="29"/>
  <c r="AH28" i="29" s="1"/>
  <c r="AM27" i="29"/>
  <c r="AN27" i="29" s="1"/>
  <c r="AL27" i="29"/>
  <c r="AK27" i="29"/>
  <c r="M27" i="29"/>
  <c r="AH27" i="29" s="1"/>
  <c r="AM26" i="29"/>
  <c r="AN26" i="29" s="1"/>
  <c r="AL26" i="29"/>
  <c r="AK26" i="29"/>
  <c r="M26" i="29"/>
  <c r="AH26" i="29" s="1"/>
  <c r="AM25" i="29"/>
  <c r="AL25" i="29"/>
  <c r="AN25" i="29"/>
  <c r="AK25" i="29"/>
  <c r="M25" i="29"/>
  <c r="AH25" i="29" s="1"/>
  <c r="AM24" i="29"/>
  <c r="AN24" i="29" s="1"/>
  <c r="AL24" i="29"/>
  <c r="AK24" i="29"/>
  <c r="M24" i="29"/>
  <c r="AH24" i="29"/>
  <c r="AM23" i="29"/>
  <c r="AN23" i="29" s="1"/>
  <c r="AL23" i="29"/>
  <c r="AK23" i="29"/>
  <c r="M23" i="29"/>
  <c r="AH23" i="29" s="1"/>
  <c r="AM22" i="29"/>
  <c r="AN22" i="29" s="1"/>
  <c r="AL22" i="29"/>
  <c r="AK22" i="29"/>
  <c r="M22" i="29"/>
  <c r="AH22" i="29" s="1"/>
  <c r="AM21" i="29"/>
  <c r="AN21" i="29" s="1"/>
  <c r="AL21" i="29"/>
  <c r="AK21" i="29"/>
  <c r="M21" i="29"/>
  <c r="AH21" i="29" s="1"/>
  <c r="AU11" i="29"/>
  <c r="AM20" i="29"/>
  <c r="AL20" i="29"/>
  <c r="AN20" i="29"/>
  <c r="AK20" i="29"/>
  <c r="AU13" i="29"/>
  <c r="Z13" i="29"/>
  <c r="AU12" i="29"/>
  <c r="AA6" i="29"/>
  <c r="AD3" i="28"/>
  <c r="AD4" i="28" s="1"/>
  <c r="Z32" i="13"/>
  <c r="Y32" i="13" s="1"/>
  <c r="BD2" i="13" s="1"/>
  <c r="BF10" i="28"/>
  <c r="BJ10" i="28"/>
  <c r="BK10" i="28"/>
  <c r="BK14" i="28" s="1"/>
  <c r="BL10" i="28"/>
  <c r="BM10" i="28"/>
  <c r="BN10" i="28"/>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AM194" i="28"/>
  <c r="AN194" i="28" s="1"/>
  <c r="AL194" i="28"/>
  <c r="AK45" i="28"/>
  <c r="AK46" i="28"/>
  <c r="AK47" i="28" s="1"/>
  <c r="AK48" i="28" s="1"/>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s="1"/>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s="1"/>
  <c r="AM185" i="28"/>
  <c r="AN185" i="28" s="1"/>
  <c r="AL185" i="28"/>
  <c r="M185" i="28"/>
  <c r="AH185" i="28" s="1"/>
  <c r="AM184" i="28"/>
  <c r="AN184" i="28" s="1"/>
  <c r="AL184" i="28"/>
  <c r="M184" i="28"/>
  <c r="AH184" i="28" s="1"/>
  <c r="AM183" i="28"/>
  <c r="AN183" i="28" s="1"/>
  <c r="AL183" i="28"/>
  <c r="M183" i="28"/>
  <c r="AH183" i="28" s="1"/>
  <c r="AM182" i="28"/>
  <c r="AN182" i="28" s="1"/>
  <c r="AL182" i="28"/>
  <c r="M182" i="28"/>
  <c r="AH182" i="28" s="1"/>
  <c r="AM181" i="28"/>
  <c r="AN181" i="28" s="1"/>
  <c r="AL181" i="28"/>
  <c r="M181" i="28"/>
  <c r="AH181" i="28" s="1"/>
  <c r="AM180" i="28"/>
  <c r="AN180" i="28" s="1"/>
  <c r="AL180" i="28"/>
  <c r="M180" i="28"/>
  <c r="AH180" i="28"/>
  <c r="AM179" i="28"/>
  <c r="AN179" i="28" s="1"/>
  <c r="AL179" i="28"/>
  <c r="M179" i="28"/>
  <c r="AH179" i="28" s="1"/>
  <c r="AM178" i="28"/>
  <c r="AN178" i="28" s="1"/>
  <c r="AL178" i="28"/>
  <c r="M178" i="28"/>
  <c r="AH178" i="28" s="1"/>
  <c r="AM177" i="28"/>
  <c r="AN177" i="28" s="1"/>
  <c r="AL177" i="28"/>
  <c r="M177" i="28"/>
  <c r="AH177" i="28" s="1"/>
  <c r="AM176" i="28"/>
  <c r="AN176" i="28" s="1"/>
  <c r="AL176" i="28"/>
  <c r="M176" i="28"/>
  <c r="AH176" i="28" s="1"/>
  <c r="AM175" i="28"/>
  <c r="AN175" i="28" s="1"/>
  <c r="AL175" i="28"/>
  <c r="M175" i="28"/>
  <c r="AH175" i="28" s="1"/>
  <c r="AM174" i="28"/>
  <c r="AN174" i="28" s="1"/>
  <c r="AL174" i="28"/>
  <c r="M174" i="28"/>
  <c r="AH174" i="28" s="1"/>
  <c r="AM173" i="28"/>
  <c r="AN173" i="28" s="1"/>
  <c r="AL173" i="28"/>
  <c r="M173" i="28"/>
  <c r="AH173" i="28" s="1"/>
  <c r="AM172" i="28"/>
  <c r="AN172" i="28" s="1"/>
  <c r="AL172" i="28"/>
  <c r="M172" i="28"/>
  <c r="AH172" i="28" s="1"/>
  <c r="AM171" i="28"/>
  <c r="AN171" i="28" s="1"/>
  <c r="AL171" i="28"/>
  <c r="M171" i="28"/>
  <c r="AH171" i="28" s="1"/>
  <c r="AM170" i="28"/>
  <c r="AN170" i="28" s="1"/>
  <c r="AL170" i="28"/>
  <c r="M170" i="28"/>
  <c r="AH170" i="28" s="1"/>
  <c r="AM169" i="28"/>
  <c r="AN169" i="28" s="1"/>
  <c r="AL169" i="28"/>
  <c r="M169" i="28"/>
  <c r="AH169" i="28" s="1"/>
  <c r="AM168" i="28"/>
  <c r="AN168" i="28" s="1"/>
  <c r="AL168" i="28"/>
  <c r="M168" i="28"/>
  <c r="AH168" i="28" s="1"/>
  <c r="AM167" i="28"/>
  <c r="AN167" i="28" s="1"/>
  <c r="AL167" i="28"/>
  <c r="M167" i="28"/>
  <c r="AH167" i="28" s="1"/>
  <c r="AM166" i="28"/>
  <c r="AN166" i="28" s="1"/>
  <c r="AL166" i="28"/>
  <c r="M166" i="28"/>
  <c r="AH166" i="28" s="1"/>
  <c r="AM165" i="28"/>
  <c r="AN165" i="28" s="1"/>
  <c r="AL165" i="28"/>
  <c r="M165" i="28"/>
  <c r="AH165" i="28" s="1"/>
  <c r="AM164" i="28"/>
  <c r="AN164" i="28" s="1"/>
  <c r="AL164" i="28"/>
  <c r="M164" i="28"/>
  <c r="AH164" i="28" s="1"/>
  <c r="AM163" i="28"/>
  <c r="AN163" i="28" s="1"/>
  <c r="AL163" i="28"/>
  <c r="M163" i="28"/>
  <c r="AH163" i="28" s="1"/>
  <c r="AM162" i="28"/>
  <c r="AN162" i="28" s="1"/>
  <c r="AL162" i="28"/>
  <c r="M162" i="28"/>
  <c r="AH162" i="28" s="1"/>
  <c r="AM161" i="28"/>
  <c r="AN161" i="28" s="1"/>
  <c r="AL161" i="28"/>
  <c r="M161" i="28"/>
  <c r="AH161" i="28" s="1"/>
  <c r="AM160" i="28"/>
  <c r="AN160" i="28" s="1"/>
  <c r="AL160" i="28"/>
  <c r="M160" i="28"/>
  <c r="AH160" i="28" s="1"/>
  <c r="AM159" i="28"/>
  <c r="AN159" i="28" s="1"/>
  <c r="AL159" i="28"/>
  <c r="M159" i="28"/>
  <c r="AH159" i="28" s="1"/>
  <c r="AM158" i="28"/>
  <c r="AN158" i="28" s="1"/>
  <c r="AL158" i="28"/>
  <c r="M158" i="28"/>
  <c r="AH158" i="28" s="1"/>
  <c r="AM157" i="28"/>
  <c r="AN157" i="28" s="1"/>
  <c r="AL157" i="28"/>
  <c r="M157" i="28"/>
  <c r="AH157" i="28" s="1"/>
  <c r="AM156" i="28"/>
  <c r="AN156" i="28" s="1"/>
  <c r="AL156" i="28"/>
  <c r="M156" i="28"/>
  <c r="AH156" i="28" s="1"/>
  <c r="AM155" i="28"/>
  <c r="AL155" i="28"/>
  <c r="AN155" i="28"/>
  <c r="M155" i="28"/>
  <c r="AH155" i="28" s="1"/>
  <c r="AM154" i="28"/>
  <c r="AN154" i="28" s="1"/>
  <c r="AL154" i="28"/>
  <c r="M154" i="28"/>
  <c r="AH154" i="28" s="1"/>
  <c r="AM153" i="28"/>
  <c r="AL153" i="28"/>
  <c r="AN153" i="28"/>
  <c r="M153" i="28"/>
  <c r="AH153" i="28" s="1"/>
  <c r="AM152" i="28"/>
  <c r="AL152" i="28"/>
  <c r="AN152" i="28"/>
  <c r="M152" i="28"/>
  <c r="AH152" i="28" s="1"/>
  <c r="AM151" i="28"/>
  <c r="AN151" i="28" s="1"/>
  <c r="AL151" i="28"/>
  <c r="M151" i="28"/>
  <c r="AH151" i="28" s="1"/>
  <c r="AM150" i="28"/>
  <c r="AN150" i="28" s="1"/>
  <c r="AL150" i="28"/>
  <c r="M150" i="28"/>
  <c r="AH150" i="28" s="1"/>
  <c r="AM149" i="28"/>
  <c r="AN149" i="28" s="1"/>
  <c r="AL149" i="28"/>
  <c r="M149" i="28"/>
  <c r="AH149" i="28" s="1"/>
  <c r="AM148" i="28"/>
  <c r="AN148" i="28" s="1"/>
  <c r="AL148" i="28"/>
  <c r="M148" i="28"/>
  <c r="AH148" i="28" s="1"/>
  <c r="AM147" i="28"/>
  <c r="AN147" i="28" s="1"/>
  <c r="AL147" i="28"/>
  <c r="M147" i="28"/>
  <c r="AH147" i="28" s="1"/>
  <c r="AM146" i="28"/>
  <c r="AN146" i="28" s="1"/>
  <c r="AL146" i="28"/>
  <c r="M146" i="28"/>
  <c r="AH146" i="28" s="1"/>
  <c r="AM145" i="28"/>
  <c r="AN145" i="28" s="1"/>
  <c r="AL145" i="28"/>
  <c r="M145" i="28"/>
  <c r="AH145" i="28" s="1"/>
  <c r="AM144" i="28"/>
  <c r="AN144" i="28" s="1"/>
  <c r="AL144" i="28"/>
  <c r="M144" i="28"/>
  <c r="AH144" i="28" s="1"/>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AM136" i="28"/>
  <c r="AN136" i="28" s="1"/>
  <c r="AL136" i="28"/>
  <c r="M136" i="28"/>
  <c r="AH136" i="28" s="1"/>
  <c r="AM135" i="28"/>
  <c r="AN135" i="28" s="1"/>
  <c r="AL135" i="28"/>
  <c r="M135" i="28"/>
  <c r="AH135" i="28" s="1"/>
  <c r="AM134" i="28"/>
  <c r="AN134" i="28" s="1"/>
  <c r="AL134" i="28"/>
  <c r="M134" i="28"/>
  <c r="AH134" i="28" s="1"/>
  <c r="AM133" i="28"/>
  <c r="AN133" i="28" s="1"/>
  <c r="AL133" i="28"/>
  <c r="M133" i="28"/>
  <c r="AH133" i="28" s="1"/>
  <c r="AM132" i="28"/>
  <c r="AN132" i="28" s="1"/>
  <c r="AL132" i="28"/>
  <c r="M132" i="28"/>
  <c r="AH132" i="28" s="1"/>
  <c r="AM131" i="28"/>
  <c r="AN131" i="28" s="1"/>
  <c r="AL131" i="28"/>
  <c r="M131" i="28"/>
  <c r="AH131" i="28" s="1"/>
  <c r="AM130" i="28"/>
  <c r="AN130" i="28" s="1"/>
  <c r="AL130" i="28"/>
  <c r="M130" i="28"/>
  <c r="AH130" i="28" s="1"/>
  <c r="AM129" i="28"/>
  <c r="AL129" i="28"/>
  <c r="M129" i="28"/>
  <c r="AH129" i="28" s="1"/>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N122" i="28" s="1"/>
  <c r="AL122" i="28"/>
  <c r="M122" i="28"/>
  <c r="AH122" i="28" s="1"/>
  <c r="AM121" i="28"/>
  <c r="AN121" i="28" s="1"/>
  <c r="AL121" i="28"/>
  <c r="M121" i="28"/>
  <c r="AH121" i="28" s="1"/>
  <c r="AM120" i="28"/>
  <c r="AN120" i="28" s="1"/>
  <c r="AL120" i="28"/>
  <c r="M120" i="28"/>
  <c r="AH120" i="28" s="1"/>
  <c r="AM119" i="28"/>
  <c r="AN119" i="28" s="1"/>
  <c r="AL119" i="28"/>
  <c r="M119" i="28"/>
  <c r="AH119" i="28" s="1"/>
  <c r="AM118" i="28"/>
  <c r="AN118" i="28" s="1"/>
  <c r="AL118" i="28"/>
  <c r="M118" i="28"/>
  <c r="AH118" i="28" s="1"/>
  <c r="AM117" i="28"/>
  <c r="AN117" i="28" s="1"/>
  <c r="AL117" i="28"/>
  <c r="M117" i="28"/>
  <c r="AH117" i="28" s="1"/>
  <c r="AM116" i="28"/>
  <c r="AN116" i="28" s="1"/>
  <c r="AL116" i="28"/>
  <c r="M116" i="28"/>
  <c r="AH116" i="28" s="1"/>
  <c r="AM115" i="28"/>
  <c r="AN115" i="28" s="1"/>
  <c r="AL115" i="28"/>
  <c r="M115" i="28"/>
  <c r="AH115" i="28" s="1"/>
  <c r="AM114" i="28"/>
  <c r="AN114" i="28" s="1"/>
  <c r="AL114" i="28"/>
  <c r="M114" i="28"/>
  <c r="AH114" i="28" s="1"/>
  <c r="AM113" i="28"/>
  <c r="AN113" i="28" s="1"/>
  <c r="AL113" i="28"/>
  <c r="M113" i="28"/>
  <c r="AH113" i="28" s="1"/>
  <c r="AM112" i="28"/>
  <c r="AN112" i="28" s="1"/>
  <c r="AL112" i="28"/>
  <c r="M112" i="28"/>
  <c r="AH112" i="28" s="1"/>
  <c r="AM111" i="28"/>
  <c r="AN111" i="28" s="1"/>
  <c r="AL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s="1"/>
  <c r="AM106" i="28"/>
  <c r="AN106" i="28" s="1"/>
  <c r="AL106" i="28"/>
  <c r="M106" i="28"/>
  <c r="AH106" i="28" s="1"/>
  <c r="AM105" i="28"/>
  <c r="AN105" i="28" s="1"/>
  <c r="AL105" i="28"/>
  <c r="M105" i="28"/>
  <c r="AH105" i="28"/>
  <c r="AM104" i="28"/>
  <c r="AN104" i="28" s="1"/>
  <c r="AL104" i="28"/>
  <c r="M104" i="28"/>
  <c r="AH104" i="28" s="1"/>
  <c r="AM103" i="28"/>
  <c r="AN103" i="28" s="1"/>
  <c r="AL103" i="28"/>
  <c r="M103" i="28"/>
  <c r="AH103" i="28" s="1"/>
  <c r="AM102" i="28"/>
  <c r="AN102" i="28" s="1"/>
  <c r="AL102" i="28"/>
  <c r="M102" i="28"/>
  <c r="AH102" i="28" s="1"/>
  <c r="AM101" i="28"/>
  <c r="AN101" i="28" s="1"/>
  <c r="AL101" i="28"/>
  <c r="M101" i="28"/>
  <c r="AH101" i="28" s="1"/>
  <c r="AM100" i="28"/>
  <c r="AN100" i="28" s="1"/>
  <c r="AL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s="1"/>
  <c r="AM94" i="28"/>
  <c r="AN94" i="28" s="1"/>
  <c r="AL94" i="28"/>
  <c r="M94" i="28"/>
  <c r="AH94" i="28" s="1"/>
  <c r="AM93" i="28"/>
  <c r="AN93" i="28" s="1"/>
  <c r="AL93" i="28"/>
  <c r="M93" i="28"/>
  <c r="AH93" i="28" s="1"/>
  <c r="AM92" i="28"/>
  <c r="AN92" i="28" s="1"/>
  <c r="AL92" i="28"/>
  <c r="M92" i="28"/>
  <c r="AH92" i="28" s="1"/>
  <c r="AM91" i="28"/>
  <c r="AN91" i="28" s="1"/>
  <c r="AL91" i="28"/>
  <c r="M91" i="28"/>
  <c r="AH91" i="28" s="1"/>
  <c r="AM90" i="28"/>
  <c r="AN90" i="28" s="1"/>
  <c r="AL90" i="28"/>
  <c r="M90" i="28"/>
  <c r="AH90" i="28" s="1"/>
  <c r="AM89" i="28"/>
  <c r="AN89" i="28" s="1"/>
  <c r="AL89" i="28"/>
  <c r="M89" i="28"/>
  <c r="AH89" i="28" s="1"/>
  <c r="AM88" i="28"/>
  <c r="AN88" i="28" s="1"/>
  <c r="AL88" i="28"/>
  <c r="M88" i="28"/>
  <c r="AH88" i="28" s="1"/>
  <c r="AM87" i="28"/>
  <c r="AN87" i="28" s="1"/>
  <c r="AL87" i="28"/>
  <c r="M87" i="28"/>
  <c r="AH87" i="28" s="1"/>
  <c r="AM86" i="28"/>
  <c r="AN86" i="28" s="1"/>
  <c r="AL86" i="28"/>
  <c r="M86" i="28"/>
  <c r="AH86" i="28" s="1"/>
  <c r="AM85" i="28"/>
  <c r="AN85" i="28" s="1"/>
  <c r="AL85" i="28"/>
  <c r="M85" i="28"/>
  <c r="AH85" i="28" s="1"/>
  <c r="AM84" i="28"/>
  <c r="AN84" i="28" s="1"/>
  <c r="AL84" i="28"/>
  <c r="M84" i="28"/>
  <c r="AH84" i="28" s="1"/>
  <c r="AM83" i="28"/>
  <c r="AN83" i="28" s="1"/>
  <c r="AL83" i="28"/>
  <c r="M83" i="28"/>
  <c r="AH83" i="28" s="1"/>
  <c r="AM82" i="28"/>
  <c r="AL82" i="28"/>
  <c r="AN82" i="28"/>
  <c r="M82" i="28"/>
  <c r="AH82" i="28" s="1"/>
  <c r="AM81" i="28"/>
  <c r="AL81" i="28"/>
  <c r="AN81" i="28"/>
  <c r="M81" i="28"/>
  <c r="AH81" i="28" s="1"/>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s="1"/>
  <c r="AM70" i="28"/>
  <c r="AN70" i="28" s="1"/>
  <c r="AL70" i="28"/>
  <c r="M70" i="28"/>
  <c r="AH70" i="28" s="1"/>
  <c r="AM69" i="28"/>
  <c r="AN69" i="28" s="1"/>
  <c r="AL69" i="28"/>
  <c r="M69" i="28"/>
  <c r="AH69" i="28" s="1"/>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s="1"/>
  <c r="AM63" i="28"/>
  <c r="AN63" i="28" s="1"/>
  <c r="AL63" i="28"/>
  <c r="M63" i="28"/>
  <c r="AH63" i="28" s="1"/>
  <c r="AM62" i="28"/>
  <c r="AN62" i="28" s="1"/>
  <c r="AL62" i="28"/>
  <c r="M62" i="28"/>
  <c r="AH62" i="28" s="1"/>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s="1"/>
  <c r="AM56" i="28"/>
  <c r="AN56" i="28" s="1"/>
  <c r="AL56" i="28"/>
  <c r="M56" i="28"/>
  <c r="AH56" i="28" s="1"/>
  <c r="AM55" i="28"/>
  <c r="AN55" i="28" s="1"/>
  <c r="AL55" i="28"/>
  <c r="M55" i="28"/>
  <c r="AH55" i="28" s="1"/>
  <c r="AM54" i="28"/>
  <c r="AN54" i="28" s="1"/>
  <c r="AL54" i="28"/>
  <c r="M54" i="28"/>
  <c r="AH54" i="28" s="1"/>
  <c r="AM53" i="28"/>
  <c r="AN53" i="28" s="1"/>
  <c r="AL53" i="28"/>
  <c r="M53" i="28"/>
  <c r="AH53" i="28" s="1"/>
  <c r="AM52" i="28"/>
  <c r="AN52" i="28" s="1"/>
  <c r="AL52" i="28"/>
  <c r="M52" i="28"/>
  <c r="AH52" i="28" s="1"/>
  <c r="AM51" i="28"/>
  <c r="AN51" i="28" s="1"/>
  <c r="AL51" i="28"/>
  <c r="M51" i="28"/>
  <c r="AH51" i="28" s="1"/>
  <c r="AM50" i="28"/>
  <c r="AN50" i="28" s="1"/>
  <c r="AL50" i="28"/>
  <c r="M50" i="28"/>
  <c r="AH50" i="28" s="1"/>
  <c r="AM49" i="28"/>
  <c r="AN49" i="28" s="1"/>
  <c r="AL49" i="28"/>
  <c r="M49" i="28"/>
  <c r="AH49" i="28" s="1"/>
  <c r="AM48" i="28"/>
  <c r="AN48" i="28" s="1"/>
  <c r="AL48" i="28"/>
  <c r="M48" i="28"/>
  <c r="AH48" i="28" s="1"/>
  <c r="AM47" i="28"/>
  <c r="AN47" i="28" s="1"/>
  <c r="AL47" i="28"/>
  <c r="M47" i="28"/>
  <c r="AH47" i="28" s="1"/>
  <c r="AM46" i="28"/>
  <c r="AN46" i="28" s="1"/>
  <c r="AL46" i="28"/>
  <c r="M46" i="28"/>
  <c r="AH46" i="28" s="1"/>
  <c r="AM45" i="28"/>
  <c r="AN45" i="28" s="1"/>
  <c r="AL45" i="28"/>
  <c r="M45" i="28"/>
  <c r="AH45" i="28" s="1"/>
  <c r="AM44" i="28"/>
  <c r="AN44" i="28" s="1"/>
  <c r="AL44" i="28"/>
  <c r="AK44" i="28"/>
  <c r="M44" i="28"/>
  <c r="AH44" i="28" s="1"/>
  <c r="AM43" i="28"/>
  <c r="AN43" i="28" s="1"/>
  <c r="AL43" i="28"/>
  <c r="AK43" i="28"/>
  <c r="M43" i="28"/>
  <c r="AH43" i="28" s="1"/>
  <c r="AM42" i="28"/>
  <c r="AN42" i="28" s="1"/>
  <c r="AL42" i="28"/>
  <c r="AK42" i="28"/>
  <c r="M42" i="28"/>
  <c r="AH42" i="28" s="1"/>
  <c r="AM41" i="28"/>
  <c r="AN41" i="28" s="1"/>
  <c r="AL41" i="28"/>
  <c r="AK41" i="28"/>
  <c r="M41" i="28"/>
  <c r="AH41" i="28" s="1"/>
  <c r="AM40" i="28"/>
  <c r="AN40" i="28" s="1"/>
  <c r="AL40" i="28"/>
  <c r="AK40" i="28"/>
  <c r="M40" i="28"/>
  <c r="AH40" i="28" s="1"/>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s="1"/>
  <c r="AM32" i="28"/>
  <c r="AN32" i="28" s="1"/>
  <c r="AL32" i="28"/>
  <c r="AK32" i="28"/>
  <c r="M32" i="28"/>
  <c r="AH32" i="28" s="1"/>
  <c r="AM31" i="28"/>
  <c r="AN31" i="28" s="1"/>
  <c r="AL31" i="28"/>
  <c r="AK31" i="28"/>
  <c r="M31" i="28"/>
  <c r="AH31" i="28" s="1"/>
  <c r="AM30" i="28"/>
  <c r="AL30" i="28"/>
  <c r="AN30" i="28"/>
  <c r="AK30" i="28"/>
  <c r="M30" i="28"/>
  <c r="AH30" i="28" s="1"/>
  <c r="AM29" i="28"/>
  <c r="AN29" i="28" s="1"/>
  <c r="AL29" i="28"/>
  <c r="AK29" i="28"/>
  <c r="M29" i="28"/>
  <c r="AH29" i="28" s="1"/>
  <c r="AM28" i="28"/>
  <c r="AN28" i="28" s="1"/>
  <c r="AL28" i="28"/>
  <c r="AK28" i="28"/>
  <c r="M28" i="28"/>
  <c r="AH28" i="28" s="1"/>
  <c r="AM27" i="28"/>
  <c r="AN27" i="28" s="1"/>
  <c r="AL27" i="28"/>
  <c r="AK27" i="28"/>
  <c r="M27" i="28"/>
  <c r="AH27" i="28" s="1"/>
  <c r="AM26" i="28"/>
  <c r="AN26" i="28" s="1"/>
  <c r="AL26" i="28"/>
  <c r="AK26" i="28"/>
  <c r="M26" i="28"/>
  <c r="AH26" i="28"/>
  <c r="AM25" i="28"/>
  <c r="AN25" i="28" s="1"/>
  <c r="AL25" i="28"/>
  <c r="AK25" i="28"/>
  <c r="M25" i="28"/>
  <c r="AH25" i="28" s="1"/>
  <c r="AM24" i="28"/>
  <c r="AN24" i="28" s="1"/>
  <c r="AL24" i="28"/>
  <c r="AK24" i="28"/>
  <c r="M24" i="28"/>
  <c r="AH24" i="28" s="1"/>
  <c r="AM23" i="28"/>
  <c r="AN23" i="28" s="1"/>
  <c r="AL23" i="28"/>
  <c r="AK23" i="28"/>
  <c r="M23" i="28"/>
  <c r="AH23" i="28" s="1"/>
  <c r="AM22" i="28"/>
  <c r="AN22" i="28" s="1"/>
  <c r="AL22" i="28"/>
  <c r="AK22" i="28"/>
  <c r="M22" i="28"/>
  <c r="AH22" i="28" s="1"/>
  <c r="AM21" i="28"/>
  <c r="AN21" i="28" s="1"/>
  <c r="AL21" i="28"/>
  <c r="AK21" i="28"/>
  <c r="M21" i="28"/>
  <c r="AH21" i="28" s="1"/>
  <c r="AU11" i="28"/>
  <c r="AM20" i="28"/>
  <c r="AN20" i="28" s="1"/>
  <c r="AL20" i="28"/>
  <c r="AK20" i="28"/>
  <c r="AH20" i="28"/>
  <c r="AU13" i="28"/>
  <c r="Z13" i="28"/>
  <c r="AU12" i="28"/>
  <c r="BN8" i="28"/>
  <c r="BM8" i="28" s="1"/>
  <c r="BL8" i="28" s="1"/>
  <c r="BK8" i="28" s="1"/>
  <c r="BJ8" i="28" s="1"/>
  <c r="AA6" i="28"/>
  <c r="AD3" i="27"/>
  <c r="AD4" i="27" s="1"/>
  <c r="Z33" i="13"/>
  <c r="Y33" i="13" s="1"/>
  <c r="BF10" i="27"/>
  <c r="BJ10" i="27"/>
  <c r="BK10" i="27"/>
  <c r="BL10" i="27"/>
  <c r="BL14" i="27" s="1"/>
  <c r="BM10" i="27"/>
  <c r="BN10" i="27"/>
  <c r="BF11" i="27"/>
  <c r="BJ11" i="27"/>
  <c r="BK11" i="27"/>
  <c r="BL11" i="27"/>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s="1"/>
  <c r="AM191" i="27"/>
  <c r="AN191" i="27" s="1"/>
  <c r="AL191" i="27"/>
  <c r="M191" i="27"/>
  <c r="AH191" i="27" s="1"/>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N178" i="27" s="1"/>
  <c r="AL178" i="27"/>
  <c r="M178" i="27"/>
  <c r="AH178" i="27" s="1"/>
  <c r="AM177" i="27"/>
  <c r="AN177" i="27" s="1"/>
  <c r="AL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s="1"/>
  <c r="AM164" i="27"/>
  <c r="AN164" i="27" s="1"/>
  <c r="AL164" i="27"/>
  <c r="M164" i="27"/>
  <c r="AH164" i="27" s="1"/>
  <c r="AM163" i="27"/>
  <c r="AN163" i="27" s="1"/>
  <c r="AL163" i="27"/>
  <c r="M163" i="27"/>
  <c r="AH163" i="27" s="1"/>
  <c r="AM162" i="27"/>
  <c r="AN162" i="27" s="1"/>
  <c r="AL162" i="27"/>
  <c r="M162" i="27"/>
  <c r="AH162" i="27" s="1"/>
  <c r="AM161" i="27"/>
  <c r="AN161" i="27" s="1"/>
  <c r="AL161" i="27"/>
  <c r="M161" i="27"/>
  <c r="AH161" i="27" s="1"/>
  <c r="AM160" i="27"/>
  <c r="AN160" i="27" s="1"/>
  <c r="AL160" i="27"/>
  <c r="M160" i="27"/>
  <c r="AH160" i="27" s="1"/>
  <c r="AM159" i="27"/>
  <c r="AN159" i="27" s="1"/>
  <c r="AL159" i="27"/>
  <c r="M159" i="27"/>
  <c r="AH159" i="27" s="1"/>
  <c r="AM158" i="27"/>
  <c r="AN158" i="27" s="1"/>
  <c r="AL158" i="27"/>
  <c r="M158" i="27"/>
  <c r="AH158" i="27" s="1"/>
  <c r="AM157" i="27"/>
  <c r="AN157" i="27" s="1"/>
  <c r="AL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N152" i="27" s="1"/>
  <c r="AL152" i="27"/>
  <c r="M152" i="27"/>
  <c r="AH152" i="27" s="1"/>
  <c r="AM151" i="27"/>
  <c r="AL151" i="27"/>
  <c r="M151" i="27"/>
  <c r="AH151" i="27" s="1"/>
  <c r="AM150" i="27"/>
  <c r="AN150" i="27" s="1"/>
  <c r="AL150" i="27"/>
  <c r="M150" i="27"/>
  <c r="AH150" i="27" s="1"/>
  <c r="AM149" i="27"/>
  <c r="AN149" i="27" s="1"/>
  <c r="AL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N143" i="27" s="1"/>
  <c r="AL143" i="27"/>
  <c r="M143" i="27"/>
  <c r="AH143" i="27" s="1"/>
  <c r="AM142" i="27"/>
  <c r="AN142" i="27" s="1"/>
  <c r="AL142" i="27"/>
  <c r="M142" i="27"/>
  <c r="AH142" i="27"/>
  <c r="AM141" i="27"/>
  <c r="AN141" i="27" s="1"/>
  <c r="AL141" i="27"/>
  <c r="M141" i="27"/>
  <c r="AH141" i="27"/>
  <c r="AM140" i="27"/>
  <c r="AN140" i="27" s="1"/>
  <c r="AL140" i="27"/>
  <c r="M140" i="27"/>
  <c r="AH140" i="27" s="1"/>
  <c r="AM139" i="27"/>
  <c r="AN139" i="27" s="1"/>
  <c r="AL139" i="27"/>
  <c r="M139" i="27"/>
  <c r="AH139" i="27" s="1"/>
  <c r="AM138" i="27"/>
  <c r="AN138" i="27" s="1"/>
  <c r="AL138" i="27"/>
  <c r="M138" i="27"/>
  <c r="AH138" i="27" s="1"/>
  <c r="AM137" i="27"/>
  <c r="AN137" i="27" s="1"/>
  <c r="AL137" i="27"/>
  <c r="M137" i="27"/>
  <c r="AH137" i="27" s="1"/>
  <c r="AM136" i="27"/>
  <c r="AN136" i="27" s="1"/>
  <c r="AL136" i="27"/>
  <c r="M136" i="27"/>
  <c r="AH136" i="27" s="1"/>
  <c r="AM135" i="27"/>
  <c r="AN135" i="27" s="1"/>
  <c r="AL135" i="27"/>
  <c r="M135" i="27"/>
  <c r="AH135" i="27" s="1"/>
  <c r="AM134" i="27"/>
  <c r="AN134" i="27" s="1"/>
  <c r="AL134" i="27"/>
  <c r="M134" i="27"/>
  <c r="AH134" i="27" s="1"/>
  <c r="AM133" i="27"/>
  <c r="AN133" i="27" s="1"/>
  <c r="AL133" i="27"/>
  <c r="M133" i="27"/>
  <c r="AH133" i="27" s="1"/>
  <c r="AM132" i="27"/>
  <c r="AN132" i="27" s="1"/>
  <c r="AL132" i="27"/>
  <c r="M132" i="27"/>
  <c r="AH132" i="27" s="1"/>
  <c r="AM131" i="27"/>
  <c r="AN131" i="27" s="1"/>
  <c r="AL131" i="27"/>
  <c r="M131" i="27"/>
  <c r="AH131" i="27" s="1"/>
  <c r="AM130" i="27"/>
  <c r="AN130" i="27" s="1"/>
  <c r="AL130" i="27"/>
  <c r="M130" i="27"/>
  <c r="AH130" i="27" s="1"/>
  <c r="AM129" i="27"/>
  <c r="AN129" i="27" s="1"/>
  <c r="AL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N124" i="27" s="1"/>
  <c r="AL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N118" i="27" s="1"/>
  <c r="AL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s="1"/>
  <c r="AM108" i="27"/>
  <c r="AN108" i="27" s="1"/>
  <c r="AL108" i="27"/>
  <c r="M108" i="27"/>
  <c r="AH108" i="27" s="1"/>
  <c r="AM107" i="27"/>
  <c r="AN107" i="27" s="1"/>
  <c r="AL107" i="27"/>
  <c r="M107" i="27"/>
  <c r="AH107" i="27" s="1"/>
  <c r="AM106" i="27"/>
  <c r="AN106" i="27" s="1"/>
  <c r="AL106" i="27"/>
  <c r="M106" i="27"/>
  <c r="AH106" i="27" s="1"/>
  <c r="AM105" i="27"/>
  <c r="AN105" i="27" s="1"/>
  <c r="AL105" i="27"/>
  <c r="M105" i="27"/>
  <c r="AH105" i="27" s="1"/>
  <c r="AM104" i="27"/>
  <c r="AN104" i="27" s="1"/>
  <c r="AL104" i="27"/>
  <c r="M104" i="27"/>
  <c r="AH104" i="27"/>
  <c r="AM103" i="27"/>
  <c r="AN103" i="27" s="1"/>
  <c r="AL103" i="27"/>
  <c r="M103" i="27"/>
  <c r="AH103" i="27" s="1"/>
  <c r="AM102" i="27"/>
  <c r="AN102" i="27" s="1"/>
  <c r="AL102" i="27"/>
  <c r="M102" i="27"/>
  <c r="AH102" i="27" s="1"/>
  <c r="AM101" i="27"/>
  <c r="AN101" i="27" s="1"/>
  <c r="AL101" i="27"/>
  <c r="M101" i="27"/>
  <c r="AH101" i="27" s="1"/>
  <c r="AM100" i="27"/>
  <c r="AL100" i="27"/>
  <c r="AN100" i="27"/>
  <c r="M100" i="27"/>
  <c r="AH100" i="27" s="1"/>
  <c r="AM99" i="27"/>
  <c r="AN99" i="27" s="1"/>
  <c r="AL99" i="27"/>
  <c r="M99" i="27"/>
  <c r="AH99" i="27" s="1"/>
  <c r="AM98" i="27"/>
  <c r="AN98" i="27" s="1"/>
  <c r="AL98" i="27"/>
  <c r="M98" i="27"/>
  <c r="AH98" i="27" s="1"/>
  <c r="AM97" i="27"/>
  <c r="AN97" i="27" s="1"/>
  <c r="AL97" i="27"/>
  <c r="M97" i="27"/>
  <c r="AH97" i="27" s="1"/>
  <c r="AM96" i="27"/>
  <c r="AN96" i="27" s="1"/>
  <c r="AL96" i="27"/>
  <c r="M96" i="27"/>
  <c r="AH96" i="27" s="1"/>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s="1"/>
  <c r="AM88" i="27"/>
  <c r="AN88" i="27" s="1"/>
  <c r="AL88" i="27"/>
  <c r="M88" i="27"/>
  <c r="AH88" i="27" s="1"/>
  <c r="AM87" i="27"/>
  <c r="AN87" i="27" s="1"/>
  <c r="AL87" i="27"/>
  <c r="M87" i="27"/>
  <c r="AH87" i="27" s="1"/>
  <c r="AM86" i="27"/>
  <c r="AN86" i="27" s="1"/>
  <c r="AL86" i="27"/>
  <c r="M86" i="27"/>
  <c r="AH86" i="27" s="1"/>
  <c r="AM85" i="27"/>
  <c r="AN85" i="27" s="1"/>
  <c r="AL85" i="27"/>
  <c r="M85" i="27"/>
  <c r="AH85" i="27" s="1"/>
  <c r="AM84" i="27"/>
  <c r="AL84" i="27"/>
  <c r="AN84" i="27"/>
  <c r="M84" i="27"/>
  <c r="AH84" i="27" s="1"/>
  <c r="AM83" i="27"/>
  <c r="AN83" i="27" s="1"/>
  <c r="AL83" i="27"/>
  <c r="M83" i="27"/>
  <c r="AH83" i="27" s="1"/>
  <c r="AM82" i="27"/>
  <c r="AN82" i="27" s="1"/>
  <c r="AL82" i="27"/>
  <c r="M82" i="27"/>
  <c r="AH82" i="27" s="1"/>
  <c r="AM81" i="27"/>
  <c r="AN81" i="27" s="1"/>
  <c r="AL81" i="27"/>
  <c r="M81" i="27"/>
  <c r="AH81" i="27" s="1"/>
  <c r="AM80" i="27"/>
  <c r="AN80" i="27" s="1"/>
  <c r="AL80" i="27"/>
  <c r="M80" i="27"/>
  <c r="AH80" i="27" s="1"/>
  <c r="AM79" i="27"/>
  <c r="AN79" i="27" s="1"/>
  <c r="AL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N68" i="27" s="1"/>
  <c r="AL68" i="27"/>
  <c r="M68" i="27"/>
  <c r="AH68" i="27" s="1"/>
  <c r="AM67" i="27"/>
  <c r="AN67" i="27" s="1"/>
  <c r="AL67" i="27"/>
  <c r="M67" i="27"/>
  <c r="AH67" i="27" s="1"/>
  <c r="BN66" i="27"/>
  <c r="AM66" i="27"/>
  <c r="AN66" i="27" s="1"/>
  <c r="AL66" i="27"/>
  <c r="M66" i="27"/>
  <c r="AH66" i="27" s="1"/>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N60" i="27" s="1"/>
  <c r="AL60" i="27"/>
  <c r="M60" i="27"/>
  <c r="AH60" i="27" s="1"/>
  <c r="AM59" i="27"/>
  <c r="AN59" i="27" s="1"/>
  <c r="AL59" i="27"/>
  <c r="M59" i="27"/>
  <c r="AH59" i="27" s="1"/>
  <c r="AM58" i="27"/>
  <c r="AN58" i="27" s="1"/>
  <c r="AL58" i="27"/>
  <c r="M58" i="27"/>
  <c r="AH58" i="27" s="1"/>
  <c r="AM57" i="27"/>
  <c r="AN57" i="27" s="1"/>
  <c r="AL57" i="27"/>
  <c r="M57" i="27"/>
  <c r="AH57" i="27" s="1"/>
  <c r="BN56" i="27"/>
  <c r="AM56" i="27"/>
  <c r="AN56" i="27" s="1"/>
  <c r="AL56" i="27"/>
  <c r="M56" i="27"/>
  <c r="AH56" i="27" s="1"/>
  <c r="AM55" i="27"/>
  <c r="AN55" i="27" s="1"/>
  <c r="AL55" i="27"/>
  <c r="M55" i="27"/>
  <c r="AH55" i="27" s="1"/>
  <c r="AM54" i="27"/>
  <c r="AN54" i="27" s="1"/>
  <c r="AL54" i="27"/>
  <c r="M54" i="27"/>
  <c r="AH54" i="27" s="1"/>
  <c r="AM53" i="27"/>
  <c r="AN53" i="27" s="1"/>
  <c r="AL53" i="27"/>
  <c r="M53" i="27"/>
  <c r="AH53" i="27" s="1"/>
  <c r="AM52" i="27"/>
  <c r="AN52" i="27" s="1"/>
  <c r="AL52" i="27"/>
  <c r="M52" i="27"/>
  <c r="AH52" i="27" s="1"/>
  <c r="AM51" i="27"/>
  <c r="AN51" i="27" s="1"/>
  <c r="AL51" i="27"/>
  <c r="M51" i="27"/>
  <c r="AH51" i="27" s="1"/>
  <c r="AM50" i="27"/>
  <c r="AN50" i="27" s="1"/>
  <c r="AL50" i="27"/>
  <c r="M50" i="27"/>
  <c r="AH50" i="27" s="1"/>
  <c r="AM49" i="27"/>
  <c r="AN49" i="27" s="1"/>
  <c r="AL49" i="27"/>
  <c r="M49" i="27"/>
  <c r="AH49" i="27" s="1"/>
  <c r="AM48" i="27"/>
  <c r="AN48" i="27" s="1"/>
  <c r="AL48" i="27"/>
  <c r="M48" i="27"/>
  <c r="AH48" i="27" s="1"/>
  <c r="AM47" i="27"/>
  <c r="AN47" i="27" s="1"/>
  <c r="AL47" i="27"/>
  <c r="M47" i="27"/>
  <c r="AH47" i="27" s="1"/>
  <c r="AM46" i="27"/>
  <c r="AN46" i="27" s="1"/>
  <c r="AL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N41" i="27" s="1"/>
  <c r="AL41" i="27"/>
  <c r="AK41" i="27"/>
  <c r="M41" i="27"/>
  <c r="AH41" i="27" s="1"/>
  <c r="BM40" i="27"/>
  <c r="AM40" i="27"/>
  <c r="AN40" i="27" s="1"/>
  <c r="AL40" i="27"/>
  <c r="AK40" i="27"/>
  <c r="M40" i="27"/>
  <c r="AH40" i="27" s="1"/>
  <c r="AM39" i="27"/>
  <c r="AN39" i="27" s="1"/>
  <c r="AL39" i="27"/>
  <c r="AK39" i="27"/>
  <c r="M39" i="27"/>
  <c r="AH39" i="27" s="1"/>
  <c r="AM38" i="27"/>
  <c r="AN38" i="27" s="1"/>
  <c r="AL38" i="27"/>
  <c r="AK38" i="27"/>
  <c r="M38" i="27"/>
  <c r="AH38" i="27"/>
  <c r="AM37" i="27"/>
  <c r="AN37" i="27" s="1"/>
  <c r="AL37" i="27"/>
  <c r="AK37" i="27"/>
  <c r="M37" i="27"/>
  <c r="AH37" i="27" s="1"/>
  <c r="AM36" i="27"/>
  <c r="AL36" i="27"/>
  <c r="AN36" i="27"/>
  <c r="AK36" i="27"/>
  <c r="M36" i="27"/>
  <c r="AH36" i="27" s="1"/>
  <c r="AM35" i="27"/>
  <c r="AN35" i="27" s="1"/>
  <c r="AL35" i="27"/>
  <c r="AK35" i="27"/>
  <c r="M35" i="27"/>
  <c r="AH35" i="27" s="1"/>
  <c r="AM34" i="27"/>
  <c r="AN34" i="27" s="1"/>
  <c r="AL34" i="27"/>
  <c r="AK34" i="27"/>
  <c r="M34" i="27"/>
  <c r="AH34" i="27" s="1"/>
  <c r="AM33" i="27"/>
  <c r="AN33" i="27" s="1"/>
  <c r="AL33" i="27"/>
  <c r="AK33" i="27"/>
  <c r="M33" i="27"/>
  <c r="AH33" i="27" s="1"/>
  <c r="AM32" i="27"/>
  <c r="AN32" i="27" s="1"/>
  <c r="AL32" i="27"/>
  <c r="AK32" i="27"/>
  <c r="M32" i="27"/>
  <c r="AH32" i="27" s="1"/>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N25" i="27" s="1"/>
  <c r="AL25" i="27"/>
  <c r="AK25" i="27"/>
  <c r="M25" i="27"/>
  <c r="AH25" i="27" s="1"/>
  <c r="AM24" i="27"/>
  <c r="AN24" i="27" s="1"/>
  <c r="AL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s="1"/>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L11" i="26"/>
  <c r="BM11" i="26"/>
  <c r="BN11"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s="1"/>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s="1"/>
  <c r="AM191" i="26"/>
  <c r="AN191" i="26" s="1"/>
  <c r="AL191" i="26"/>
  <c r="M191" i="26"/>
  <c r="AH191" i="26" s="1"/>
  <c r="AM190" i="26"/>
  <c r="AN190" i="26" s="1"/>
  <c r="AL190" i="26"/>
  <c r="M190" i="26"/>
  <c r="AH190" i="26" s="1"/>
  <c r="AM189" i="26"/>
  <c r="AN189" i="26" s="1"/>
  <c r="AL189" i="26"/>
  <c r="M189" i="26"/>
  <c r="AH189" i="26" s="1"/>
  <c r="AM188" i="26"/>
  <c r="AN188" i="26" s="1"/>
  <c r="AL188" i="26"/>
  <c r="M188" i="26"/>
  <c r="AH188" i="26" s="1"/>
  <c r="AM187" i="26"/>
  <c r="AL187" i="26"/>
  <c r="AN187" i="26"/>
  <c r="M187" i="26"/>
  <c r="AH187" i="26" s="1"/>
  <c r="AM186" i="26"/>
  <c r="AN186" i="26" s="1"/>
  <c r="AL186" i="26"/>
  <c r="M186" i="26"/>
  <c r="AH186" i="26" s="1"/>
  <c r="AM185" i="26"/>
  <c r="AL185" i="26"/>
  <c r="AN185" i="26"/>
  <c r="M185" i="26"/>
  <c r="AH185" i="26" s="1"/>
  <c r="AM184" i="26"/>
  <c r="AN184" i="26" s="1"/>
  <c r="AL184" i="26"/>
  <c r="M184" i="26"/>
  <c r="AH184" i="26" s="1"/>
  <c r="AM183" i="26"/>
  <c r="AN183" i="26" s="1"/>
  <c r="AL183" i="26"/>
  <c r="M183" i="26"/>
  <c r="AH183" i="26" s="1"/>
  <c r="AM182" i="26"/>
  <c r="AN182" i="26" s="1"/>
  <c r="AL182" i="26"/>
  <c r="M182" i="26"/>
  <c r="AH182" i="26" s="1"/>
  <c r="AM181" i="26"/>
  <c r="AN181" i="26" s="1"/>
  <c r="AL181" i="26"/>
  <c r="M181" i="26"/>
  <c r="AH181" i="26" s="1"/>
  <c r="AM180" i="26"/>
  <c r="AN180" i="26" s="1"/>
  <c r="AL180" i="26"/>
  <c r="M180" i="26"/>
  <c r="AH180" i="26" s="1"/>
  <c r="AM179" i="26"/>
  <c r="AL179" i="26"/>
  <c r="AN179" i="26"/>
  <c r="M179" i="26"/>
  <c r="AH179" i="26" s="1"/>
  <c r="AM178" i="26"/>
  <c r="AN178" i="26" s="1"/>
  <c r="AL178" i="26"/>
  <c r="M178" i="26"/>
  <c r="AH178" i="26" s="1"/>
  <c r="AM177" i="26"/>
  <c r="AL177" i="26"/>
  <c r="AN177" i="26"/>
  <c r="M177" i="26"/>
  <c r="AH177" i="26" s="1"/>
  <c r="AM176" i="26"/>
  <c r="AN176" i="26" s="1"/>
  <c r="AL176" i="26"/>
  <c r="M176" i="26"/>
  <c r="AH176" i="26" s="1"/>
  <c r="AM175" i="26"/>
  <c r="AN175" i="26" s="1"/>
  <c r="AL175" i="26"/>
  <c r="M175" i="26"/>
  <c r="AH175" i="26" s="1"/>
  <c r="AM174" i="26"/>
  <c r="AN174" i="26" s="1"/>
  <c r="AL174" i="26"/>
  <c r="M174" i="26"/>
  <c r="AH174" i="26" s="1"/>
  <c r="AM173" i="26"/>
  <c r="AN173" i="26" s="1"/>
  <c r="AL173" i="26"/>
  <c r="M173" i="26"/>
  <c r="AH173" i="26" s="1"/>
  <c r="AM172" i="26"/>
  <c r="AN172" i="26" s="1"/>
  <c r="AL172" i="26"/>
  <c r="M172" i="26"/>
  <c r="AH172" i="26" s="1"/>
  <c r="AM171" i="26"/>
  <c r="AL171" i="26"/>
  <c r="AN171" i="26"/>
  <c r="M171" i="26"/>
  <c r="AH171" i="26" s="1"/>
  <c r="AM170" i="26"/>
  <c r="AN170" i="26" s="1"/>
  <c r="AL170" i="26"/>
  <c r="M170" i="26"/>
  <c r="AH170" i="26" s="1"/>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N163" i="26" s="1"/>
  <c r="AL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N157" i="26" s="1"/>
  <c r="AL157" i="26"/>
  <c r="M157" i="26"/>
  <c r="AH157" i="26" s="1"/>
  <c r="AM156" i="26"/>
  <c r="AN156" i="26" s="1"/>
  <c r="AL156" i="26"/>
  <c r="M156" i="26"/>
  <c r="AH156" i="26" s="1"/>
  <c r="AM155" i="26"/>
  <c r="AN155" i="26" s="1"/>
  <c r="AL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N149" i="26" s="1"/>
  <c r="AL149" i="26"/>
  <c r="M149" i="26"/>
  <c r="AH149" i="26" s="1"/>
  <c r="AM148" i="26"/>
  <c r="AN148" i="26" s="1"/>
  <c r="AL148" i="26"/>
  <c r="M148" i="26"/>
  <c r="AH148" i="26" s="1"/>
  <c r="AM147" i="26"/>
  <c r="AN147" i="26" s="1"/>
  <c r="AL147" i="26"/>
  <c r="M147" i="26"/>
  <c r="AH147" i="26" s="1"/>
  <c r="AM146" i="26"/>
  <c r="AN146" i="26" s="1"/>
  <c r="AL146" i="26"/>
  <c r="M146" i="26"/>
  <c r="AH146" i="26" s="1"/>
  <c r="AM145" i="26"/>
  <c r="AN145" i="26" s="1"/>
  <c r="AL145" i="26"/>
  <c r="M145" i="26"/>
  <c r="AH145" i="26" s="1"/>
  <c r="AM144" i="26"/>
  <c r="AN144" i="26" s="1"/>
  <c r="AL144" i="26"/>
  <c r="M144" i="26"/>
  <c r="AH144" i="26" s="1"/>
  <c r="AM143" i="26"/>
  <c r="AN143" i="26" s="1"/>
  <c r="AL143" i="26"/>
  <c r="M143" i="26"/>
  <c r="AH143" i="26" s="1"/>
  <c r="AM142" i="26"/>
  <c r="AN142" i="26" s="1"/>
  <c r="AL142" i="26"/>
  <c r="M142" i="26"/>
  <c r="AH142" i="26" s="1"/>
  <c r="AM141" i="26"/>
  <c r="AN141" i="26" s="1"/>
  <c r="AL141" i="26"/>
  <c r="M141" i="26"/>
  <c r="AH141" i="26" s="1"/>
  <c r="AM140" i="26"/>
  <c r="AN140" i="26" s="1"/>
  <c r="AL140" i="26"/>
  <c r="M140" i="26"/>
  <c r="AH140" i="26" s="1"/>
  <c r="AM139" i="26"/>
  <c r="AN139" i="26" s="1"/>
  <c r="AL139" i="26"/>
  <c r="M139" i="26"/>
  <c r="AH139" i="26" s="1"/>
  <c r="AM138" i="26"/>
  <c r="AN138" i="26" s="1"/>
  <c r="AL138" i="26"/>
  <c r="M138" i="26"/>
  <c r="AH138" i="26"/>
  <c r="AM137" i="26"/>
  <c r="AN137" i="26" s="1"/>
  <c r="AL137" i="26"/>
  <c r="M137" i="26"/>
  <c r="AH137" i="26" s="1"/>
  <c r="AM136" i="26"/>
  <c r="AN136" i="26" s="1"/>
  <c r="AL136" i="26"/>
  <c r="M136" i="26"/>
  <c r="AH136" i="26" s="1"/>
  <c r="AM135" i="26"/>
  <c r="AN135" i="26" s="1"/>
  <c r="AL135" i="26"/>
  <c r="M135" i="26"/>
  <c r="AH135" i="26" s="1"/>
  <c r="AM134" i="26"/>
  <c r="AN134" i="26" s="1"/>
  <c r="AL134" i="26"/>
  <c r="M134" i="26"/>
  <c r="AH134" i="26" s="1"/>
  <c r="AM133" i="26"/>
  <c r="AN133" i="26" s="1"/>
  <c r="AL133" i="26"/>
  <c r="M133" i="26"/>
  <c r="AH133" i="26" s="1"/>
  <c r="AM132" i="26"/>
  <c r="AN132" i="26" s="1"/>
  <c r="AL132" i="26"/>
  <c r="M132" i="26"/>
  <c r="AH132" i="26" s="1"/>
  <c r="AM131" i="26"/>
  <c r="AN131" i="26" s="1"/>
  <c r="AL131" i="26"/>
  <c r="M131" i="26"/>
  <c r="AH131" i="26" s="1"/>
  <c r="AM130" i="26"/>
  <c r="AN130" i="26" s="1"/>
  <c r="AL130" i="26"/>
  <c r="M130" i="26"/>
  <c r="AH130" i="26"/>
  <c r="AM129" i="26"/>
  <c r="AN129" i="26" s="1"/>
  <c r="AL129" i="26"/>
  <c r="M129" i="26"/>
  <c r="AH129" i="26" s="1"/>
  <c r="AM128" i="26"/>
  <c r="AN128" i="26" s="1"/>
  <c r="AL128" i="26"/>
  <c r="M128" i="26"/>
  <c r="AH128" i="26" s="1"/>
  <c r="AM127" i="26"/>
  <c r="AN127" i="26" s="1"/>
  <c r="AL127" i="26"/>
  <c r="M127" i="26"/>
  <c r="AH127" i="26" s="1"/>
  <c r="AM126" i="26"/>
  <c r="AN126" i="26" s="1"/>
  <c r="AL126" i="26"/>
  <c r="M126" i="26"/>
  <c r="AH126" i="26" s="1"/>
  <c r="AM125" i="26"/>
  <c r="AN125" i="26" s="1"/>
  <c r="AL125" i="26"/>
  <c r="M125" i="26"/>
  <c r="AH125" i="26" s="1"/>
  <c r="AM124" i="26"/>
  <c r="AL124" i="26"/>
  <c r="M124" i="26"/>
  <c r="AH124" i="26" s="1"/>
  <c r="AM123" i="26"/>
  <c r="AN123" i="26" s="1"/>
  <c r="AL123" i="26"/>
  <c r="M123" i="26"/>
  <c r="AH123" i="26" s="1"/>
  <c r="AM122" i="26"/>
  <c r="AN122" i="26" s="1"/>
  <c r="AL122" i="26"/>
  <c r="M122" i="26"/>
  <c r="AH122" i="26" s="1"/>
  <c r="AM121" i="26"/>
  <c r="AN121" i="26" s="1"/>
  <c r="AL121" i="26"/>
  <c r="M121" i="26"/>
  <c r="AH121" i="26" s="1"/>
  <c r="AM120" i="26"/>
  <c r="AN120" i="26" s="1"/>
  <c r="AL120" i="26"/>
  <c r="M120" i="26"/>
  <c r="AH120" i="26" s="1"/>
  <c r="AM119" i="26"/>
  <c r="AN119" i="26" s="1"/>
  <c r="AL119" i="26"/>
  <c r="M119" i="26"/>
  <c r="AH119" i="26" s="1"/>
  <c r="AM118" i="26"/>
  <c r="AN118" i="26" s="1"/>
  <c r="AL118" i="26"/>
  <c r="M118" i="26"/>
  <c r="AH118" i="26" s="1"/>
  <c r="AM117" i="26"/>
  <c r="AN117" i="26" s="1"/>
  <c r="AL117" i="26"/>
  <c r="M117" i="26"/>
  <c r="AH117" i="26" s="1"/>
  <c r="AM116" i="26"/>
  <c r="AL116" i="26"/>
  <c r="AN116" i="26"/>
  <c r="M116" i="26"/>
  <c r="AH116" i="26" s="1"/>
  <c r="AM115" i="26"/>
  <c r="AL115" i="26"/>
  <c r="M115" i="26"/>
  <c r="AH115" i="26" s="1"/>
  <c r="AM114" i="26"/>
  <c r="AL114" i="26"/>
  <c r="AN114" i="26"/>
  <c r="M114" i="26"/>
  <c r="AH114" i="26" s="1"/>
  <c r="AM113" i="26"/>
  <c r="AN113" i="26" s="1"/>
  <c r="AL113" i="26"/>
  <c r="M113" i="26"/>
  <c r="AH113" i="26" s="1"/>
  <c r="AM112" i="26"/>
  <c r="AN112" i="26" s="1"/>
  <c r="AL112" i="26"/>
  <c r="M112" i="26"/>
  <c r="AH112" i="26" s="1"/>
  <c r="AM111" i="26"/>
  <c r="AN111" i="26" s="1"/>
  <c r="AL111" i="26"/>
  <c r="M111" i="26"/>
  <c r="AH111" i="26" s="1"/>
  <c r="AM110" i="26"/>
  <c r="AN110" i="26" s="1"/>
  <c r="AL110" i="26"/>
  <c r="M110" i="26"/>
  <c r="AH110" i="26" s="1"/>
  <c r="AM109" i="26"/>
  <c r="AN109" i="26" s="1"/>
  <c r="AL109" i="26"/>
  <c r="M109" i="26"/>
  <c r="AH109" i="26" s="1"/>
  <c r="AM108" i="26"/>
  <c r="AN108" i="26" s="1"/>
  <c r="AL108" i="26"/>
  <c r="M108" i="26"/>
  <c r="AH108" i="26" s="1"/>
  <c r="AM107" i="26"/>
  <c r="AN107" i="26" s="1"/>
  <c r="AL107" i="26"/>
  <c r="M107" i="26"/>
  <c r="AH107" i="26" s="1"/>
  <c r="AM106" i="26"/>
  <c r="AN106" i="26" s="1"/>
  <c r="AL106" i="26"/>
  <c r="M106" i="26"/>
  <c r="AH106" i="26" s="1"/>
  <c r="AM105" i="26"/>
  <c r="AN105" i="26" s="1"/>
  <c r="AL105" i="26"/>
  <c r="M105" i="26"/>
  <c r="AH105" i="26" s="1"/>
  <c r="AM104" i="26"/>
  <c r="AN104" i="26" s="1"/>
  <c r="AL104" i="26"/>
  <c r="M104" i="26"/>
  <c r="AH104" i="26" s="1"/>
  <c r="AM103" i="26"/>
  <c r="AN103" i="26" s="1"/>
  <c r="AL103" i="26"/>
  <c r="M103" i="26"/>
  <c r="AH103" i="26" s="1"/>
  <c r="AM102" i="26"/>
  <c r="AN102" i="26" s="1"/>
  <c r="AL102" i="26"/>
  <c r="M102" i="26"/>
  <c r="AH102" i="26" s="1"/>
  <c r="AM101" i="26"/>
  <c r="AL101" i="26"/>
  <c r="M101" i="26"/>
  <c r="AH101" i="26" s="1"/>
  <c r="AM100" i="26"/>
  <c r="AN100" i="26" s="1"/>
  <c r="AL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s="1"/>
  <c r="AM95" i="26"/>
  <c r="AN95" i="26" s="1"/>
  <c r="AL95" i="26"/>
  <c r="M95" i="26"/>
  <c r="AH95" i="26" s="1"/>
  <c r="AM94" i="26"/>
  <c r="AN94" i="26" s="1"/>
  <c r="AL94" i="26"/>
  <c r="M94" i="26"/>
  <c r="AH94" i="26" s="1"/>
  <c r="AM93" i="26"/>
  <c r="AN93" i="26" s="1"/>
  <c r="AL93" i="26"/>
  <c r="M93" i="26"/>
  <c r="AH93" i="26" s="1"/>
  <c r="AM92" i="26"/>
  <c r="AN92" i="26" s="1"/>
  <c r="AL92" i="26"/>
  <c r="M92" i="26"/>
  <c r="AH92" i="26" s="1"/>
  <c r="AM91" i="26"/>
  <c r="AN91" i="26" s="1"/>
  <c r="AL91" i="26"/>
  <c r="M91" i="26"/>
  <c r="AH91" i="26" s="1"/>
  <c r="AM90" i="26"/>
  <c r="AN90" i="26" s="1"/>
  <c r="AL90" i="26"/>
  <c r="M90" i="26"/>
  <c r="AH90" i="26" s="1"/>
  <c r="AM89" i="26"/>
  <c r="AN89" i="26" s="1"/>
  <c r="AL89" i="26"/>
  <c r="M89" i="26"/>
  <c r="AH89" i="26" s="1"/>
  <c r="AM88" i="26"/>
  <c r="AN88" i="26" s="1"/>
  <c r="AL88" i="26"/>
  <c r="M88" i="26"/>
  <c r="AH88" i="26" s="1"/>
  <c r="AM87" i="26"/>
  <c r="AN87" i="26" s="1"/>
  <c r="AL87" i="26"/>
  <c r="M87" i="26"/>
  <c r="AH87" i="26" s="1"/>
  <c r="AM86" i="26"/>
  <c r="AN86" i="26" s="1"/>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s="1"/>
  <c r="AM81" i="26"/>
  <c r="AN81" i="26" s="1"/>
  <c r="AL81" i="26"/>
  <c r="M81" i="26"/>
  <c r="AH81" i="26" s="1"/>
  <c r="AM80" i="26"/>
  <c r="AN80" i="26" s="1"/>
  <c r="AL80" i="26"/>
  <c r="M80" i="26"/>
  <c r="AH80" i="26" s="1"/>
  <c r="AM79" i="26"/>
  <c r="AN79" i="26" s="1"/>
  <c r="AL79" i="26"/>
  <c r="M79" i="26"/>
  <c r="AH79" i="26" s="1"/>
  <c r="AM78" i="26"/>
  <c r="AN78" i="26" s="1"/>
  <c r="AL78" i="26"/>
  <c r="M78" i="26"/>
  <c r="AH78" i="26" s="1"/>
  <c r="AM77" i="26"/>
  <c r="AN77" i="26" s="1"/>
  <c r="AL77" i="26"/>
  <c r="M77" i="26"/>
  <c r="AH77" i="26" s="1"/>
  <c r="AM76" i="26"/>
  <c r="AN76" i="26" s="1"/>
  <c r="AL76" i="26"/>
  <c r="M76" i="26"/>
  <c r="AH76" i="26" s="1"/>
  <c r="AM75" i="26"/>
  <c r="AN75" i="26" s="1"/>
  <c r="AL75" i="26"/>
  <c r="M75" i="26"/>
  <c r="AH75" i="26" s="1"/>
  <c r="AM74" i="26"/>
  <c r="AN74" i="26" s="1"/>
  <c r="AL74" i="26"/>
  <c r="M74" i="26"/>
  <c r="AH74" i="26" s="1"/>
  <c r="AM73" i="26"/>
  <c r="AN73" i="26" s="1"/>
  <c r="AL73" i="26"/>
  <c r="M73" i="26"/>
  <c r="AH73" i="26" s="1"/>
  <c r="AM72" i="26"/>
  <c r="AL72" i="26"/>
  <c r="M72" i="26"/>
  <c r="AH72" i="26" s="1"/>
  <c r="AM71" i="26"/>
  <c r="AN71" i="26" s="1"/>
  <c r="AL71" i="26"/>
  <c r="M71" i="26"/>
  <c r="AH71" i="26" s="1"/>
  <c r="AM70" i="26"/>
  <c r="AN70" i="26" s="1"/>
  <c r="AL70" i="26"/>
  <c r="M70" i="26"/>
  <c r="AH70" i="26" s="1"/>
  <c r="AM69" i="26"/>
  <c r="AN69" i="26" s="1"/>
  <c r="AL69" i="26"/>
  <c r="M69" i="26"/>
  <c r="AH69" i="26" s="1"/>
  <c r="AM68" i="26"/>
  <c r="AN68" i="26" s="1"/>
  <c r="AL68" i="26"/>
  <c r="M68" i="26"/>
  <c r="AH68" i="26" s="1"/>
  <c r="AM67" i="26"/>
  <c r="AN67" i="26" s="1"/>
  <c r="AL67" i="26"/>
  <c r="M67" i="26"/>
  <c r="AH67" i="26" s="1"/>
  <c r="AM66" i="26"/>
  <c r="AN66" i="26" s="1"/>
  <c r="AL66" i="26"/>
  <c r="M66" i="26"/>
  <c r="AH66" i="26" s="1"/>
  <c r="AM65" i="26"/>
  <c r="AN65" i="26" s="1"/>
  <c r="AL65" i="26"/>
  <c r="M65" i="26"/>
  <c r="AH65" i="26" s="1"/>
  <c r="AM64" i="26"/>
  <c r="AN64" i="26" s="1"/>
  <c r="AL64" i="26"/>
  <c r="M64" i="26"/>
  <c r="AH64" i="26" s="1"/>
  <c r="AM63" i="26"/>
  <c r="AN63" i="26" s="1"/>
  <c r="AL63" i="26"/>
  <c r="M63" i="26"/>
  <c r="AH63" i="26" s="1"/>
  <c r="AM62" i="26"/>
  <c r="AN62" i="26" s="1"/>
  <c r="AL62" i="26"/>
  <c r="M62" i="26"/>
  <c r="AH62" i="26" s="1"/>
  <c r="AM61" i="26"/>
  <c r="AN61" i="26" s="1"/>
  <c r="AL61" i="26"/>
  <c r="M61" i="26"/>
  <c r="AH61" i="26" s="1"/>
  <c r="AM60" i="26"/>
  <c r="AN60" i="26" s="1"/>
  <c r="AL60" i="26"/>
  <c r="M60" i="26"/>
  <c r="AH60" i="26" s="1"/>
  <c r="AM59" i="26"/>
  <c r="AN59" i="26" s="1"/>
  <c r="AL59" i="26"/>
  <c r="M59" i="26"/>
  <c r="AH59" i="26" s="1"/>
  <c r="AM58" i="26"/>
  <c r="AN58" i="26" s="1"/>
  <c r="AL58" i="26"/>
  <c r="M58" i="26"/>
  <c r="AH58" i="26" s="1"/>
  <c r="AM57" i="26"/>
  <c r="AN57" i="26" s="1"/>
  <c r="AL57" i="26"/>
  <c r="M57" i="26"/>
  <c r="AH57" i="26"/>
  <c r="AM56" i="26"/>
  <c r="AL56" i="26"/>
  <c r="M56" i="26"/>
  <c r="AH56" i="26"/>
  <c r="AM55" i="26"/>
  <c r="AN55" i="26" s="1"/>
  <c r="AL55" i="26"/>
  <c r="M55" i="26"/>
  <c r="AH55" i="26" s="1"/>
  <c r="AM54" i="26"/>
  <c r="AN54" i="26" s="1"/>
  <c r="AL54" i="26"/>
  <c r="M54" i="26"/>
  <c r="AH54" i="26" s="1"/>
  <c r="AM53" i="26"/>
  <c r="AN53" i="26" s="1"/>
  <c r="AL53" i="26"/>
  <c r="M53" i="26"/>
  <c r="AH53" i="26" s="1"/>
  <c r="AM52" i="26"/>
  <c r="AN52" i="26" s="1"/>
  <c r="AL52" i="26"/>
  <c r="M52" i="26"/>
  <c r="AH52" i="26" s="1"/>
  <c r="AM51" i="26"/>
  <c r="AN51" i="26" s="1"/>
  <c r="AL51" i="26"/>
  <c r="M51" i="26"/>
  <c r="AH51" i="26" s="1"/>
  <c r="AM50" i="26"/>
  <c r="AL50" i="26"/>
  <c r="AN50" i="26"/>
  <c r="M50" i="26"/>
  <c r="AH50" i="26" s="1"/>
  <c r="AM49" i="26"/>
  <c r="AN49" i="26" s="1"/>
  <c r="AL49" i="26"/>
  <c r="M49" i="26"/>
  <c r="AH49" i="26" s="1"/>
  <c r="AM48" i="26"/>
  <c r="AL48" i="26"/>
  <c r="AN48" i="26"/>
  <c r="M48" i="26"/>
  <c r="AH48" i="26" s="1"/>
  <c r="AM47" i="26"/>
  <c r="AN47" i="26" s="1"/>
  <c r="AL47" i="26"/>
  <c r="M47" i="26"/>
  <c r="AH47" i="26" s="1"/>
  <c r="AM46" i="26"/>
  <c r="AN46" i="26" s="1"/>
  <c r="AL46" i="26"/>
  <c r="M46" i="26"/>
  <c r="AH46" i="26" s="1"/>
  <c r="AM45" i="26"/>
  <c r="AN45" i="26" s="1"/>
  <c r="AL45" i="26"/>
  <c r="M45" i="26"/>
  <c r="AH45" i="26" s="1"/>
  <c r="AM44" i="26"/>
  <c r="AN44" i="26" s="1"/>
  <c r="AL44" i="26"/>
  <c r="AK44" i="26"/>
  <c r="M44" i="26"/>
  <c r="AH44" i="26" s="1"/>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N37" i="26" s="1"/>
  <c r="AL37" i="26"/>
  <c r="AK37" i="26"/>
  <c r="M37" i="26"/>
  <c r="AH37" i="26" s="1"/>
  <c r="AM36" i="26"/>
  <c r="AN36" i="26" s="1"/>
  <c r="AL36" i="26"/>
  <c r="AK36" i="26"/>
  <c r="M36" i="26"/>
  <c r="AH36" i="26" s="1"/>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s="1"/>
  <c r="AM29" i="26"/>
  <c r="AN29" i="26" s="1"/>
  <c r="AL29" i="26"/>
  <c r="AK29" i="26"/>
  <c r="M29" i="26"/>
  <c r="AH29" i="26" s="1"/>
  <c r="AM28" i="26"/>
  <c r="AN28" i="26" s="1"/>
  <c r="AL28" i="26"/>
  <c r="AK28" i="26"/>
  <c r="M28" i="26"/>
  <c r="AH28" i="26" s="1"/>
  <c r="AM27" i="26"/>
  <c r="AN27" i="26" s="1"/>
  <c r="AL27" i="26"/>
  <c r="AK27" i="26"/>
  <c r="M27" i="26"/>
  <c r="AH27" i="26" s="1"/>
  <c r="AM26" i="26"/>
  <c r="AN26" i="26" s="1"/>
  <c r="AL26" i="26"/>
  <c r="AK26" i="26"/>
  <c r="M26" i="26"/>
  <c r="AH26" i="26" s="1"/>
  <c r="AM25" i="26"/>
  <c r="AN25" i="26" s="1"/>
  <c r="AL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L20" i="26"/>
  <c r="AK20" i="26"/>
  <c r="BL13" i="26"/>
  <c r="BI15" i="26"/>
  <c r="BJ15" i="26" s="1"/>
  <c r="AU13" i="26"/>
  <c r="Z13" i="26"/>
  <c r="AU12" i="26"/>
  <c r="AA6" i="26"/>
  <c r="AD3" i="14"/>
  <c r="AD4" i="14" s="1"/>
  <c r="Z35" i="13"/>
  <c r="Y35" i="13" s="1"/>
  <c r="BG2" i="13" s="1"/>
  <c r="BF10" i="14"/>
  <c r="BJ10" i="14"/>
  <c r="BK10" i="14"/>
  <c r="BK13" i="14" s="1"/>
  <c r="BL10" i="14"/>
  <c r="BM10" i="14"/>
  <c r="BN10" i="14"/>
  <c r="BN8" i="14" s="1"/>
  <c r="BF11" i="14"/>
  <c r="BJ11" i="14"/>
  <c r="BK11" i="14"/>
  <c r="BL11" i="14"/>
  <c r="BM11" i="14"/>
  <c r="BM14" i="14" s="1"/>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s="1"/>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AM194" i="14"/>
  <c r="AN194" i="14" s="1"/>
  <c r="AL194" i="14"/>
  <c r="AK45" i="14"/>
  <c r="AK46" i="14" s="1"/>
  <c r="AK47" i="14" s="1"/>
  <c r="AK48" i="14" s="1"/>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s="1"/>
  <c r="Y14" i="14"/>
  <c r="AM193" i="14"/>
  <c r="AN193" i="14" s="1"/>
  <c r="AL193" i="14"/>
  <c r="M193" i="14"/>
  <c r="AH193" i="14" s="1"/>
  <c r="AM192" i="14"/>
  <c r="AN192" i="14" s="1"/>
  <c r="AL192" i="14"/>
  <c r="M192" i="14"/>
  <c r="AH192" i="14" s="1"/>
  <c r="AM191" i="14"/>
  <c r="AL191" i="14"/>
  <c r="M191" i="14"/>
  <c r="AH191" i="14" s="1"/>
  <c r="AM190" i="14"/>
  <c r="AN190" i="14" s="1"/>
  <c r="AL190" i="14"/>
  <c r="M190" i="14"/>
  <c r="AH190" i="14" s="1"/>
  <c r="AM189" i="14"/>
  <c r="AN189" i="14" s="1"/>
  <c r="AL189" i="14"/>
  <c r="M189" i="14"/>
  <c r="AH189" i="14"/>
  <c r="AM188" i="14"/>
  <c r="AL188" i="14"/>
  <c r="M188" i="14"/>
  <c r="AH188" i="14" s="1"/>
  <c r="AM187" i="14"/>
  <c r="AN187" i="14" s="1"/>
  <c r="AL187" i="14"/>
  <c r="M187" i="14"/>
  <c r="AH187" i="14" s="1"/>
  <c r="AM186" i="14"/>
  <c r="AN186" i="14" s="1"/>
  <c r="AL186" i="14"/>
  <c r="M186" i="14"/>
  <c r="AH186" i="14" s="1"/>
  <c r="AM185" i="14"/>
  <c r="AN185" i="14" s="1"/>
  <c r="AL185" i="14"/>
  <c r="M185" i="14"/>
  <c r="AH185" i="14" s="1"/>
  <c r="AM184" i="14"/>
  <c r="AL184" i="14"/>
  <c r="M184" i="14"/>
  <c r="AH184" i="14" s="1"/>
  <c r="AM183" i="14"/>
  <c r="AN183" i="14" s="1"/>
  <c r="AL183" i="14"/>
  <c r="M183" i="14"/>
  <c r="AH183" i="14" s="1"/>
  <c r="AM182" i="14"/>
  <c r="AN182" i="14" s="1"/>
  <c r="AL182" i="14"/>
  <c r="M182" i="14"/>
  <c r="AH182" i="14" s="1"/>
  <c r="AM181" i="14"/>
  <c r="AN181" i="14" s="1"/>
  <c r="AL181" i="14"/>
  <c r="M181" i="14"/>
  <c r="AH181" i="14" s="1"/>
  <c r="AM180" i="14"/>
  <c r="AN180" i="14" s="1"/>
  <c r="AL180" i="14"/>
  <c r="M180" i="14"/>
  <c r="AH180" i="14" s="1"/>
  <c r="AM179" i="14"/>
  <c r="AN179" i="14" s="1"/>
  <c r="AL179" i="14"/>
  <c r="M179" i="14"/>
  <c r="AH179" i="14" s="1"/>
  <c r="AM178" i="14"/>
  <c r="AN178" i="14" s="1"/>
  <c r="AL178" i="14"/>
  <c r="M178" i="14"/>
  <c r="AH178" i="14" s="1"/>
  <c r="AM177" i="14"/>
  <c r="AN177" i="14" s="1"/>
  <c r="AL177" i="14"/>
  <c r="M177" i="14"/>
  <c r="AH177" i="14" s="1"/>
  <c r="AM176" i="14"/>
  <c r="AN176" i="14" s="1"/>
  <c r="AL176" i="14"/>
  <c r="M176" i="14"/>
  <c r="AH176" i="14" s="1"/>
  <c r="AM175" i="14"/>
  <c r="AN175" i="14" s="1"/>
  <c r="AL175" i="14"/>
  <c r="M175" i="14"/>
  <c r="AH175" i="14" s="1"/>
  <c r="AM174" i="14"/>
  <c r="AN174" i="14" s="1"/>
  <c r="AL174" i="14"/>
  <c r="M174" i="14"/>
  <c r="AH174" i="14" s="1"/>
  <c r="AM173" i="14"/>
  <c r="AL173" i="14"/>
  <c r="AN173" i="14"/>
  <c r="M173" i="14"/>
  <c r="AH173" i="14" s="1"/>
  <c r="AM172" i="14"/>
  <c r="AN172" i="14" s="1"/>
  <c r="AL172" i="14"/>
  <c r="M172" i="14"/>
  <c r="AH172" i="14" s="1"/>
  <c r="AM171" i="14"/>
  <c r="AN171" i="14" s="1"/>
  <c r="AL171" i="14"/>
  <c r="M171" i="14"/>
  <c r="AH171" i="14" s="1"/>
  <c r="AM170" i="14"/>
  <c r="AN170" i="14" s="1"/>
  <c r="AL170" i="14"/>
  <c r="M170" i="14"/>
  <c r="AH170" i="14" s="1"/>
  <c r="AM169" i="14"/>
  <c r="AN169" i="14" s="1"/>
  <c r="AL169" i="14"/>
  <c r="M169" i="14"/>
  <c r="AH169" i="14" s="1"/>
  <c r="AM168" i="14"/>
  <c r="AN168" i="14" s="1"/>
  <c r="AL168" i="14"/>
  <c r="M168" i="14"/>
  <c r="AH168" i="14" s="1"/>
  <c r="AM167" i="14"/>
  <c r="AN167" i="14" s="1"/>
  <c r="AL167" i="14"/>
  <c r="M167" i="14"/>
  <c r="AH167" i="14" s="1"/>
  <c r="AM166" i="14"/>
  <c r="AN166" i="14" s="1"/>
  <c r="AL166" i="14"/>
  <c r="M166" i="14"/>
  <c r="AH166" i="14" s="1"/>
  <c r="AM165" i="14"/>
  <c r="AN165" i="14" s="1"/>
  <c r="AL165" i="14"/>
  <c r="M165" i="14"/>
  <c r="AH165" i="14" s="1"/>
  <c r="AM164" i="14"/>
  <c r="AN164" i="14" s="1"/>
  <c r="AL164" i="14"/>
  <c r="M164" i="14"/>
  <c r="AH164" i="14" s="1"/>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N151" i="14" s="1"/>
  <c r="AL151" i="14"/>
  <c r="M151" i="14"/>
  <c r="AH151" i="14" s="1"/>
  <c r="AM150" i="14"/>
  <c r="AN150" i="14" s="1"/>
  <c r="AL150" i="14"/>
  <c r="M150" i="14"/>
  <c r="AH150" i="14" s="1"/>
  <c r="AM149" i="14"/>
  <c r="AN149" i="14" s="1"/>
  <c r="AL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N143" i="14" s="1"/>
  <c r="AL143" i="14"/>
  <c r="M143" i="14"/>
  <c r="AH143" i="14" s="1"/>
  <c r="AM142" i="14"/>
  <c r="AN142" i="14" s="1"/>
  <c r="AL142" i="14"/>
  <c r="M142" i="14"/>
  <c r="AH142" i="14" s="1"/>
  <c r="AM141" i="14"/>
  <c r="AN141" i="14" s="1"/>
  <c r="AL141" i="14"/>
  <c r="M141" i="14"/>
  <c r="AH141" i="14" s="1"/>
  <c r="AM140" i="14"/>
  <c r="AN140" i="14" s="1"/>
  <c r="AL140" i="14"/>
  <c r="M140" i="14"/>
  <c r="AH140" i="14" s="1"/>
  <c r="AM139" i="14"/>
  <c r="AN139" i="14" s="1"/>
  <c r="AL139" i="14"/>
  <c r="M139" i="14"/>
  <c r="AH139" i="14" s="1"/>
  <c r="AM138" i="14"/>
  <c r="AN138" i="14" s="1"/>
  <c r="AL138" i="14"/>
  <c r="M138" i="14"/>
  <c r="AH138" i="14" s="1"/>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s="1"/>
  <c r="AM131" i="14"/>
  <c r="AN131" i="14" s="1"/>
  <c r="AL131" i="14"/>
  <c r="M131" i="14"/>
  <c r="AH131" i="14" s="1"/>
  <c r="AM130" i="14"/>
  <c r="AN130" i="14" s="1"/>
  <c r="AL130" i="14"/>
  <c r="M130" i="14"/>
  <c r="AH130" i="14" s="1"/>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N125" i="14" s="1"/>
  <c r="AL125" i="14"/>
  <c r="M125" i="14"/>
  <c r="AH125" i="14" s="1"/>
  <c r="AM124" i="14"/>
  <c r="AN124" i="14" s="1"/>
  <c r="AL124" i="14"/>
  <c r="M124" i="14"/>
  <c r="AH124" i="14" s="1"/>
  <c r="AM123" i="14"/>
  <c r="AN123" i="14" s="1"/>
  <c r="AL123" i="14"/>
  <c r="M123" i="14"/>
  <c r="AH123" i="14" s="1"/>
  <c r="AM122" i="14"/>
  <c r="AN122" i="14" s="1"/>
  <c r="AL122" i="14"/>
  <c r="M122" i="14"/>
  <c r="AH122" i="14" s="1"/>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s="1"/>
  <c r="AM115" i="14"/>
  <c r="AN115" i="14" s="1"/>
  <c r="AL115" i="14"/>
  <c r="M115" i="14"/>
  <c r="AH115" i="14" s="1"/>
  <c r="AM114" i="14"/>
  <c r="AN114" i="14" s="1"/>
  <c r="AL114" i="14"/>
  <c r="M114" i="14"/>
  <c r="AH114" i="14" s="1"/>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AM108" i="14"/>
  <c r="AN108" i="14" s="1"/>
  <c r="AL108" i="14"/>
  <c r="M108" i="14"/>
  <c r="AH108" i="14" s="1"/>
  <c r="AM107" i="14"/>
  <c r="AN107" i="14" s="1"/>
  <c r="AL107" i="14"/>
  <c r="M107" i="14"/>
  <c r="AH107" i="14" s="1"/>
  <c r="AM106" i="14"/>
  <c r="AN106" i="14" s="1"/>
  <c r="AL106" i="14"/>
  <c r="M106" i="14"/>
  <c r="AH106" i="14" s="1"/>
  <c r="AM105" i="14"/>
  <c r="AN105" i="14" s="1"/>
  <c r="AL105" i="14"/>
  <c r="M105" i="14"/>
  <c r="AH105" i="14" s="1"/>
  <c r="AM104" i="14"/>
  <c r="AN104" i="14" s="1"/>
  <c r="AL104" i="14"/>
  <c r="M104" i="14"/>
  <c r="AH104" i="14" s="1"/>
  <c r="AM103" i="14"/>
  <c r="AN103" i="14" s="1"/>
  <c r="AL103" i="14"/>
  <c r="M103" i="14"/>
  <c r="AH103" i="14" s="1"/>
  <c r="AM102" i="14"/>
  <c r="AN102" i="14" s="1"/>
  <c r="AL102" i="14"/>
  <c r="M102" i="14"/>
  <c r="AH102" i="14" s="1"/>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N89" i="14" s="1"/>
  <c r="AL89" i="14"/>
  <c r="M89" i="14"/>
  <c r="AH89" i="14" s="1"/>
  <c r="AM88" i="14"/>
  <c r="AN88" i="14" s="1"/>
  <c r="AL88" i="14"/>
  <c r="M88" i="14"/>
  <c r="AH88" i="14" s="1"/>
  <c r="AM87" i="14"/>
  <c r="AN87" i="14" s="1"/>
  <c r="AL87" i="14"/>
  <c r="M87" i="14"/>
  <c r="AH87" i="14" s="1"/>
  <c r="AM86" i="14"/>
  <c r="AN86" i="14" s="1"/>
  <c r="AL86" i="14"/>
  <c r="M86" i="14"/>
  <c r="AH86" i="14" s="1"/>
  <c r="AM85" i="14"/>
  <c r="AN85" i="14" s="1"/>
  <c r="AL85" i="14"/>
  <c r="M85" i="14"/>
  <c r="AH85" i="14" s="1"/>
  <c r="AM84" i="14"/>
  <c r="AN84" i="14" s="1"/>
  <c r="AL84" i="14"/>
  <c r="M84" i="14"/>
  <c r="AH84" i="14" s="1"/>
  <c r="AM83" i="14"/>
  <c r="AN83" i="14" s="1"/>
  <c r="AL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s="1"/>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s="1"/>
  <c r="AM68" i="14"/>
  <c r="AN68" i="14" s="1"/>
  <c r="AL68" i="14"/>
  <c r="M68" i="14"/>
  <c r="AH68" i="14" s="1"/>
  <c r="AM67" i="14"/>
  <c r="AN67" i="14" s="1"/>
  <c r="AL67" i="14"/>
  <c r="M67" i="14"/>
  <c r="AH67" i="14" s="1"/>
  <c r="AM66" i="14"/>
  <c r="AN66" i="14" s="1"/>
  <c r="AL66" i="14"/>
  <c r="M66" i="14"/>
  <c r="AH66" i="14" s="1"/>
  <c r="AM65" i="14"/>
  <c r="AN65" i="14" s="1"/>
  <c r="AL65" i="14"/>
  <c r="M65" i="14"/>
  <c r="AH65" i="14" s="1"/>
  <c r="AM64" i="14"/>
  <c r="AN64" i="14" s="1"/>
  <c r="AL64" i="14"/>
  <c r="M64" i="14"/>
  <c r="AH64" i="14" s="1"/>
  <c r="AM63" i="14"/>
  <c r="AN63" i="14" s="1"/>
  <c r="AL63" i="14"/>
  <c r="M63" i="14"/>
  <c r="AH63" i="14" s="1"/>
  <c r="AM62" i="14"/>
  <c r="AN62" i="14" s="1"/>
  <c r="AL62" i="14"/>
  <c r="M62" i="14"/>
  <c r="AH62" i="14" s="1"/>
  <c r="AM61" i="14"/>
  <c r="AN61" i="14" s="1"/>
  <c r="AL61" i="14"/>
  <c r="M61" i="14"/>
  <c r="AH61" i="14" s="1"/>
  <c r="AM60" i="14"/>
  <c r="AN60" i="14" s="1"/>
  <c r="AL60" i="14"/>
  <c r="M60" i="14"/>
  <c r="AH60" i="14" s="1"/>
  <c r="AM59" i="14"/>
  <c r="AL59" i="14"/>
  <c r="M59" i="14"/>
  <c r="AH59" i="14" s="1"/>
  <c r="AM58" i="14"/>
  <c r="AN58" i="14" s="1"/>
  <c r="AL58" i="14"/>
  <c r="M58" i="14"/>
  <c r="AH58" i="14" s="1"/>
  <c r="AM57" i="14"/>
  <c r="AN57" i="14" s="1"/>
  <c r="AL57" i="14"/>
  <c r="M57" i="14"/>
  <c r="AH57" i="14" s="1"/>
  <c r="AM56" i="14"/>
  <c r="AN56" i="14" s="1"/>
  <c r="AL56" i="14"/>
  <c r="M56" i="14"/>
  <c r="AH56" i="14" s="1"/>
  <c r="AM55" i="14"/>
  <c r="AN55" i="14" s="1"/>
  <c r="AL55" i="14"/>
  <c r="M55" i="14"/>
  <c r="AH55" i="14" s="1"/>
  <c r="AM54" i="14"/>
  <c r="AN54" i="14" s="1"/>
  <c r="AL54" i="14"/>
  <c r="M54" i="14"/>
  <c r="AH54" i="14" s="1"/>
  <c r="AM53" i="14"/>
  <c r="AN53" i="14" s="1"/>
  <c r="AL53" i="14"/>
  <c r="M53" i="14"/>
  <c r="AH53" i="14" s="1"/>
  <c r="AM52" i="14"/>
  <c r="AN52" i="14" s="1"/>
  <c r="AL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N46" i="14" s="1"/>
  <c r="AL46" i="14"/>
  <c r="M46" i="14"/>
  <c r="AH46" i="14" s="1"/>
  <c r="AM45" i="14"/>
  <c r="AN45" i="14" s="1"/>
  <c r="AL45" i="14"/>
  <c r="M45" i="14"/>
  <c r="AH45" i="14" s="1"/>
  <c r="AM44" i="14"/>
  <c r="AL44" i="14"/>
  <c r="AN44" i="14"/>
  <c r="AK44" i="14"/>
  <c r="M44" i="14"/>
  <c r="AH44" i="14" s="1"/>
  <c r="AM43" i="14"/>
  <c r="AN43" i="14" s="1"/>
  <c r="AL43" i="14"/>
  <c r="AK43" i="14"/>
  <c r="M43" i="14"/>
  <c r="AH43" i="14" s="1"/>
  <c r="AM42" i="14"/>
  <c r="AN42" i="14" s="1"/>
  <c r="AL42" i="14"/>
  <c r="AK42" i="14"/>
  <c r="M42" i="14"/>
  <c r="AH42" i="14" s="1"/>
  <c r="AM41" i="14"/>
  <c r="AN41" i="14" s="1"/>
  <c r="AL41" i="14"/>
  <c r="AK41" i="14"/>
  <c r="M41" i="14"/>
  <c r="AH41" i="14"/>
  <c r="AM40" i="14"/>
  <c r="AN40" i="14" s="1"/>
  <c r="AL40" i="14"/>
  <c r="AK40" i="14"/>
  <c r="M40" i="14"/>
  <c r="AH40" i="14" s="1"/>
  <c r="AM39" i="14"/>
  <c r="AN39" i="14" s="1"/>
  <c r="AL39" i="14"/>
  <c r="AK39" i="14"/>
  <c r="M39" i="14"/>
  <c r="AH39" i="14" s="1"/>
  <c r="AM38" i="14"/>
  <c r="AN38" i="14" s="1"/>
  <c r="AL38" i="14"/>
  <c r="AK38" i="14"/>
  <c r="M38" i="14"/>
  <c r="AH38" i="14" s="1"/>
  <c r="AM37" i="14"/>
  <c r="AN37" i="14" s="1"/>
  <c r="AL37" i="14"/>
  <c r="AK37" i="14"/>
  <c r="M37" i="14"/>
  <c r="AH37" i="14" s="1"/>
  <c r="AM36" i="14"/>
  <c r="AN36" i="14" s="1"/>
  <c r="AL36" i="14"/>
  <c r="AK36" i="14"/>
  <c r="M36" i="14"/>
  <c r="AH36" i="14" s="1"/>
  <c r="AM35" i="14"/>
  <c r="AN35" i="14" s="1"/>
  <c r="AL35" i="14"/>
  <c r="AK35" i="14"/>
  <c r="M35" i="14"/>
  <c r="AH35" i="14" s="1"/>
  <c r="AM34" i="14"/>
  <c r="AN34" i="14" s="1"/>
  <c r="AL34" i="14"/>
  <c r="AK34" i="14"/>
  <c r="M34" i="14"/>
  <c r="AH34" i="14" s="1"/>
  <c r="AM33" i="14"/>
  <c r="AL33" i="14"/>
  <c r="AK33" i="14"/>
  <c r="M33" i="14"/>
  <c r="AH33" i="14"/>
  <c r="AM32" i="14"/>
  <c r="AL32" i="14"/>
  <c r="AK32" i="14"/>
  <c r="M32" i="14"/>
  <c r="AH32" i="14" s="1"/>
  <c r="AM31" i="14"/>
  <c r="AN31" i="14" s="1"/>
  <c r="AL31" i="14"/>
  <c r="AK31" i="14"/>
  <c r="M31" i="14"/>
  <c r="AH31" i="14" s="1"/>
  <c r="AM30" i="14"/>
  <c r="AN30" i="14" s="1"/>
  <c r="AL30" i="14"/>
  <c r="AK30" i="14"/>
  <c r="M30" i="14"/>
  <c r="AH30" i="14" s="1"/>
  <c r="AM29" i="14"/>
  <c r="AN29" i="14" s="1"/>
  <c r="AL29" i="14"/>
  <c r="AK29" i="14"/>
  <c r="M29" i="14"/>
  <c r="AH29" i="14" s="1"/>
  <c r="AM28" i="14"/>
  <c r="AN28" i="14" s="1"/>
  <c r="AL28" i="14"/>
  <c r="AK28" i="14"/>
  <c r="M28" i="14"/>
  <c r="AH28" i="14" s="1"/>
  <c r="AM27" i="14"/>
  <c r="AN27" i="14" s="1"/>
  <c r="AL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N193" i="35" s="1"/>
  <c r="AL193" i="35"/>
  <c r="M193" i="35"/>
  <c r="AH193" i="35" s="1"/>
  <c r="AM192" i="35"/>
  <c r="AN192" i="35" s="1"/>
  <c r="AL192" i="35"/>
  <c r="M192" i="35"/>
  <c r="AH192" i="35" s="1"/>
  <c r="AM191" i="35"/>
  <c r="AN191" i="35" s="1"/>
  <c r="AL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N185" i="35" s="1"/>
  <c r="AL185" i="35"/>
  <c r="M185" i="35"/>
  <c r="AH185" i="35" s="1"/>
  <c r="AM184" i="35"/>
  <c r="AN184" i="35" s="1"/>
  <c r="AL184" i="35"/>
  <c r="M184" i="35"/>
  <c r="AH184" i="35" s="1"/>
  <c r="AM183" i="35"/>
  <c r="AN183" i="35" s="1"/>
  <c r="AL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s="1"/>
  <c r="AM178" i="35"/>
  <c r="AN178" i="35" s="1"/>
  <c r="AL178" i="35"/>
  <c r="M178" i="35"/>
  <c r="AH178" i="35" s="1"/>
  <c r="AM177" i="35"/>
  <c r="AN177" i="35" s="1"/>
  <c r="AL177" i="35"/>
  <c r="M177" i="35"/>
  <c r="AH177" i="35" s="1"/>
  <c r="AM176" i="35"/>
  <c r="AN176" i="35" s="1"/>
  <c r="AL176" i="35"/>
  <c r="M176" i="35"/>
  <c r="AH176" i="35" s="1"/>
  <c r="AM175" i="35"/>
  <c r="AL175" i="35"/>
  <c r="M175" i="35"/>
  <c r="AH175" i="35" s="1"/>
  <c r="AM174" i="35"/>
  <c r="AL174" i="35"/>
  <c r="AN174" i="35"/>
  <c r="M174" i="35"/>
  <c r="AH174" i="35" s="1"/>
  <c r="AM173" i="35"/>
  <c r="AN173" i="35" s="1"/>
  <c r="AL173" i="35"/>
  <c r="M173" i="35"/>
  <c r="AH173" i="35" s="1"/>
  <c r="AM172" i="35"/>
  <c r="AN172" i="35" s="1"/>
  <c r="AL172" i="35"/>
  <c r="M172" i="35"/>
  <c r="AH172" i="35" s="1"/>
  <c r="AM171" i="35"/>
  <c r="AN171" i="35" s="1"/>
  <c r="AL171" i="35"/>
  <c r="M171" i="35"/>
  <c r="AH171" i="35" s="1"/>
  <c r="AM170" i="35"/>
  <c r="AN170" i="35" s="1"/>
  <c r="AL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N164" i="35" s="1"/>
  <c r="AL164" i="35"/>
  <c r="M164" i="35"/>
  <c r="AH164" i="35" s="1"/>
  <c r="AM163" i="35"/>
  <c r="AN163" i="35" s="1"/>
  <c r="AL163" i="35"/>
  <c r="M163" i="35"/>
  <c r="AH163" i="35" s="1"/>
  <c r="AM162" i="35"/>
  <c r="AN162" i="35" s="1"/>
  <c r="AL162" i="35"/>
  <c r="M162" i="35"/>
  <c r="AH162" i="35" s="1"/>
  <c r="AM161" i="35"/>
  <c r="AN161" i="35" s="1"/>
  <c r="AL161" i="35"/>
  <c r="M161" i="35"/>
  <c r="AH161" i="35" s="1"/>
  <c r="AM160" i="35"/>
  <c r="AN160" i="35" s="1"/>
  <c r="AL160" i="35"/>
  <c r="M160" i="35"/>
  <c r="AH160" i="35" s="1"/>
  <c r="AM159" i="35"/>
  <c r="AN159" i="35" s="1"/>
  <c r="AL159" i="35"/>
  <c r="M159" i="35"/>
  <c r="AH159" i="35" s="1"/>
  <c r="AM158" i="35"/>
  <c r="AN158" i="35" s="1"/>
  <c r="AL158" i="35"/>
  <c r="M158" i="35"/>
  <c r="AH158" i="35" s="1"/>
  <c r="AM157" i="35"/>
  <c r="AN157" i="35" s="1"/>
  <c r="AL157" i="35"/>
  <c r="M157" i="35"/>
  <c r="AH157" i="35" s="1"/>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N151" i="35" s="1"/>
  <c r="AL151" i="35"/>
  <c r="M151" i="35"/>
  <c r="AH151" i="35" s="1"/>
  <c r="AM150" i="35"/>
  <c r="AN150" i="35" s="1"/>
  <c r="AL150" i="35"/>
  <c r="M150" i="35"/>
  <c r="AH150" i="35" s="1"/>
  <c r="AM149" i="35"/>
  <c r="AN149" i="35" s="1"/>
  <c r="AL149" i="35"/>
  <c r="M149" i="35"/>
  <c r="AH149" i="35" s="1"/>
  <c r="AM148" i="35"/>
  <c r="AN148" i="35" s="1"/>
  <c r="AL148" i="35"/>
  <c r="M148" i="35"/>
  <c r="AH148" i="35" s="1"/>
  <c r="AM147" i="35"/>
  <c r="AN147" i="35" s="1"/>
  <c r="AL147" i="35"/>
  <c r="M147" i="35"/>
  <c r="AH147" i="35" s="1"/>
  <c r="AM146" i="35"/>
  <c r="AN146" i="35" s="1"/>
  <c r="AL146" i="35"/>
  <c r="M146" i="35"/>
  <c r="AH146" i="35" s="1"/>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s="1"/>
  <c r="AM135" i="35"/>
  <c r="AN135" i="35" s="1"/>
  <c r="AL135" i="35"/>
  <c r="M135" i="35"/>
  <c r="AH135" i="35" s="1"/>
  <c r="AM134" i="35"/>
  <c r="AN134" i="35" s="1"/>
  <c r="AL134" i="35"/>
  <c r="M134" i="35"/>
  <c r="AH134" i="35" s="1"/>
  <c r="AM133" i="35"/>
  <c r="AN133" i="35" s="1"/>
  <c r="AL133" i="35"/>
  <c r="M133" i="35"/>
  <c r="AH133" i="35" s="1"/>
  <c r="AM132" i="35"/>
  <c r="AN132" i="35" s="1"/>
  <c r="AL132" i="35"/>
  <c r="M132" i="35"/>
  <c r="AH132" i="35"/>
  <c r="AM131" i="35"/>
  <c r="AN131" i="35" s="1"/>
  <c r="AL131" i="35"/>
  <c r="M131" i="35"/>
  <c r="AH131" i="35"/>
  <c r="AM130" i="35"/>
  <c r="AN130" i="35" s="1"/>
  <c r="AL130" i="35"/>
  <c r="M130" i="35"/>
  <c r="AH130" i="35" s="1"/>
  <c r="AM129" i="35"/>
  <c r="AN129" i="35" s="1"/>
  <c r="AL129" i="35"/>
  <c r="M129" i="35"/>
  <c r="AH129" i="35" s="1"/>
  <c r="AM128" i="35"/>
  <c r="AN128" i="35" s="1"/>
  <c r="AL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s="1"/>
  <c r="AM119" i="35"/>
  <c r="AN119" i="35" s="1"/>
  <c r="AL119" i="35"/>
  <c r="M119" i="35"/>
  <c r="AH119" i="35" s="1"/>
  <c r="AM118" i="35"/>
  <c r="AN118" i="35" s="1"/>
  <c r="AL118" i="35"/>
  <c r="M118" i="35"/>
  <c r="AH118" i="35" s="1"/>
  <c r="AM117" i="35"/>
  <c r="AN117" i="35" s="1"/>
  <c r="AL117" i="35"/>
  <c r="M117" i="35"/>
  <c r="AH117" i="35" s="1"/>
  <c r="AM116" i="35"/>
  <c r="AN116" i="35" s="1"/>
  <c r="AL116" i="35"/>
  <c r="M116" i="35"/>
  <c r="AH116" i="35" s="1"/>
  <c r="AM115" i="35"/>
  <c r="AN115" i="35" s="1"/>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s="1"/>
  <c r="AM107" i="35"/>
  <c r="AN107" i="35" s="1"/>
  <c r="AL107" i="35"/>
  <c r="M107" i="35"/>
  <c r="AH107" i="35" s="1"/>
  <c r="AM106" i="35"/>
  <c r="AN106" i="35" s="1"/>
  <c r="AL106" i="35"/>
  <c r="M106" i="35"/>
  <c r="AH106" i="35"/>
  <c r="AM105" i="35"/>
  <c r="AN105" i="35" s="1"/>
  <c r="AL105" i="35"/>
  <c r="M105" i="35"/>
  <c r="AH105" i="35" s="1"/>
  <c r="AM104" i="35"/>
  <c r="AN104" i="35" s="1"/>
  <c r="AL104" i="35"/>
  <c r="M104" i="35"/>
  <c r="AH104" i="35" s="1"/>
  <c r="AM103" i="35"/>
  <c r="AN103" i="35" s="1"/>
  <c r="AL103" i="35"/>
  <c r="M103" i="35"/>
  <c r="AH103" i="35" s="1"/>
  <c r="AM102" i="35"/>
  <c r="AN102" i="35" s="1"/>
  <c r="AL102" i="35"/>
  <c r="M102" i="35"/>
  <c r="AH102" i="35" s="1"/>
  <c r="AM101" i="35"/>
  <c r="AN101" i="35" s="1"/>
  <c r="AL101" i="35"/>
  <c r="M101" i="35"/>
  <c r="AH101" i="35" s="1"/>
  <c r="AM100" i="35"/>
  <c r="AN100" i="35" s="1"/>
  <c r="AL100" i="35"/>
  <c r="M100" i="35"/>
  <c r="AH100" i="35" s="1"/>
  <c r="AM99" i="35"/>
  <c r="AN99" i="35" s="1"/>
  <c r="AL99" i="35"/>
  <c r="M99" i="35"/>
  <c r="AH99" i="35" s="1"/>
  <c r="AM98" i="35"/>
  <c r="AN98" i="35" s="1"/>
  <c r="AL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N93" i="35" s="1"/>
  <c r="AL93" i="35"/>
  <c r="M93" i="35"/>
  <c r="AH93" i="35" s="1"/>
  <c r="AM92" i="35"/>
  <c r="AN92" i="35" s="1"/>
  <c r="AL92" i="35"/>
  <c r="M92" i="35"/>
  <c r="AH92" i="35" s="1"/>
  <c r="AM91" i="35"/>
  <c r="AN91" i="35" s="1"/>
  <c r="AL91" i="35"/>
  <c r="M91" i="35"/>
  <c r="AH91" i="35" s="1"/>
  <c r="AM90" i="35"/>
  <c r="AN90" i="35" s="1"/>
  <c r="AL90" i="35"/>
  <c r="M90" i="35"/>
  <c r="AH90" i="35" s="1"/>
  <c r="AM89" i="35"/>
  <c r="AN89" i="35" s="1"/>
  <c r="AL89" i="35"/>
  <c r="M89" i="35"/>
  <c r="AH89" i="35" s="1"/>
  <c r="AM88" i="35"/>
  <c r="AN88" i="35" s="1"/>
  <c r="AL88" i="35"/>
  <c r="M88" i="35"/>
  <c r="AH88" i="35" s="1"/>
  <c r="AM87" i="35"/>
  <c r="AN87" i="35" s="1"/>
  <c r="AL87" i="35"/>
  <c r="M87" i="35"/>
  <c r="AH87" i="35" s="1"/>
  <c r="AM86" i="35"/>
  <c r="AN86" i="35" s="1"/>
  <c r="AL86" i="35"/>
  <c r="M86" i="35"/>
  <c r="AH86" i="35" s="1"/>
  <c r="AM85" i="35"/>
  <c r="AN85" i="35" s="1"/>
  <c r="AL85" i="35"/>
  <c r="M85" i="35"/>
  <c r="AH85" i="35" s="1"/>
  <c r="AM84" i="35"/>
  <c r="AN84" i="35" s="1"/>
  <c r="AL84" i="35"/>
  <c r="M84" i="35"/>
  <c r="AH84" i="35" s="1"/>
  <c r="AM83" i="35"/>
  <c r="AN83" i="35" s="1"/>
  <c r="AL83" i="35"/>
  <c r="M83" i="35"/>
  <c r="AH83" i="35" s="1"/>
  <c r="AM82" i="35"/>
  <c r="AN82" i="35" s="1"/>
  <c r="AL82" i="35"/>
  <c r="M82" i="35"/>
  <c r="AH82" i="35" s="1"/>
  <c r="AM81" i="35"/>
  <c r="AN81" i="35" s="1"/>
  <c r="AL81" i="35"/>
  <c r="M81" i="35"/>
  <c r="AH81" i="35" s="1"/>
  <c r="AM80" i="35"/>
  <c r="AN80" i="35" s="1"/>
  <c r="AL80" i="35"/>
  <c r="M80" i="35"/>
  <c r="AH80" i="35" s="1"/>
  <c r="AM79" i="35"/>
  <c r="AN79" i="35" s="1"/>
  <c r="AL79" i="35"/>
  <c r="M79" i="35"/>
  <c r="AH79" i="35" s="1"/>
  <c r="AM78" i="35"/>
  <c r="AN78" i="35" s="1"/>
  <c r="AL78" i="35"/>
  <c r="M78" i="35"/>
  <c r="AH78" i="35" s="1"/>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s="1"/>
  <c r="AM53" i="35"/>
  <c r="AN53" i="35" s="1"/>
  <c r="AL53" i="35"/>
  <c r="M53" i="35"/>
  <c r="AH53" i="35" s="1"/>
  <c r="AM52" i="35"/>
  <c r="AL52" i="35"/>
  <c r="M52" i="35"/>
  <c r="AH52" i="35" s="1"/>
  <c r="AM51" i="35"/>
  <c r="AL51" i="35"/>
  <c r="AN51" i="35"/>
  <c r="M51" i="35"/>
  <c r="AH51" i="35" s="1"/>
  <c r="AM50" i="35"/>
  <c r="AN50" i="35" s="1"/>
  <c r="AL50" i="35"/>
  <c r="M50" i="35"/>
  <c r="AH50" i="35" s="1"/>
  <c r="AM49" i="35"/>
  <c r="AL48" i="35"/>
  <c r="M48" i="35"/>
  <c r="AH48" i="35" s="1"/>
  <c r="AL47" i="35"/>
  <c r="M47" i="35"/>
  <c r="AH47" i="35" s="1"/>
  <c r="AL46" i="35"/>
  <c r="M46" i="35"/>
  <c r="AH46" i="35" s="1"/>
  <c r="AL45" i="35"/>
  <c r="M45" i="35"/>
  <c r="AH45" i="35" s="1"/>
  <c r="AL44" i="35"/>
  <c r="M44" i="35"/>
  <c r="AH44" i="35" s="1"/>
  <c r="AL43" i="35"/>
  <c r="M43" i="35"/>
  <c r="AH43" i="35" s="1"/>
  <c r="AL42" i="35"/>
  <c r="M42" i="35"/>
  <c r="AH42" i="35" s="1"/>
  <c r="AL41" i="35"/>
  <c r="M41" i="35"/>
  <c r="AH41" i="35" s="1"/>
  <c r="AL40" i="35"/>
  <c r="M40" i="35"/>
  <c r="AH40" i="35" s="1"/>
  <c r="AL39" i="35"/>
  <c r="M39" i="35"/>
  <c r="AH39" i="35" s="1"/>
  <c r="AL38" i="35"/>
  <c r="M38" i="35"/>
  <c r="AH38" i="35" s="1"/>
  <c r="AL37" i="35"/>
  <c r="M37" i="35"/>
  <c r="AH37" i="35" s="1"/>
  <c r="AL36" i="35"/>
  <c r="M36" i="35"/>
  <c r="AH36" i="35" s="1"/>
  <c r="AL35" i="35"/>
  <c r="M35" i="35"/>
  <c r="AH35" i="35" s="1"/>
  <c r="AL34" i="35"/>
  <c r="M34" i="35"/>
  <c r="AH34" i="35" s="1"/>
  <c r="AL33" i="35"/>
  <c r="M33" i="35"/>
  <c r="AH33" i="35" s="1"/>
  <c r="AL32" i="35"/>
  <c r="M32" i="35"/>
  <c r="AH32" i="35" s="1"/>
  <c r="AL31" i="35"/>
  <c r="M31" i="35"/>
  <c r="AH31" i="35" s="1"/>
  <c r="AL30" i="35"/>
  <c r="M30" i="35"/>
  <c r="AH30" i="35" s="1"/>
  <c r="AL29" i="35"/>
  <c r="M29" i="35"/>
  <c r="AH29" i="35" s="1"/>
  <c r="AL28" i="35"/>
  <c r="M28" i="35"/>
  <c r="AH28" i="35" s="1"/>
  <c r="AL27" i="35"/>
  <c r="M27" i="35"/>
  <c r="AH27" i="35" s="1"/>
  <c r="AL26" i="35"/>
  <c r="M26" i="35"/>
  <c r="AH26" i="35" s="1"/>
  <c r="AL25" i="35"/>
  <c r="M25" i="35"/>
  <c r="AH25" i="35" s="1"/>
  <c r="AL24" i="35"/>
  <c r="M24" i="35"/>
  <c r="AH24" i="35" s="1"/>
  <c r="AL22" i="35"/>
  <c r="M22" i="35"/>
  <c r="AH22" i="35" s="1"/>
  <c r="AK21" i="35"/>
  <c r="AL20" i="35"/>
  <c r="AK20" i="35"/>
  <c r="BJ13" i="35"/>
  <c r="Z13" i="35"/>
  <c r="AA6" i="35"/>
  <c r="AD3" i="12"/>
  <c r="AD4" i="12" s="1"/>
  <c r="BF10" i="12"/>
  <c r="BJ10" i="12"/>
  <c r="BK10" i="12"/>
  <c r="BL10" i="12"/>
  <c r="BL13" i="12" s="1"/>
  <c r="BM10" i="12"/>
  <c r="BN10" i="12"/>
  <c r="BF11" i="12"/>
  <c r="BJ11" i="12"/>
  <c r="BK11" i="12"/>
  <c r="BL11" i="12"/>
  <c r="BM11" i="12"/>
  <c r="BN11"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s="1"/>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s="1"/>
  <c r="M32" i="12"/>
  <c r="M33" i="12"/>
  <c r="AH33" i="12" s="1"/>
  <c r="M34" i="12"/>
  <c r="AH34" i="12" s="1"/>
  <c r="M35" i="12"/>
  <c r="AH35" i="12"/>
  <c r="M36" i="12"/>
  <c r="AH36" i="12" s="1"/>
  <c r="BJ40" i="13"/>
  <c r="AU12"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s="1"/>
  <c r="AK30" i="12"/>
  <c r="AL30" i="12"/>
  <c r="AM30" i="12"/>
  <c r="AN30" i="12" s="1"/>
  <c r="AK31" i="12"/>
  <c r="AL31" i="12"/>
  <c r="AM31" i="12"/>
  <c r="AN31" i="12" s="1"/>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AH38" i="12" s="1"/>
  <c r="BH32" i="13"/>
  <c r="AM194" i="12"/>
  <c r="AN194" i="12"/>
  <c r="AK45" i="12"/>
  <c r="AK46" i="12" s="1"/>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s="1"/>
  <c r="AM191" i="12"/>
  <c r="AN191" i="12" s="1"/>
  <c r="M191" i="12"/>
  <c r="AH191" i="12" s="1"/>
  <c r="AM190" i="12"/>
  <c r="AN190" i="12" s="1"/>
  <c r="M190" i="12"/>
  <c r="AH190" i="12" s="1"/>
  <c r="AM189" i="12"/>
  <c r="AN189" i="12" s="1"/>
  <c r="M189" i="12"/>
  <c r="AH189" i="12" s="1"/>
  <c r="AM188" i="12"/>
  <c r="AN188" i="12" s="1"/>
  <c r="M188" i="12"/>
  <c r="AH188" i="12" s="1"/>
  <c r="AM187" i="12"/>
  <c r="AN187" i="12" s="1"/>
  <c r="M187" i="12"/>
  <c r="AH187" i="12" s="1"/>
  <c r="AM186" i="12"/>
  <c r="AN186" i="12" s="1"/>
  <c r="M186" i="12"/>
  <c r="AH186" i="12" s="1"/>
  <c r="AM185" i="12"/>
  <c r="M185" i="12"/>
  <c r="AH185" i="12" s="1"/>
  <c r="AM184" i="12"/>
  <c r="AN184" i="12" s="1"/>
  <c r="M184" i="12"/>
  <c r="AH184" i="12" s="1"/>
  <c r="AM183" i="12"/>
  <c r="AN183" i="12" s="1"/>
  <c r="M183" i="12"/>
  <c r="AH183" i="12" s="1"/>
  <c r="AM182" i="12"/>
  <c r="AN182" i="12" s="1"/>
  <c r="M182" i="12"/>
  <c r="AH182" i="12" s="1"/>
  <c r="AM181" i="12"/>
  <c r="AN181" i="12" s="1"/>
  <c r="M181" i="12"/>
  <c r="AH181" i="12" s="1"/>
  <c r="AM180" i="12"/>
  <c r="AN180" i="12" s="1"/>
  <c r="M180" i="12"/>
  <c r="AH180" i="12" s="1"/>
  <c r="AM179" i="12"/>
  <c r="AN179" i="12" s="1"/>
  <c r="M179" i="12"/>
  <c r="AH179" i="12" s="1"/>
  <c r="AM178" i="12"/>
  <c r="AN178" i="12" s="1"/>
  <c r="M178" i="12"/>
  <c r="AH178" i="12" s="1"/>
  <c r="AM177" i="12"/>
  <c r="AN177" i="12" s="1"/>
  <c r="M177" i="12"/>
  <c r="AH177" i="12" s="1"/>
  <c r="AM176" i="12"/>
  <c r="AN176" i="12" s="1"/>
  <c r="M176" i="12"/>
  <c r="AH176" i="12" s="1"/>
  <c r="AM175" i="12"/>
  <c r="AN175" i="12" s="1"/>
  <c r="M175" i="12"/>
  <c r="AH175" i="12" s="1"/>
  <c r="AM174" i="12"/>
  <c r="AN174" i="12" s="1"/>
  <c r="M174" i="12"/>
  <c r="AH174" i="12" s="1"/>
  <c r="AM173" i="12"/>
  <c r="AN173" i="12" s="1"/>
  <c r="M173" i="12"/>
  <c r="AH173" i="12" s="1"/>
  <c r="AM172" i="12"/>
  <c r="AN172" i="12" s="1"/>
  <c r="M172" i="12"/>
  <c r="AH172" i="12" s="1"/>
  <c r="AM171" i="12"/>
  <c r="AN171" i="12" s="1"/>
  <c r="M171" i="12"/>
  <c r="AH171" i="12" s="1"/>
  <c r="AM170" i="12"/>
  <c r="AN170" i="12" s="1"/>
  <c r="M170" i="12"/>
  <c r="AH170" i="12" s="1"/>
  <c r="AM169" i="12"/>
  <c r="AN169" i="12" s="1"/>
  <c r="M169" i="12"/>
  <c r="AH169" i="12" s="1"/>
  <c r="AM168" i="12"/>
  <c r="AN168" i="12" s="1"/>
  <c r="M168" i="12"/>
  <c r="AH168" i="12" s="1"/>
  <c r="AM167" i="12"/>
  <c r="AN167" i="12" s="1"/>
  <c r="M167" i="12"/>
  <c r="AH167" i="12" s="1"/>
  <c r="AM166" i="12"/>
  <c r="AN166" i="12"/>
  <c r="M166" i="12"/>
  <c r="AH166" i="12" s="1"/>
  <c r="AM165" i="12"/>
  <c r="M165" i="12"/>
  <c r="AH165" i="12" s="1"/>
  <c r="AM164" i="12"/>
  <c r="AN164" i="12" s="1"/>
  <c r="M164" i="12"/>
  <c r="AH164" i="12" s="1"/>
  <c r="AM163" i="12"/>
  <c r="M163" i="12"/>
  <c r="AH163" i="12" s="1"/>
  <c r="AM162" i="12"/>
  <c r="AN162" i="12" s="1"/>
  <c r="M162" i="12"/>
  <c r="AH162" i="12" s="1"/>
  <c r="AM161" i="12"/>
  <c r="AN161" i="12" s="1"/>
  <c r="M161" i="12"/>
  <c r="AH161" i="12" s="1"/>
  <c r="AM160" i="12"/>
  <c r="AN160" i="12" s="1"/>
  <c r="M160" i="12"/>
  <c r="AH160" i="12" s="1"/>
  <c r="AM159" i="12"/>
  <c r="AN159" i="12" s="1"/>
  <c r="M159" i="12"/>
  <c r="AH159" i="12" s="1"/>
  <c r="AM158" i="12"/>
  <c r="AN158" i="12" s="1"/>
  <c r="M158" i="12"/>
  <c r="AH158" i="12" s="1"/>
  <c r="AM157" i="12"/>
  <c r="AN157" i="12" s="1"/>
  <c r="M157" i="12"/>
  <c r="AH157" i="12" s="1"/>
  <c r="AM156" i="12"/>
  <c r="AN156" i="12" s="1"/>
  <c r="M156" i="12"/>
  <c r="AH156" i="12" s="1"/>
  <c r="AM155" i="12"/>
  <c r="AN155" i="12" s="1"/>
  <c r="M155" i="12"/>
  <c r="AH155" i="12" s="1"/>
  <c r="AM154" i="12"/>
  <c r="AN154" i="12" s="1"/>
  <c r="M154" i="12"/>
  <c r="AH154" i="12" s="1"/>
  <c r="AM153" i="12"/>
  <c r="M153" i="12"/>
  <c r="AH153" i="12" s="1"/>
  <c r="AM152" i="12"/>
  <c r="AN152" i="12" s="1"/>
  <c r="M152" i="12"/>
  <c r="AH152" i="12" s="1"/>
  <c r="AM151" i="12"/>
  <c r="AN151" i="12" s="1"/>
  <c r="M151" i="12"/>
  <c r="AH151" i="12" s="1"/>
  <c r="AM150" i="12"/>
  <c r="AN150" i="12" s="1"/>
  <c r="M150" i="12"/>
  <c r="AH150" i="12" s="1"/>
  <c r="AM149" i="12"/>
  <c r="AN149" i="12" s="1"/>
  <c r="M149" i="12"/>
  <c r="AH149" i="12" s="1"/>
  <c r="AM148" i="12"/>
  <c r="AN148" i="12" s="1"/>
  <c r="M148" i="12"/>
  <c r="AH148" i="12" s="1"/>
  <c r="AM147" i="12"/>
  <c r="M147" i="12"/>
  <c r="AH147" i="12" s="1"/>
  <c r="AM146" i="12"/>
  <c r="AN146" i="12" s="1"/>
  <c r="M146" i="12"/>
  <c r="AH146" i="12" s="1"/>
  <c r="AM145" i="12"/>
  <c r="M145" i="12"/>
  <c r="AH145" i="12" s="1"/>
  <c r="AM144" i="12"/>
  <c r="AN144" i="12" s="1"/>
  <c r="M144" i="12"/>
  <c r="AH144" i="12" s="1"/>
  <c r="AM143" i="12"/>
  <c r="M143" i="12"/>
  <c r="AH143" i="12" s="1"/>
  <c r="AM142" i="12"/>
  <c r="AN142" i="12" s="1"/>
  <c r="M142" i="12"/>
  <c r="AH142" i="12" s="1"/>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s="1"/>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s="1"/>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s="1"/>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s="1"/>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s="1"/>
  <c r="AM98" i="12"/>
  <c r="M98" i="12"/>
  <c r="AH98" i="12" s="1"/>
  <c r="AM97" i="12"/>
  <c r="AN97" i="12" s="1"/>
  <c r="M97" i="12"/>
  <c r="AH97" i="12" s="1"/>
  <c r="AM96" i="12"/>
  <c r="AN96" i="12"/>
  <c r="M96" i="12"/>
  <c r="AH96" i="12" s="1"/>
  <c r="AM95" i="12"/>
  <c r="M95" i="12"/>
  <c r="AH95" i="12" s="1"/>
  <c r="AM94" i="12"/>
  <c r="AN94" i="12" s="1"/>
  <c r="M94" i="12"/>
  <c r="AH94" i="12" s="1"/>
  <c r="AM93" i="12"/>
  <c r="M93" i="12"/>
  <c r="AH93" i="12" s="1"/>
  <c r="AM92" i="12"/>
  <c r="AN92" i="12" s="1"/>
  <c r="M92" i="12"/>
  <c r="AH92" i="12" s="1"/>
  <c r="AM91" i="12"/>
  <c r="M91" i="12"/>
  <c r="AH91" i="12" s="1"/>
  <c r="AM90" i="12"/>
  <c r="AN90" i="12"/>
  <c r="M90" i="12"/>
  <c r="AH90" i="12" s="1"/>
  <c r="AM89" i="12"/>
  <c r="AN89" i="12" s="1"/>
  <c r="M89" i="12"/>
  <c r="AH89" i="12" s="1"/>
  <c r="AM88" i="12"/>
  <c r="AN88" i="12" s="1"/>
  <c r="M88" i="12"/>
  <c r="AH88" i="12" s="1"/>
  <c r="AM87" i="12"/>
  <c r="M87" i="12"/>
  <c r="AH87" i="12" s="1"/>
  <c r="AM86" i="12"/>
  <c r="AN86" i="12" s="1"/>
  <c r="M86" i="12"/>
  <c r="AH86" i="12" s="1"/>
  <c r="AM85" i="12"/>
  <c r="M85" i="12"/>
  <c r="AH85" i="12" s="1"/>
  <c r="AM84" i="12"/>
  <c r="AN84" i="12" s="1"/>
  <c r="M84" i="12"/>
  <c r="AH84" i="12" s="1"/>
  <c r="AM83" i="12"/>
  <c r="M83" i="12"/>
  <c r="AH83" i="12" s="1"/>
  <c r="AM82" i="12"/>
  <c r="AN82" i="12" s="1"/>
  <c r="M82" i="12"/>
  <c r="AH82" i="12" s="1"/>
  <c r="AM81" i="12"/>
  <c r="M81" i="12"/>
  <c r="AH81" i="12" s="1"/>
  <c r="AM80" i="12"/>
  <c r="AN80" i="12" s="1"/>
  <c r="M80" i="12"/>
  <c r="AH80" i="12" s="1"/>
  <c r="AM79" i="12"/>
  <c r="AN79" i="12" s="1"/>
  <c r="M79" i="12"/>
  <c r="AH79" i="12" s="1"/>
  <c r="AM78" i="12"/>
  <c r="AN78" i="12" s="1"/>
  <c r="M78" i="12"/>
  <c r="AH78" i="12" s="1"/>
  <c r="AM77" i="12"/>
  <c r="AN77" i="12" s="1"/>
  <c r="M77" i="12"/>
  <c r="AH77" i="12" s="1"/>
  <c r="AM76" i="12"/>
  <c r="AN76" i="12" s="1"/>
  <c r="M76" i="12"/>
  <c r="AH76" i="12" s="1"/>
  <c r="AM75" i="12"/>
  <c r="AN75" i="12" s="1"/>
  <c r="M75" i="12"/>
  <c r="AH75" i="12" s="1"/>
  <c r="AM74" i="12"/>
  <c r="AN74" i="12" s="1"/>
  <c r="M74" i="12"/>
  <c r="AH74" i="12" s="1"/>
  <c r="AM73" i="12"/>
  <c r="AN73" i="12" s="1"/>
  <c r="M73" i="12"/>
  <c r="AH73" i="12" s="1"/>
  <c r="AM72" i="12"/>
  <c r="AN72" i="12" s="1"/>
  <c r="M72" i="12"/>
  <c r="AH72" i="12" s="1"/>
  <c r="AM71" i="12"/>
  <c r="AN71" i="12" s="1"/>
  <c r="M71" i="12"/>
  <c r="AH71" i="12" s="1"/>
  <c r="AM70" i="12"/>
  <c r="AN70" i="12" s="1"/>
  <c r="M70" i="12"/>
  <c r="AH70" i="12" s="1"/>
  <c r="AM69" i="12"/>
  <c r="M69" i="12"/>
  <c r="AH69" i="12" s="1"/>
  <c r="AM68" i="12"/>
  <c r="AN68" i="12" s="1"/>
  <c r="M68" i="12"/>
  <c r="AH68" i="12" s="1"/>
  <c r="AM67" i="12"/>
  <c r="AN67" i="12" s="1"/>
  <c r="M67" i="12"/>
  <c r="AH67" i="12" s="1"/>
  <c r="AM66" i="12"/>
  <c r="M66" i="12"/>
  <c r="AH66" i="12" s="1"/>
  <c r="AM65" i="12"/>
  <c r="AN65" i="12" s="1"/>
  <c r="AP65" i="12" s="1"/>
  <c r="M65" i="12"/>
  <c r="AH65" i="12" s="1"/>
  <c r="AM64" i="12"/>
  <c r="AN64" i="12"/>
  <c r="M64" i="12"/>
  <c r="AH64" i="12" s="1"/>
  <c r="AM63" i="12"/>
  <c r="AN63" i="12"/>
  <c r="M63" i="12"/>
  <c r="AH63" i="12" s="1"/>
  <c r="AM62" i="12"/>
  <c r="AN62" i="12"/>
  <c r="M62" i="12"/>
  <c r="AH62" i="12" s="1"/>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s="1"/>
  <c r="AM49" i="12"/>
  <c r="AN49" i="12" s="1"/>
  <c r="M49" i="12"/>
  <c r="AH49" i="12" s="1"/>
  <c r="AM48" i="12"/>
  <c r="AN48" i="12" s="1"/>
  <c r="M48" i="12"/>
  <c r="AH48" i="12" s="1"/>
  <c r="AM47" i="12"/>
  <c r="AN47" i="12" s="1"/>
  <c r="M47" i="12"/>
  <c r="AH47" i="12" s="1"/>
  <c r="AM46" i="12"/>
  <c r="AN46" i="12" s="1"/>
  <c r="M46" i="12"/>
  <c r="AH46" i="12" s="1"/>
  <c r="AM45" i="12"/>
  <c r="M45" i="12"/>
  <c r="AH45" i="12" s="1"/>
  <c r="AM44" i="12"/>
  <c r="AN44" i="12" s="1"/>
  <c r="AK44" i="12"/>
  <c r="M44" i="12"/>
  <c r="AH44" i="12" s="1"/>
  <c r="AM43" i="12"/>
  <c r="AN43" i="12" s="1"/>
  <c r="AK43" i="12"/>
  <c r="M43" i="12"/>
  <c r="AH43" i="12" s="1"/>
  <c r="AM42" i="12"/>
  <c r="AN42" i="12" s="1"/>
  <c r="AK42" i="12"/>
  <c r="M42" i="12"/>
  <c r="AH42" i="12" s="1"/>
  <c r="AM41" i="12"/>
  <c r="AN41" i="12" s="1"/>
  <c r="AK41" i="12"/>
  <c r="M41" i="12"/>
  <c r="AH41" i="12" s="1"/>
  <c r="AM40" i="12"/>
  <c r="AN40" i="12" s="1"/>
  <c r="AK40" i="12"/>
  <c r="M40" i="12"/>
  <c r="AH40" i="12" s="1"/>
  <c r="AM39" i="12"/>
  <c r="AK39" i="12"/>
  <c r="M39" i="12"/>
  <c r="AH39" i="12" s="1"/>
  <c r="AM38" i="12"/>
  <c r="AN38" i="12" s="1"/>
  <c r="AH32" i="12"/>
  <c r="AH30" i="12"/>
  <c r="AK27" i="12"/>
  <c r="AK26" i="12"/>
  <c r="AH26" i="12"/>
  <c r="AK25" i="12"/>
  <c r="M25" i="12"/>
  <c r="AH25" i="12" s="1"/>
  <c r="AK24" i="12"/>
  <c r="M24" i="12"/>
  <c r="AH24" i="12" s="1"/>
  <c r="AK23" i="12"/>
  <c r="M23" i="12"/>
  <c r="AH23" i="12" s="1"/>
  <c r="AK22" i="12"/>
  <c r="M22" i="12"/>
  <c r="AH22" i="12" s="1"/>
  <c r="AK21" i="12"/>
  <c r="M21" i="12"/>
  <c r="AH21" i="12"/>
  <c r="AU11" i="12"/>
  <c r="AL20" i="12"/>
  <c r="AK20" i="12"/>
  <c r="AU13" i="12"/>
  <c r="Z13" i="12"/>
  <c r="BN8" i="12"/>
  <c r="AA6" i="12"/>
  <c r="BH41" i="13"/>
  <c r="BK3" i="25"/>
  <c r="AD7" i="13"/>
  <c r="AE7" i="13" s="1"/>
  <c r="W13" i="36"/>
  <c r="B13" i="36"/>
  <c r="E14" i="36"/>
  <c r="I14" i="36"/>
  <c r="K14" i="36"/>
  <c r="E15" i="36"/>
  <c r="I15" i="36"/>
  <c r="O15" i="36" s="1"/>
  <c r="J15" i="36" s="1"/>
  <c r="M15" i="36" s="1"/>
  <c r="K15" i="36"/>
  <c r="E16" i="36"/>
  <c r="I16" i="36"/>
  <c r="O16" i="36" s="1"/>
  <c r="J16" i="36" s="1"/>
  <c r="M16" i="36" s="1"/>
  <c r="K16" i="36"/>
  <c r="E17" i="36"/>
  <c r="I17" i="36"/>
  <c r="O17" i="36" s="1"/>
  <c r="J17" i="36" s="1"/>
  <c r="M17" i="36" s="1"/>
  <c r="K17" i="36"/>
  <c r="E18" i="36"/>
  <c r="I18" i="36"/>
  <c r="K18" i="36"/>
  <c r="E19" i="36"/>
  <c r="I19" i="36"/>
  <c r="O19" i="36" s="1"/>
  <c r="J19" i="36" s="1"/>
  <c r="M19" i="36" s="1"/>
  <c r="K19" i="36"/>
  <c r="E20" i="36"/>
  <c r="I20" i="36"/>
  <c r="O20" i="36" s="1"/>
  <c r="J20" i="36" s="1"/>
  <c r="M20" i="36" s="1"/>
  <c r="K20" i="36"/>
  <c r="E21" i="36"/>
  <c r="I21" i="36"/>
  <c r="O21" i="36" s="1"/>
  <c r="J21" i="36" s="1"/>
  <c r="M21" i="36" s="1"/>
  <c r="K21" i="36"/>
  <c r="E22" i="36"/>
  <c r="I22" i="36"/>
  <c r="K22" i="36"/>
  <c r="E23" i="36"/>
  <c r="I23" i="36"/>
  <c r="O23" i="36" s="1"/>
  <c r="J23" i="36" s="1"/>
  <c r="M23" i="36" s="1"/>
  <c r="K23" i="36"/>
  <c r="E24" i="36"/>
  <c r="I24" i="36"/>
  <c r="K24" i="36"/>
  <c r="E25" i="36"/>
  <c r="I25" i="36"/>
  <c r="O25" i="36" s="1"/>
  <c r="J25" i="36" s="1"/>
  <c r="M25" i="36" s="1"/>
  <c r="K25" i="36"/>
  <c r="E26" i="36"/>
  <c r="I26" i="36"/>
  <c r="O26" i="36" s="1"/>
  <c r="J26" i="36" s="1"/>
  <c r="M26" i="36" s="1"/>
  <c r="K26" i="36"/>
  <c r="E27" i="36"/>
  <c r="I27" i="36"/>
  <c r="O27" i="36" s="1"/>
  <c r="J27" i="36" s="1"/>
  <c r="M27" i="36" s="1"/>
  <c r="K27" i="36"/>
  <c r="E28" i="36"/>
  <c r="I28" i="36"/>
  <c r="K28" i="36"/>
  <c r="E29" i="36"/>
  <c r="I29" i="36"/>
  <c r="K29" i="36"/>
  <c r="E30" i="36"/>
  <c r="I30" i="36"/>
  <c r="O30" i="36" s="1"/>
  <c r="J30" i="36" s="1"/>
  <c r="M30" i="36" s="1"/>
  <c r="K30" i="36"/>
  <c r="E31" i="36"/>
  <c r="I31" i="36"/>
  <c r="O31" i="36" s="1"/>
  <c r="J31" i="36" s="1"/>
  <c r="M31" i="36" s="1"/>
  <c r="K31" i="36"/>
  <c r="E32" i="36"/>
  <c r="I32" i="36"/>
  <c r="O32" i="36" s="1"/>
  <c r="J32" i="36" s="1"/>
  <c r="M32" i="36" s="1"/>
  <c r="K32" i="36"/>
  <c r="E33" i="36"/>
  <c r="I33" i="36"/>
  <c r="K33" i="36"/>
  <c r="E34" i="36"/>
  <c r="I34" i="36"/>
  <c r="O34" i="36" s="1"/>
  <c r="J34" i="36" s="1"/>
  <c r="M34" i="36" s="1"/>
  <c r="K34" i="36"/>
  <c r="E35" i="36"/>
  <c r="I35" i="36"/>
  <c r="O35" i="36" s="1"/>
  <c r="J35" i="36" s="1"/>
  <c r="M35" i="36" s="1"/>
  <c r="K35" i="36"/>
  <c r="E36" i="36"/>
  <c r="I36" i="36"/>
  <c r="O36" i="36" s="1"/>
  <c r="J36" i="36" s="1"/>
  <c r="M36" i="36" s="1"/>
  <c r="K36" i="36"/>
  <c r="E37" i="36"/>
  <c r="I37" i="36"/>
  <c r="O37" i="36" s="1"/>
  <c r="J37" i="36" s="1"/>
  <c r="M37" i="36" s="1"/>
  <c r="K37" i="36"/>
  <c r="E38" i="36"/>
  <c r="I38" i="36"/>
  <c r="K38" i="36"/>
  <c r="E39" i="36"/>
  <c r="I39" i="36"/>
  <c r="O39" i="36" s="1"/>
  <c r="J39" i="36" s="1"/>
  <c r="M39" i="36" s="1"/>
  <c r="K39" i="36"/>
  <c r="E40" i="36"/>
  <c r="I40" i="36"/>
  <c r="K40" i="36"/>
  <c r="E41" i="36"/>
  <c r="I41" i="36"/>
  <c r="O41" i="36" s="1"/>
  <c r="J41" i="36" s="1"/>
  <c r="M41" i="36" s="1"/>
  <c r="K41" i="36"/>
  <c r="E42" i="36"/>
  <c r="I42" i="36"/>
  <c r="K42" i="36"/>
  <c r="E43" i="36"/>
  <c r="I43" i="36"/>
  <c r="K43" i="36"/>
  <c r="E44" i="36"/>
  <c r="I44" i="36"/>
  <c r="K44" i="36"/>
  <c r="E45" i="36"/>
  <c r="I45" i="36"/>
  <c r="O45" i="36" s="1"/>
  <c r="J45" i="36" s="1"/>
  <c r="M45" i="36" s="1"/>
  <c r="K45" i="36"/>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O52" i="36" s="1"/>
  <c r="J52" i="36" s="1"/>
  <c r="M52" i="36" s="1"/>
  <c r="K52" i="36"/>
  <c r="E53" i="36"/>
  <c r="I53" i="36"/>
  <c r="O53" i="36" s="1"/>
  <c r="J53" i="36" s="1"/>
  <c r="M53" i="36" s="1"/>
  <c r="K53" i="36"/>
  <c r="E54" i="36"/>
  <c r="I54" i="36"/>
  <c r="O54" i="36" s="1"/>
  <c r="J54" i="36" s="1"/>
  <c r="M54" i="36" s="1"/>
  <c r="K54" i="36"/>
  <c r="E55" i="36"/>
  <c r="I55" i="36"/>
  <c r="O55" i="36" s="1"/>
  <c r="J55" i="36" s="1"/>
  <c r="M55" i="36" s="1"/>
  <c r="K55" i="36"/>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N9" i="25"/>
  <c r="AQ9" i="25"/>
  <c r="A10" i="25"/>
  <c r="F10" i="25"/>
  <c r="G10" i="25"/>
  <c r="J10" i="25" s="1"/>
  <c r="AF10" i="25"/>
  <c r="AK10" i="25"/>
  <c r="AM10" i="25"/>
  <c r="AN10" i="25"/>
  <c r="AQ10" i="25"/>
  <c r="A11" i="25"/>
  <c r="F11" i="25"/>
  <c r="G11" i="25"/>
  <c r="J11" i="25" s="1"/>
  <c r="A12" i="25"/>
  <c r="F12" i="25"/>
  <c r="G12" i="25"/>
  <c r="J12" i="25" s="1"/>
  <c r="A13" i="25"/>
  <c r="F13" i="25"/>
  <c r="I13" i="25" s="1"/>
  <c r="G13" i="25"/>
  <c r="J13" i="25" s="1"/>
  <c r="A14" i="25"/>
  <c r="F14" i="25"/>
  <c r="I14" i="25" s="1"/>
  <c r="H14" i="25" s="1"/>
  <c r="G14" i="25"/>
  <c r="J14" i="25" s="1"/>
  <c r="A15" i="25"/>
  <c r="F15" i="25"/>
  <c r="I15" i="25" s="1"/>
  <c r="H15" i="25" s="1"/>
  <c r="G15" i="25"/>
  <c r="J15" i="25" s="1"/>
  <c r="A16" i="25"/>
  <c r="F16" i="25"/>
  <c r="G16" i="25"/>
  <c r="J16" i="25" s="1"/>
  <c r="A17" i="25"/>
  <c r="F17" i="25"/>
  <c r="G17" i="25"/>
  <c r="J17" i="25" s="1"/>
  <c r="A18" i="25"/>
  <c r="F18" i="25"/>
  <c r="I18" i="25" s="1"/>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I31" i="25" s="1"/>
  <c r="G31" i="25"/>
  <c r="J31" i="25" s="1"/>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A40" i="25"/>
  <c r="F40" i="25"/>
  <c r="I40" i="25" s="1"/>
  <c r="H40" i="25" s="1"/>
  <c r="G40" i="25"/>
  <c r="J40" i="25"/>
  <c r="A41" i="25"/>
  <c r="F41" i="25"/>
  <c r="G41" i="25"/>
  <c r="J41" i="25"/>
  <c r="A42" i="25"/>
  <c r="F42" i="25"/>
  <c r="G42" i="25"/>
  <c r="J42" i="25"/>
  <c r="A43" i="25"/>
  <c r="F43" i="25"/>
  <c r="I43" i="25" s="1"/>
  <c r="G43" i="25"/>
  <c r="J43" i="25"/>
  <c r="A44" i="25"/>
  <c r="F44" i="25"/>
  <c r="I44" i="25" s="1"/>
  <c r="H44" i="25" s="1"/>
  <c r="G44" i="25"/>
  <c r="J44" i="25" s="1"/>
  <c r="A45" i="25"/>
  <c r="F45" i="25"/>
  <c r="G45" i="25"/>
  <c r="J45" i="25" s="1"/>
  <c r="A46" i="25"/>
  <c r="F46" i="25"/>
  <c r="I46" i="25" s="1"/>
  <c r="G46" i="25"/>
  <c r="J46" i="25" s="1"/>
  <c r="A47" i="25"/>
  <c r="F47" i="25"/>
  <c r="I47" i="25" s="1"/>
  <c r="G47" i="25"/>
  <c r="J47" i="25" s="1"/>
  <c r="A48" i="25"/>
  <c r="F48" i="25"/>
  <c r="I48" i="25" s="1"/>
  <c r="G48" i="25"/>
  <c r="J48" i="25" s="1"/>
  <c r="A49" i="25"/>
  <c r="F49" i="25"/>
  <c r="I49" i="25" s="1"/>
  <c r="G49" i="25"/>
  <c r="J49" i="25" s="1"/>
  <c r="A50" i="25"/>
  <c r="F50" i="25"/>
  <c r="G50" i="25"/>
  <c r="J50" i="25" s="1"/>
  <c r="A51" i="25"/>
  <c r="F51" i="25"/>
  <c r="I51" i="25" s="1"/>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s="1"/>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I64" i="25" s="1"/>
  <c r="G64" i="25"/>
  <c r="J64" i="25" s="1"/>
  <c r="A65" i="25"/>
  <c r="F65" i="25"/>
  <c r="I65" i="25" s="1"/>
  <c r="G65" i="25"/>
  <c r="J65" i="25" s="1"/>
  <c r="A66" i="25"/>
  <c r="F66" i="25"/>
  <c r="G66" i="25"/>
  <c r="J66" i="25" s="1"/>
  <c r="A67" i="25"/>
  <c r="F67" i="25"/>
  <c r="I67" i="25" s="1"/>
  <c r="G67" i="25"/>
  <c r="J67" i="25" s="1"/>
  <c r="A68" i="25"/>
  <c r="F68" i="25"/>
  <c r="I68" i="25" s="1"/>
  <c r="G68" i="25"/>
  <c r="J68" i="25" s="1"/>
  <c r="A69" i="25"/>
  <c r="F69" i="25"/>
  <c r="I69" i="25" s="1"/>
  <c r="G69" i="25"/>
  <c r="J69" i="25" s="1"/>
  <c r="A70" i="25"/>
  <c r="F70" i="25"/>
  <c r="G70" i="25"/>
  <c r="J70" i="25" s="1"/>
  <c r="A71" i="25"/>
  <c r="F71" i="25"/>
  <c r="I71" i="25" s="1"/>
  <c r="G71" i="25"/>
  <c r="J71" i="25" s="1"/>
  <c r="A72" i="25"/>
  <c r="F72" i="25"/>
  <c r="G72" i="25"/>
  <c r="J72" i="25" s="1"/>
  <c r="A73" i="25"/>
  <c r="F73" i="25"/>
  <c r="G73" i="25"/>
  <c r="J73" i="25" s="1"/>
  <c r="A74" i="25"/>
  <c r="F74" i="25"/>
  <c r="I74" i="25" s="1"/>
  <c r="G74" i="25"/>
  <c r="J74" i="25" s="1"/>
  <c r="A75" i="25"/>
  <c r="F75" i="25"/>
  <c r="E75" i="25" s="1"/>
  <c r="G75" i="25"/>
  <c r="J75" i="25"/>
  <c r="A76" i="25"/>
  <c r="F76" i="25"/>
  <c r="I76" i="25" s="1"/>
  <c r="G76" i="25"/>
  <c r="J76" i="25" s="1"/>
  <c r="A77" i="25"/>
  <c r="F77" i="25"/>
  <c r="I77" i="25" s="1"/>
  <c r="G77" i="25"/>
  <c r="J77" i="25" s="1"/>
  <c r="A78" i="25"/>
  <c r="F78" i="25"/>
  <c r="I78" i="25" s="1"/>
  <c r="G78" i="25"/>
  <c r="J78" i="25" s="1"/>
  <c r="A79" i="25"/>
  <c r="F79" i="25"/>
  <c r="I79" i="25" s="1"/>
  <c r="G79" i="25"/>
  <c r="J79" i="25" s="1"/>
  <c r="A80" i="25"/>
  <c r="F80" i="25"/>
  <c r="I80" i="25" s="1"/>
  <c r="G80" i="25"/>
  <c r="J80" i="25" s="1"/>
  <c r="A81" i="25"/>
  <c r="F81" i="25"/>
  <c r="I81" i="25" s="1"/>
  <c r="G81" i="25"/>
  <c r="J81" i="25" s="1"/>
  <c r="A82" i="25"/>
  <c r="F82" i="25"/>
  <c r="G82" i="25"/>
  <c r="J82" i="25" s="1"/>
  <c r="A83" i="25"/>
  <c r="F83" i="25"/>
  <c r="G83" i="25"/>
  <c r="J83" i="25" s="1"/>
  <c r="A84" i="25"/>
  <c r="F84" i="25"/>
  <c r="I84" i="25" s="1"/>
  <c r="G84" i="25"/>
  <c r="J84" i="25" s="1"/>
  <c r="A85" i="25"/>
  <c r="F85" i="25"/>
  <c r="I85" i="25" s="1"/>
  <c r="G85" i="25"/>
  <c r="J85" i="25" s="1"/>
  <c r="A86" i="25"/>
  <c r="F86" i="25"/>
  <c r="I86" i="25" s="1"/>
  <c r="G86" i="25"/>
  <c r="J86" i="25" s="1"/>
  <c r="A87" i="25"/>
  <c r="F87" i="25"/>
  <c r="I87" i="25" s="1"/>
  <c r="G87" i="25"/>
  <c r="J87" i="25" s="1"/>
  <c r="A88" i="25"/>
  <c r="F88" i="25"/>
  <c r="G88" i="25"/>
  <c r="J88" i="25" s="1"/>
  <c r="F89" i="25"/>
  <c r="I89" i="25" s="1"/>
  <c r="G89" i="25"/>
  <c r="J89" i="25" s="1"/>
  <c r="F90" i="25"/>
  <c r="I90" i="25" s="1"/>
  <c r="G90" i="25"/>
  <c r="J90" i="25" s="1"/>
  <c r="A91" i="25"/>
  <c r="F91" i="25"/>
  <c r="I91" i="25" s="1"/>
  <c r="H91" i="25" s="1"/>
  <c r="G91" i="25"/>
  <c r="J91" i="25" s="1"/>
  <c r="A92" i="25"/>
  <c r="F92" i="25"/>
  <c r="I92" i="25" s="1"/>
  <c r="G92" i="25"/>
  <c r="J92" i="25" s="1"/>
  <c r="A93" i="25"/>
  <c r="F93" i="25"/>
  <c r="I93" i="25" s="1"/>
  <c r="G93" i="25"/>
  <c r="J93" i="25" s="1"/>
  <c r="A94" i="25"/>
  <c r="F94" i="25"/>
  <c r="G94" i="25"/>
  <c r="J94" i="25" s="1"/>
  <c r="I94" i="25"/>
  <c r="A95" i="25"/>
  <c r="F95" i="25"/>
  <c r="I95" i="25" s="1"/>
  <c r="G95" i="25"/>
  <c r="J95" i="25" s="1"/>
  <c r="A96" i="25"/>
  <c r="F96" i="25"/>
  <c r="I96" i="25" s="1"/>
  <c r="G96" i="25"/>
  <c r="J96" i="25" s="1"/>
  <c r="A97" i="25"/>
  <c r="F97" i="25"/>
  <c r="I97" i="25" s="1"/>
  <c r="G97" i="25"/>
  <c r="J97" i="25" s="1"/>
  <c r="A98" i="25"/>
  <c r="F98" i="25"/>
  <c r="I98" i="25" s="1"/>
  <c r="G98" i="25"/>
  <c r="J98" i="25" s="1"/>
  <c r="A99" i="25"/>
  <c r="F99" i="25"/>
  <c r="I99" i="25" s="1"/>
  <c r="G99" i="25"/>
  <c r="J99" i="25" s="1"/>
  <c r="A100" i="25"/>
  <c r="F100" i="25"/>
  <c r="I100" i="25" s="1"/>
  <c r="G100" i="25"/>
  <c r="J100" i="25" s="1"/>
  <c r="A101" i="25"/>
  <c r="F101" i="25"/>
  <c r="I101" i="25" s="1"/>
  <c r="H101" i="25" s="1"/>
  <c r="G101" i="25"/>
  <c r="J101" i="25" s="1"/>
  <c r="A102" i="25"/>
  <c r="F102" i="25"/>
  <c r="I102" i="25" s="1"/>
  <c r="G102" i="25"/>
  <c r="J102" i="25" s="1"/>
  <c r="A103" i="25"/>
  <c r="F103" i="25"/>
  <c r="I103" i="25" s="1"/>
  <c r="G103" i="25"/>
  <c r="J103" i="25" s="1"/>
  <c r="A104" i="25"/>
  <c r="F104" i="25"/>
  <c r="I104" i="25" s="1"/>
  <c r="G104" i="25"/>
  <c r="J104" i="25" s="1"/>
  <c r="A105" i="25"/>
  <c r="F105" i="25"/>
  <c r="I105" i="25" s="1"/>
  <c r="G105" i="25"/>
  <c r="J105" i="25" s="1"/>
  <c r="A106" i="25"/>
  <c r="F106" i="25"/>
  <c r="G106" i="25"/>
  <c r="J106" i="25" s="1"/>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G114" i="25"/>
  <c r="J114" i="25"/>
  <c r="A115" i="25"/>
  <c r="F115" i="25"/>
  <c r="I115" i="25" s="1"/>
  <c r="G115" i="25"/>
  <c r="J115" i="25" s="1"/>
  <c r="A116" i="25"/>
  <c r="F116" i="25"/>
  <c r="I116" i="25" s="1"/>
  <c r="G116" i="25"/>
  <c r="J116" i="25" s="1"/>
  <c r="A117" i="25"/>
  <c r="F117" i="25"/>
  <c r="G117" i="25"/>
  <c r="J117" i="25" s="1"/>
  <c r="A118" i="25"/>
  <c r="F118" i="25"/>
  <c r="I118" i="25" s="1"/>
  <c r="G118" i="25"/>
  <c r="J118" i="25" s="1"/>
  <c r="A119" i="25"/>
  <c r="F119" i="25"/>
  <c r="I119" i="25" s="1"/>
  <c r="G119" i="25"/>
  <c r="J119" i="25" s="1"/>
  <c r="A120" i="25"/>
  <c r="F120" i="25"/>
  <c r="G120" i="25"/>
  <c r="J120" i="25" s="1"/>
  <c r="A121" i="25"/>
  <c r="F121" i="25"/>
  <c r="I121" i="25" s="1"/>
  <c r="G121" i="25"/>
  <c r="J121" i="25" s="1"/>
  <c r="A122" i="25"/>
  <c r="F122" i="25"/>
  <c r="I122" i="25" s="1"/>
  <c r="G122" i="25"/>
  <c r="J122" i="25" s="1"/>
  <c r="A123" i="25"/>
  <c r="F123" i="25"/>
  <c r="G123" i="25"/>
  <c r="J123" i="25" s="1"/>
  <c r="A124" i="25"/>
  <c r="F124" i="25"/>
  <c r="I124" i="25" s="1"/>
  <c r="G124" i="25"/>
  <c r="J124" i="25" s="1"/>
  <c r="A125" i="25"/>
  <c r="F125" i="25"/>
  <c r="I125" i="25" s="1"/>
  <c r="G125" i="25"/>
  <c r="J125" i="25" s="1"/>
  <c r="A126" i="25"/>
  <c r="F126" i="25"/>
  <c r="G126" i="25"/>
  <c r="J126" i="25" s="1"/>
  <c r="A127" i="25"/>
  <c r="F127" i="25"/>
  <c r="G127" i="25"/>
  <c r="J127" i="25" s="1"/>
  <c r="A128" i="25"/>
  <c r="F128" i="25"/>
  <c r="I128" i="25" s="1"/>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I138" i="25" s="1"/>
  <c r="H138" i="25" s="1"/>
  <c r="G138" i="25"/>
  <c r="J138" i="25" s="1"/>
  <c r="A139" i="25"/>
  <c r="F139" i="25"/>
  <c r="G139" i="25"/>
  <c r="J139" i="25" s="1"/>
  <c r="A140" i="25"/>
  <c r="F140" i="25"/>
  <c r="I140" i="25" s="1"/>
  <c r="G140" i="25"/>
  <c r="J140" i="25" s="1"/>
  <c r="F141" i="25"/>
  <c r="E141" i="25" s="1"/>
  <c r="G141" i="25"/>
  <c r="J141" i="25" s="1"/>
  <c r="F142" i="25"/>
  <c r="G142" i="25"/>
  <c r="J142" i="25" s="1"/>
  <c r="A143" i="25"/>
  <c r="F143" i="25"/>
  <c r="G143" i="25"/>
  <c r="J143" i="25" s="1"/>
  <c r="A145" i="25"/>
  <c r="F145" i="25"/>
  <c r="I145" i="25" s="1"/>
  <c r="G145" i="25"/>
  <c r="J145" i="25"/>
  <c r="A146" i="25"/>
  <c r="F146" i="25"/>
  <c r="I146" i="25" s="1"/>
  <c r="G146" i="25"/>
  <c r="J146" i="25"/>
  <c r="A147" i="25"/>
  <c r="F147" i="25"/>
  <c r="I147" i="25" s="1"/>
  <c r="G147" i="25"/>
  <c r="J147" i="25"/>
  <c r="A148" i="25"/>
  <c r="F148" i="25"/>
  <c r="I148" i="25" s="1"/>
  <c r="G148" i="25"/>
  <c r="J148" i="25"/>
  <c r="A149" i="25"/>
  <c r="F149" i="25"/>
  <c r="E149" i="25" s="1"/>
  <c r="G149" i="25"/>
  <c r="J149" i="25" s="1"/>
  <c r="A150" i="25"/>
  <c r="F150" i="25"/>
  <c r="G150" i="25"/>
  <c r="J150" i="25" s="1"/>
  <c r="A151" i="25"/>
  <c r="F151" i="25"/>
  <c r="I151" i="25" s="1"/>
  <c r="H151" i="25" s="1"/>
  <c r="G151" i="25"/>
  <c r="J151" i="25" s="1"/>
  <c r="A152" i="25"/>
  <c r="F152" i="25"/>
  <c r="G152" i="25"/>
  <c r="J152" i="25" s="1"/>
  <c r="A153" i="25"/>
  <c r="F153" i="25"/>
  <c r="I153" i="25" s="1"/>
  <c r="G153" i="25"/>
  <c r="J153" i="25" s="1"/>
  <c r="A154" i="25"/>
  <c r="F154" i="25"/>
  <c r="I154" i="25" s="1"/>
  <c r="G154" i="25"/>
  <c r="J154" i="25" s="1"/>
  <c r="A155" i="25"/>
  <c r="F155" i="25"/>
  <c r="I155" i="25" s="1"/>
  <c r="G155" i="25"/>
  <c r="J155" i="25" s="1"/>
  <c r="A156" i="25"/>
  <c r="F156" i="25"/>
  <c r="G156" i="25"/>
  <c r="J156" i="25" s="1"/>
  <c r="A157" i="25"/>
  <c r="F157" i="25"/>
  <c r="I157" i="25" s="1"/>
  <c r="G157" i="25"/>
  <c r="J157" i="25" s="1"/>
  <c r="A158" i="25"/>
  <c r="F158" i="25"/>
  <c r="I158" i="25" s="1"/>
  <c r="G158" i="25"/>
  <c r="J158" i="25" s="1"/>
  <c r="A159" i="25"/>
  <c r="F159" i="25"/>
  <c r="G159" i="25"/>
  <c r="J159" i="25" s="1"/>
  <c r="A160" i="25"/>
  <c r="F160" i="25"/>
  <c r="G160" i="25"/>
  <c r="J160" i="25" s="1"/>
  <c r="A161" i="25"/>
  <c r="F161" i="25"/>
  <c r="I161" i="25" s="1"/>
  <c r="G161" i="25"/>
  <c r="J161" i="25" s="1"/>
  <c r="A162" i="25"/>
  <c r="F162" i="25"/>
  <c r="I162" i="25" s="1"/>
  <c r="G162" i="25"/>
  <c r="J162" i="25" s="1"/>
  <c r="H162" i="25" s="1"/>
  <c r="A163" i="25"/>
  <c r="F163" i="25"/>
  <c r="I163" i="25" s="1"/>
  <c r="G163" i="25"/>
  <c r="J163" i="25" s="1"/>
  <c r="A164" i="25"/>
  <c r="F164" i="25"/>
  <c r="I164" i="25" s="1"/>
  <c r="G164" i="25"/>
  <c r="J164" i="25" s="1"/>
  <c r="A165" i="25"/>
  <c r="F165" i="25"/>
  <c r="G165" i="25"/>
  <c r="J165" i="25" s="1"/>
  <c r="I165" i="25"/>
  <c r="A166" i="25"/>
  <c r="F166" i="25"/>
  <c r="I166" i="25" s="1"/>
  <c r="G166" i="25"/>
  <c r="J166" i="25" s="1"/>
  <c r="A167" i="25"/>
  <c r="F167" i="25"/>
  <c r="I167" i="25" s="1"/>
  <c r="G167" i="25"/>
  <c r="J167" i="25" s="1"/>
  <c r="A168" i="25"/>
  <c r="F168" i="25"/>
  <c r="I168" i="25" s="1"/>
  <c r="G168" i="25"/>
  <c r="J168" i="25" s="1"/>
  <c r="A169" i="25"/>
  <c r="F169" i="25"/>
  <c r="I169" i="25" s="1"/>
  <c r="G169" i="25"/>
  <c r="J169" i="25" s="1"/>
  <c r="A170" i="25"/>
  <c r="F170" i="25"/>
  <c r="I170" i="25" s="1"/>
  <c r="G170" i="25"/>
  <c r="J170" i="25" s="1"/>
  <c r="A171" i="25"/>
  <c r="F171" i="25"/>
  <c r="I171" i="25" s="1"/>
  <c r="G171" i="25"/>
  <c r="J171" i="25" s="1"/>
  <c r="A172" i="25"/>
  <c r="F172" i="25"/>
  <c r="I172" i="25" s="1"/>
  <c r="G172" i="25"/>
  <c r="J172" i="25" s="1"/>
  <c r="A173" i="25"/>
  <c r="F173" i="25"/>
  <c r="I173" i="25" s="1"/>
  <c r="H173" i="25" s="1"/>
  <c r="G173" i="25"/>
  <c r="J173" i="25" s="1"/>
  <c r="A174" i="25"/>
  <c r="F174" i="25"/>
  <c r="I174" i="25" s="1"/>
  <c r="G174" i="25"/>
  <c r="J174" i="25" s="1"/>
  <c r="A175" i="25"/>
  <c r="F175" i="25"/>
  <c r="G175" i="25"/>
  <c r="J175" i="25" s="1"/>
  <c r="A176" i="25"/>
  <c r="F176" i="25"/>
  <c r="G176" i="25"/>
  <c r="J176" i="25" s="1"/>
  <c r="A177" i="25"/>
  <c r="F177" i="25"/>
  <c r="I177" i="25" s="1"/>
  <c r="G177" i="25"/>
  <c r="J177" i="25" s="1"/>
  <c r="A178" i="25"/>
  <c r="F178" i="25"/>
  <c r="I178" i="25" s="1"/>
  <c r="G178" i="25"/>
  <c r="J178" i="25" s="1"/>
  <c r="A179" i="25"/>
  <c r="F179" i="25"/>
  <c r="G179" i="25"/>
  <c r="J179" i="25" s="1"/>
  <c r="I179" i="25"/>
  <c r="A180" i="25"/>
  <c r="F180" i="25"/>
  <c r="I180" i="25" s="1"/>
  <c r="G180" i="25"/>
  <c r="J180" i="25" s="1"/>
  <c r="A181" i="25"/>
  <c r="F181" i="25"/>
  <c r="I181" i="25" s="1"/>
  <c r="G181" i="25"/>
  <c r="J181" i="25" s="1"/>
  <c r="A182" i="25"/>
  <c r="F182" i="25"/>
  <c r="I182" i="25" s="1"/>
  <c r="H182" i="25" s="1"/>
  <c r="G182" i="25"/>
  <c r="J182" i="25" s="1"/>
  <c r="A183" i="25"/>
  <c r="F183" i="25"/>
  <c r="I183" i="25" s="1"/>
  <c r="G183" i="25"/>
  <c r="J183" i="25" s="1"/>
  <c r="A184" i="25"/>
  <c r="F184" i="25"/>
  <c r="G184" i="25"/>
  <c r="J184" i="25" s="1"/>
  <c r="AN185"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69" i="12"/>
  <c r="AN61" i="12"/>
  <c r="AN45" i="12"/>
  <c r="AN39" i="12"/>
  <c r="I184" i="25"/>
  <c r="I152" i="25"/>
  <c r="I150" i="25"/>
  <c r="I134" i="25"/>
  <c r="H134" i="25" s="1"/>
  <c r="I130" i="25"/>
  <c r="I126" i="25"/>
  <c r="H126" i="25" s="1"/>
  <c r="I110" i="25"/>
  <c r="I107" i="25"/>
  <c r="I106" i="25"/>
  <c r="I82" i="25"/>
  <c r="I72" i="25"/>
  <c r="I70" i="25"/>
  <c r="H70" i="25" s="1"/>
  <c r="I61" i="25"/>
  <c r="I53" i="25"/>
  <c r="H53" i="25" s="1"/>
  <c r="I42" i="25"/>
  <c r="H42" i="25" s="1"/>
  <c r="I35" i="25"/>
  <c r="H35" i="25" s="1"/>
  <c r="I34" i="25"/>
  <c r="H34" i="25" s="1"/>
  <c r="I20" i="25"/>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N74" i="30"/>
  <c r="BM82" i="30"/>
  <c r="BM90" i="30"/>
  <c r="BN98" i="30"/>
  <c r="BN106" i="30"/>
  <c r="BN114" i="30"/>
  <c r="BN122" i="30"/>
  <c r="BN130" i="30"/>
  <c r="BM138" i="30"/>
  <c r="BN146" i="30"/>
  <c r="BM154" i="30"/>
  <c r="BN162" i="30"/>
  <c r="BM170" i="30"/>
  <c r="BM178" i="30"/>
  <c r="BM186"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N42" i="35" s="1"/>
  <c r="AM38" i="35"/>
  <c r="AN38" i="35" s="1"/>
  <c r="AM27" i="35"/>
  <c r="AN27" i="35" s="1"/>
  <c r="AM25" i="35"/>
  <c r="AN25" i="35" s="1"/>
  <c r="AM33" i="35"/>
  <c r="AM47" i="35"/>
  <c r="AN47" i="35" s="1"/>
  <c r="AU12" i="35"/>
  <c r="AM39" i="35"/>
  <c r="AM23" i="35"/>
  <c r="AN23" i="35" s="1"/>
  <c r="AM22" i="35"/>
  <c r="AN22" i="35" s="1"/>
  <c r="AM43" i="35"/>
  <c r="AN43" i="35" s="1"/>
  <c r="AM31" i="35"/>
  <c r="AN31" i="35"/>
  <c r="AM37" i="35"/>
  <c r="AN37" i="35" s="1"/>
  <c r="AM20" i="35"/>
  <c r="AN20" i="35" s="1"/>
  <c r="AP20" i="35" s="1"/>
  <c r="AL49" i="35"/>
  <c r="AM44" i="35"/>
  <c r="AN44" i="35" s="1"/>
  <c r="AM40" i="35"/>
  <c r="AN40" i="35" s="1"/>
  <c r="AM34" i="35"/>
  <c r="AN34" i="35" s="1"/>
  <c r="AM24" i="35"/>
  <c r="AN24" i="35"/>
  <c r="AM29" i="35"/>
  <c r="AN29" i="35" s="1"/>
  <c r="AM46" i="35"/>
  <c r="AN46" i="35" s="1"/>
  <c r="AM28" i="35"/>
  <c r="AN28" i="35" s="1"/>
  <c r="AM21" i="35"/>
  <c r="AM32" i="35"/>
  <c r="AN32" i="35" s="1"/>
  <c r="AM30" i="35"/>
  <c r="AN30" i="35" s="1"/>
  <c r="AM45" i="35"/>
  <c r="AN45" i="35" s="1"/>
  <c r="AM41" i="35"/>
  <c r="AN41" i="35" s="1"/>
  <c r="AM36" i="35"/>
  <c r="AN36" i="35" s="1"/>
  <c r="AM26" i="35"/>
  <c r="AN26" i="35" s="1"/>
  <c r="AM35" i="35"/>
  <c r="AN35" i="35" s="1"/>
  <c r="BF11" i="35"/>
  <c r="BM52" i="35" s="1"/>
  <c r="AN49" i="35"/>
  <c r="AP49" i="35" s="1"/>
  <c r="AU11" i="35"/>
  <c r="BM95" i="35"/>
  <c r="BN185" i="35"/>
  <c r="BN151" i="35"/>
  <c r="AN39" i="35"/>
  <c r="AN33" i="35"/>
  <c r="AN21" i="35"/>
  <c r="AN48" i="35"/>
  <c r="AY41" i="13"/>
  <c r="BB41" i="13"/>
  <c r="BC41" i="13"/>
  <c r="BF41" i="13"/>
  <c r="BG41" i="13"/>
  <c r="AX41" i="13"/>
  <c r="E117" i="25" l="1"/>
  <c r="I21" i="13" s="1"/>
  <c r="I117" i="25"/>
  <c r="BM37" i="35"/>
  <c r="BN101" i="30"/>
  <c r="BN33" i="30"/>
  <c r="BN123" i="30"/>
  <c r="BJ13" i="30"/>
  <c r="BM191" i="30"/>
  <c r="BN183" i="30"/>
  <c r="BN175" i="30"/>
  <c r="BN167" i="30"/>
  <c r="BM159" i="30"/>
  <c r="BM151" i="30"/>
  <c r="BN143" i="30"/>
  <c r="BM135" i="30"/>
  <c r="BM127" i="30"/>
  <c r="BM119" i="30"/>
  <c r="BM111" i="30"/>
  <c r="BM103" i="30"/>
  <c r="BN95" i="30"/>
  <c r="BM87" i="30"/>
  <c r="BM79" i="30"/>
  <c r="BM71" i="30"/>
  <c r="H174" i="25"/>
  <c r="H118" i="25"/>
  <c r="H97" i="25"/>
  <c r="I75" i="25"/>
  <c r="H75" i="25" s="1"/>
  <c r="H51" i="25"/>
  <c r="BN14" i="12"/>
  <c r="BN13" i="12"/>
  <c r="BN174" i="35"/>
  <c r="BN37" i="35"/>
  <c r="BN176" i="35"/>
  <c r="BI15" i="35"/>
  <c r="BJ15" i="35" s="1"/>
  <c r="BK15" i="35" s="1"/>
  <c r="BL15" i="35" s="1"/>
  <c r="BM15" i="35" s="1"/>
  <c r="BN175" i="35"/>
  <c r="BM190" i="30"/>
  <c r="BM182" i="30"/>
  <c r="BN174" i="30"/>
  <c r="BN166" i="30"/>
  <c r="BN158" i="30"/>
  <c r="BN150" i="30"/>
  <c r="BM142" i="30"/>
  <c r="BN134" i="30"/>
  <c r="BN126" i="30"/>
  <c r="BN118" i="30"/>
  <c r="BN110" i="30"/>
  <c r="BN102" i="30"/>
  <c r="BM94" i="30"/>
  <c r="BN86" i="30"/>
  <c r="BN78" i="30"/>
  <c r="H148" i="25"/>
  <c r="H147" i="25"/>
  <c r="H146" i="25"/>
  <c r="H145" i="25"/>
  <c r="H115" i="25"/>
  <c r="H114" i="25"/>
  <c r="H93" i="25"/>
  <c r="H87" i="25"/>
  <c r="BL14" i="12"/>
  <c r="BN133" i="35"/>
  <c r="BN50" i="35"/>
  <c r="BM173" i="35"/>
  <c r="BM57" i="35"/>
  <c r="BN54" i="35"/>
  <c r="BM43" i="35"/>
  <c r="BN187" i="30"/>
  <c r="BN179" i="30"/>
  <c r="BN171" i="30"/>
  <c r="BM163" i="30"/>
  <c r="BN155" i="30"/>
  <c r="BM147" i="30"/>
  <c r="BN139" i="30"/>
  <c r="BM131" i="30"/>
  <c r="BM123" i="30"/>
  <c r="BM115" i="30"/>
  <c r="BM107" i="30"/>
  <c r="BN99" i="30"/>
  <c r="BN91" i="30"/>
  <c r="BM83" i="30"/>
  <c r="BM75" i="30"/>
  <c r="H125" i="25"/>
  <c r="BM108" i="14"/>
  <c r="BM52" i="14"/>
  <c r="H39" i="25"/>
  <c r="BM14" i="12"/>
  <c r="AP20" i="26"/>
  <c r="BN13" i="26"/>
  <c r="H180" i="25"/>
  <c r="H122" i="25"/>
  <c r="H116" i="25"/>
  <c r="H90" i="25"/>
  <c r="BM8" i="12"/>
  <c r="BL8" i="12" s="1"/>
  <c r="BM64" i="29"/>
  <c r="BF13" i="29"/>
  <c r="BM15" i="31"/>
  <c r="AP184" i="12"/>
  <c r="BM39" i="28"/>
  <c r="BM24" i="28"/>
  <c r="BN131" i="28"/>
  <c r="BM22" i="28"/>
  <c r="BM166" i="28"/>
  <c r="BM48" i="28"/>
  <c r="BN20" i="32"/>
  <c r="BN38" i="32"/>
  <c r="BN24" i="32"/>
  <c r="BN194" i="32"/>
  <c r="BN159" i="28"/>
  <c r="BM133" i="29"/>
  <c r="BL14" i="31"/>
  <c r="BN13" i="31"/>
  <c r="BN56" i="33"/>
  <c r="BM57" i="33"/>
  <c r="BN84" i="33"/>
  <c r="BM85" i="33"/>
  <c r="BL13" i="27"/>
  <c r="BL14" i="30"/>
  <c r="BM133" i="33"/>
  <c r="BL8" i="33"/>
  <c r="BK8" i="33" s="1"/>
  <c r="BJ8" i="33" s="1"/>
  <c r="BM13" i="27"/>
  <c r="BN98" i="27"/>
  <c r="BM158" i="30"/>
  <c r="BM8" i="34"/>
  <c r="BL8" i="34" s="1"/>
  <c r="BN184" i="35"/>
  <c r="BN46" i="35"/>
  <c r="BM101" i="35"/>
  <c r="BM108" i="35"/>
  <c r="H107" i="25"/>
  <c r="H104" i="25"/>
  <c r="H96" i="25"/>
  <c r="H95" i="25"/>
  <c r="H48" i="25"/>
  <c r="H13" i="25"/>
  <c r="AP178" i="12"/>
  <c r="H68" i="25"/>
  <c r="BM37" i="12"/>
  <c r="BM183" i="14"/>
  <c r="H82" i="25"/>
  <c r="H170" i="25"/>
  <c r="H161" i="25"/>
  <c r="H158" i="25"/>
  <c r="H105" i="25"/>
  <c r="H102" i="25"/>
  <c r="H99" i="25"/>
  <c r="H98" i="25"/>
  <c r="H78" i="25"/>
  <c r="H67" i="25"/>
  <c r="H46" i="25"/>
  <c r="AR10" i="25"/>
  <c r="AR9" i="25"/>
  <c r="H6" i="25"/>
  <c r="BK14" i="14"/>
  <c r="AP118" i="26"/>
  <c r="H121" i="25"/>
  <c r="BO11" i="12"/>
  <c r="BM13" i="12"/>
  <c r="BN79" i="12"/>
  <c r="BN148" i="33"/>
  <c r="BM149" i="33"/>
  <c r="BN140" i="27"/>
  <c r="BN80" i="28"/>
  <c r="BM115" i="28"/>
  <c r="BN171" i="28"/>
  <c r="BN174" i="28"/>
  <c r="BN13" i="28"/>
  <c r="BN88" i="33"/>
  <c r="BM89" i="33"/>
  <c r="BN132" i="33"/>
  <c r="BK13" i="27"/>
  <c r="BN163" i="28"/>
  <c r="BM175" i="33"/>
  <c r="BM165" i="33"/>
  <c r="BN164" i="33"/>
  <c r="BM95" i="33"/>
  <c r="BM63" i="33"/>
  <c r="BN33" i="33"/>
  <c r="BM181" i="33"/>
  <c r="BN180" i="33"/>
  <c r="BN110" i="33"/>
  <c r="BN78" i="33"/>
  <c r="BN46" i="33"/>
  <c r="BN37" i="33"/>
  <c r="BL14" i="34"/>
  <c r="BL13" i="34"/>
  <c r="BK13" i="34"/>
  <c r="BK14" i="34"/>
  <c r="BN140" i="34"/>
  <c r="BM129" i="34"/>
  <c r="BN174" i="34"/>
  <c r="BM121" i="34"/>
  <c r="BN76" i="34"/>
  <c r="BM65" i="34"/>
  <c r="BM57" i="34"/>
  <c r="BK13" i="26"/>
  <c r="BM86" i="28"/>
  <c r="BM136" i="28"/>
  <c r="BN143" i="28"/>
  <c r="AP20" i="30"/>
  <c r="BL13" i="31"/>
  <c r="BO11" i="31"/>
  <c r="BM166" i="31"/>
  <c r="BM162" i="31"/>
  <c r="BN149" i="31"/>
  <c r="BK13" i="32"/>
  <c r="BN15" i="32"/>
  <c r="BN78" i="32"/>
  <c r="BN70" i="32"/>
  <c r="BM67" i="32"/>
  <c r="BN46" i="32"/>
  <c r="BN35" i="32"/>
  <c r="BM75" i="32"/>
  <c r="BN62" i="32"/>
  <c r="BM51" i="32"/>
  <c r="BN114" i="32"/>
  <c r="BN54" i="32"/>
  <c r="BN52" i="33"/>
  <c r="BM53" i="33"/>
  <c r="BM159" i="33"/>
  <c r="BK13" i="30"/>
  <c r="AP20" i="32"/>
  <c r="AP20" i="34"/>
  <c r="BN13" i="34"/>
  <c r="BM14" i="34"/>
  <c r="BN15" i="31"/>
  <c r="BL14" i="32"/>
  <c r="BN14" i="31"/>
  <c r="BK8" i="34"/>
  <c r="BJ8" i="34" s="1"/>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F14" i="26"/>
  <c r="BM125" i="26"/>
  <c r="BN95" i="26"/>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149" i="25" s="1"/>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N190" i="26"/>
  <c r="BN174" i="26"/>
  <c r="BM158" i="26"/>
  <c r="BM142" i="26"/>
  <c r="BM123" i="26"/>
  <c r="BM102" i="26"/>
  <c r="BM81" i="26"/>
  <c r="BN59" i="26"/>
  <c r="BN38" i="26"/>
  <c r="BN180" i="14"/>
  <c r="BM159" i="14"/>
  <c r="BN138" i="14"/>
  <c r="BN116" i="14"/>
  <c r="BN95" i="14"/>
  <c r="BM74" i="14"/>
  <c r="BN52" i="14"/>
  <c r="BN31" i="14"/>
  <c r="BM106" i="12"/>
  <c r="H12" i="25"/>
  <c r="H130" i="25"/>
  <c r="H177"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H61" i="25"/>
  <c r="H72" i="25"/>
  <c r="H178" i="25"/>
  <c r="H169" i="25"/>
  <c r="H165" i="25"/>
  <c r="H164" i="25"/>
  <c r="H157" i="25"/>
  <c r="H154" i="25"/>
  <c r="H119" i="25"/>
  <c r="H86" i="25"/>
  <c r="H80" i="25"/>
  <c r="H79" i="25"/>
  <c r="H69" i="25"/>
  <c r="H62" i="25"/>
  <c r="H36" i="25"/>
  <c r="H18" i="25"/>
  <c r="AR8" i="25"/>
  <c r="AR5" i="25"/>
  <c r="BK8" i="12"/>
  <c r="BJ8" i="12" s="1"/>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O14" i="34" s="1"/>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AP48" i="35"/>
  <c r="AP39" i="35"/>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K15" i="12" s="1"/>
  <c r="BL15" i="12" s="1"/>
  <c r="BM15" i="12" s="1"/>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R29" i="13"/>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4" i="12"/>
  <c r="AN139" i="35"/>
  <c r="AP139" i="35" s="1"/>
  <c r="AN141" i="35"/>
  <c r="AP141" i="35" s="1"/>
  <c r="BN13" i="35"/>
  <c r="BN14" i="35"/>
  <c r="BK8" i="35"/>
  <c r="BJ8" i="35" s="1"/>
  <c r="BK14" i="35"/>
  <c r="AN191" i="14"/>
  <c r="AP191" i="14" s="1"/>
  <c r="AN115" i="26"/>
  <c r="AP115" i="26" s="1"/>
  <c r="BK15" i="26"/>
  <c r="BK14" i="26"/>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19" i="26"/>
  <c r="B19" i="34"/>
  <c r="BF19" i="14"/>
  <c r="I18" i="28"/>
  <c r="AL19" i="26"/>
  <c r="K16" i="33"/>
  <c r="BE17" i="12"/>
  <c r="BE17" i="31"/>
  <c r="K16" i="32"/>
  <c r="K16" i="12"/>
  <c r="AP180" i="35"/>
  <c r="AP166" i="26"/>
  <c r="AP168" i="26"/>
  <c r="AP170" i="26"/>
  <c r="AP183" i="26"/>
  <c r="AP48" i="30"/>
  <c r="AP52" i="30"/>
  <c r="AP65" i="30"/>
  <c r="M8" i="14"/>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AE28" i="13"/>
  <c r="BD41" i="13"/>
  <c r="BH38" i="13"/>
  <c r="BE40" i="13"/>
  <c r="BC37" i="13"/>
  <c r="BD39" i="13"/>
  <c r="BH39" i="13"/>
  <c r="BI40" i="13"/>
  <c r="BH40" i="13"/>
  <c r="AX31" i="13"/>
  <c r="AZ38" i="13"/>
  <c r="AY37" i="13"/>
  <c r="BE38" i="13"/>
  <c r="AZ40" i="13"/>
  <c r="BD37" i="13"/>
  <c r="BA40" i="13"/>
  <c r="BF40" i="13"/>
  <c r="BI39" i="13"/>
  <c r="AZ39" i="13"/>
  <c r="BD40" i="13"/>
  <c r="BF37" i="13"/>
  <c r="BI38" i="13"/>
  <c r="AE26" i="13"/>
  <c r="BG37" i="13"/>
  <c r="AX37" i="13"/>
  <c r="BD38" i="13"/>
  <c r="BA38" i="13"/>
  <c r="BB37" i="13"/>
  <c r="BE39" i="13"/>
  <c r="BA39" i="13"/>
  <c r="AE33" i="13"/>
  <c r="AE32" i="13"/>
  <c r="BF39" i="13"/>
  <c r="AE35" i="13"/>
  <c r="BF38" i="13"/>
  <c r="AY39" i="13"/>
  <c r="M8" i="35" l="1"/>
  <c r="A133" i="25"/>
  <c r="M9" i="27"/>
  <c r="BO14" i="26"/>
  <c r="V7" i="34"/>
  <c r="V7" i="31"/>
  <c r="H18" i="27"/>
  <c r="V7" i="26"/>
  <c r="BM16" i="30"/>
  <c r="V7" i="35"/>
  <c r="V6" i="35"/>
  <c r="H18" i="30"/>
  <c r="G8" i="32"/>
  <c r="BM16" i="28"/>
  <c r="BO14" i="31"/>
  <c r="AJ20" i="13"/>
  <c r="AJ19" i="13" s="1"/>
  <c r="V7" i="28"/>
  <c r="G8" i="27"/>
  <c r="BE13" i="28"/>
  <c r="H7" i="28" s="1"/>
  <c r="BE13" i="26"/>
  <c r="H7" i="26" s="1"/>
  <c r="H133" i="25"/>
  <c r="I26" i="13"/>
  <c r="J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AV41" i="13"/>
  <c r="BC31" i="13"/>
  <c r="BB31" i="13"/>
  <c r="BC38" i="13"/>
  <c r="AE25" i="13"/>
  <c r="BF10" i="13"/>
  <c r="BD10" i="13"/>
  <c r="AW41" i="13"/>
  <c r="AZ31" i="13"/>
  <c r="AV31" i="13"/>
  <c r="AX40" i="13"/>
  <c r="BB40" i="13"/>
  <c r="BA41" i="13"/>
  <c r="AW37" i="13"/>
  <c r="AW10" i="13"/>
  <c r="BE31" i="13"/>
  <c r="AE30" i="13"/>
  <c r="BG31" i="13"/>
  <c r="AV37" i="13"/>
  <c r="AZ37" i="13"/>
  <c r="BB38" i="13"/>
  <c r="BB39" i="13"/>
  <c r="BG38" i="13"/>
  <c r="BF31" i="13"/>
  <c r="AZ41" i="13"/>
  <c r="AE34" i="13"/>
  <c r="AY31" i="13"/>
  <c r="BG32" i="13"/>
  <c r="BE41" i="13"/>
  <c r="BE37" i="13"/>
  <c r="AW31" i="13"/>
  <c r="AE27" i="13"/>
  <c r="AE29" i="13"/>
  <c r="BG39" i="13"/>
  <c r="BG10" i="13"/>
  <c r="BC32" i="13"/>
  <c r="BA31" i="13"/>
  <c r="AY40" i="13"/>
  <c r="AX39" i="13"/>
  <c r="BC40" i="13"/>
  <c r="AY10" i="13"/>
  <c r="AY38" i="13"/>
  <c r="AX10" i="13"/>
  <c r="BA10" i="13"/>
  <c r="AV10" i="13"/>
  <c r="BC39" i="13"/>
  <c r="BG40" i="13"/>
  <c r="BD31" i="13"/>
  <c r="BB10" i="13"/>
  <c r="BC10" i="13"/>
  <c r="AE24" i="13"/>
  <c r="AX38" i="13"/>
  <c r="AE31" i="13"/>
  <c r="AZ10" i="13"/>
  <c r="BA37" i="13"/>
  <c r="BE10" i="13"/>
  <c r="Z39" i="12" l="1"/>
  <c r="AD32" i="13"/>
  <c r="AD30" i="13"/>
  <c r="P26" i="13"/>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A32" i="13"/>
  <c r="BD32" i="13"/>
  <c r="BE32" i="13"/>
  <c r="BB32" i="13"/>
  <c r="AV32" i="13"/>
  <c r="AY32" i="13"/>
  <c r="AW32" i="13"/>
  <c r="AZ32" i="13"/>
  <c r="BF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G21" i="12" s="1"/>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W21" i="12" s="1"/>
  <c r="AB21" i="12" s="1"/>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Y23" i="33" s="1"/>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AZ7" i="13"/>
  <c r="AX7" i="13"/>
  <c r="AW7" i="13"/>
  <c r="AV7" i="13"/>
  <c r="BE7" i="13"/>
  <c r="AX32" i="13"/>
  <c r="AY7" i="13"/>
  <c r="BC7" i="13"/>
  <c r="BF7" i="13"/>
  <c r="BD7" i="13"/>
  <c r="BG7" i="13"/>
  <c r="BA7" i="13"/>
  <c r="BB7" i="13"/>
  <c r="Y28" i="31" l="1"/>
  <c r="Y29" i="33"/>
  <c r="Y28" i="35"/>
  <c r="Y27" i="14"/>
  <c r="Y27" i="29"/>
  <c r="Y34" i="26"/>
  <c r="Y31" i="33"/>
  <c r="AF141" i="12"/>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Y41" i="12" s="1"/>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Y55" i="34" s="1"/>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BA9" i="13"/>
  <c r="BB9" i="13"/>
  <c r="BE9" i="13"/>
  <c r="AX9" i="13"/>
  <c r="AV9" i="13"/>
  <c r="AW9" i="13"/>
  <c r="AY9" i="13"/>
  <c r="AZ9" i="13"/>
  <c r="BC9" i="13"/>
  <c r="BD9" i="13"/>
  <c r="BG9" i="13"/>
  <c r="BF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G33" i="13"/>
  <c r="BA33" i="13"/>
  <c r="AV8" i="13"/>
  <c r="BC8" i="13"/>
  <c r="BF33" i="13"/>
  <c r="BE33" i="13"/>
  <c r="BD33" i="13"/>
  <c r="AY33" i="13"/>
  <c r="AZ33" i="13"/>
  <c r="BC33" i="13"/>
  <c r="BB33" i="13"/>
  <c r="AX33" i="13"/>
  <c r="AW33" i="13"/>
  <c r="AV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AZ8" i="13"/>
  <c r="AY8" i="13"/>
  <c r="BD8" i="13"/>
  <c r="BF8" i="13"/>
  <c r="AX8" i="13"/>
  <c r="BE8" i="13"/>
  <c r="BG8" i="13"/>
  <c r="BB8" i="13"/>
  <c r="BA8" i="13"/>
  <c r="AW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I6" i="13"/>
  <c r="E34" i="13" l="1"/>
  <c r="Q34" i="13"/>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<sst xmlns="http://schemas.openxmlformats.org/spreadsheetml/2006/main" count="1164" uniqueCount="459">
  <si>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</si>
  <si>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</si>
  <si>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</si>
  <si>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</si>
  <si>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</si>
  <si>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</si>
  <si>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</si>
  <si>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</si>
  <si>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</si>
  <si>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</si>
  <si>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</si>
  <si>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</si>
  <si>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</si>
  <si>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</si>
  <si>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</si>
  <si>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</si>
  <si>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</si>
  <si>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</si>
  <si>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</si>
  <si>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</si>
  <si>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</si>
  <si>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</si>
  <si>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</si>
  <si>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</si>
  <si>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</si>
  <si>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</si>
  <si>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</si>
  <si>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</si>
  <si>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</si>
  <si>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</si>
  <si>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</si>
  <si>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</si>
  <si>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</si>
  <si>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</si>
  <si>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</si>
  <si>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</si>
  <si>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</si>
  <si>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</si>
  <si>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</si>
  <si>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</si>
  <si>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</si>
  <si>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</si>
  <si>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</si>
  <si>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</si>
  <si>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</si>
  <si>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</si>
  <si>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</si>
  <si>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</si>
  <si>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</si>
  <si>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</si>
  <si>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</si>
  <si>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</si>
  <si>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</si>
  <si>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</si>
  <si>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</si>
  <si>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</si>
  <si>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</si>
  <si>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</si>
  <si>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</si>
  <si>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</si>
  <si>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</si>
  <si>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</si>
  <si>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</si>
  <si>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</si>
  <si>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</si>
  <si>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</si>
  <si>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</si>
  <si>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</si>
  <si>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</si>
  <si>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</si>
  <si>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</si>
  <si>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</si>
  <si>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</si>
  <si>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</si>
  <si>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</si>
  <si>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</si>
  <si>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</si>
  <si>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</si>
  <si>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</si>
  <si>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</si>
  <si>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</si>
  <si>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</si>
  <si>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</si>
  <si>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</si>
  <si>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</si>
  <si>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</si>
  <si>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</si>
  <si>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</si>
  <si>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</si>
  <si>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</si>
  <si>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</si>
  <si>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</si>
  <si>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</si>
  <si>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</si>
  <si>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</si>
  <si>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</si>
  <si>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</si>
  <si>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</si>
  <si>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</si>
  <si>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</si>
  <si>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</si>
  <si>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</si>
  <si>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</si>
  <si>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</si>
  <si>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</si>
  <si>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</si>
  <si>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</si>
  <si>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</si>
  <si>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</si>
  <si>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</si>
  <si>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</si>
  <si>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</si>
  <si>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</si>
  <si>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</si>
  <si>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</si>
  <si>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</si>
  <si>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</si>
  <si>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</si>
  <si>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</si>
  <si>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</si>
  <si>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</si>
  <si>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</si>
  <si>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</si>
  <si>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</si>
  <si>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</si>
  <si>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</si>
  <si>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</si>
  <si>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</si>
  <si>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</si>
  <si>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</si>
  <si>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</si>
  <si>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</si>
  <si>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</si>
  <si>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</si>
  <si>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</si>
  <si>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</si>
  <si>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</si>
  <si>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</si>
  <si>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</si>
  <si>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</si>
  <si>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</si>
  <si>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</si>
  <si>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</si>
  <si>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</si>
  <si>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</si>
  <si>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</si>
  <si>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</si>
  <si>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</si>
  <si>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</si>
  <si>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</si>
  <si>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</si>
  <si>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</si>
  <si>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</si>
  <si>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</si>
  <si>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</si>
  <si>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</si>
  <si>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</si>
  <si>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</si>
  <si>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</si>
  <si>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</si>
  <si>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</si>
  <si>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</si>
  <si>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</si>
  <si>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</si>
  <si>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</si>
  <si>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</si>
  <si>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</si>
  <si>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</si>
  <si>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</si>
  <si>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</si>
  <si>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</si>
  <si>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</si>
  <si>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</si>
  <si>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</si>
  <si>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</si>
  <si>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</si>
  <si>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</si>
  <si>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</si>
  <si>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</si>
  <si>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</si>
  <si>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</si>
  <si>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</si>
  <si>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</si>
  <si>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</si>
  <si>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</si>
  <si>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</si>
  <si>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</si>
  <si>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</si>
  <si>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</si>
  <si>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</si>
  <si>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</si>
  <si>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</si>
  <si>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</si>
  <si>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</si>
  <si>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</si>
  <si>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</si>
  <si>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</si>
  <si>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</si>
  <si>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</si>
  <si>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</si>
  <si>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</si>
  <si>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</si>
  <si>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</si>
  <si>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</si>
  <si>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</si>
  <si>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</si>
  <si>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</si>
  <si>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</si>
  <si>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</si>
  <si>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</si>
  <si>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</si>
  <si>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</si>
  <si>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</si>
  <si>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</si>
  <si>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</si>
  <si>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</si>
  <si>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</si>
  <si>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</si>
  <si>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</si>
  <si>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</si>
  <si>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</si>
  <si>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</si>
  <si>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</si>
  <si>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</si>
  <si>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</si>
  <si>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</si>
  <si>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</si>
  <si>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</si>
  <si>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</si>
  <si>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</si>
  <si>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</si>
  <si>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</si>
  <si>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</si>
  <si>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</si>
  <si>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</si>
  <si>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</si>
  <si>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</si>
  <si>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</si>
  <si>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</si>
  <si>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</si>
  <si>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</si>
  <si>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</si>
  <si>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</si>
  <si>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</si>
  <si>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</si>
  <si>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</si>
  <si>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</si>
  <si>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</si>
  <si>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</si>
  <si>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</si>
  <si>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</si>
  <si>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</si>
  <si>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</si>
  <si>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</si>
  <si>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</si>
  <si>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</si>
  <si>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</si>
  <si>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</si>
  <si>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</si>
  <si>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</si>
  <si>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</si>
  <si>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</si>
  <si>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</si>
  <si>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</si>
  <si>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</si>
  <si>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</si>
  <si>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</si>
  <si>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</si>
  <si>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</si>
  <si>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</si>
  <si>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</si>
  <si>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</si>
  <si>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</si>
  <si>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</si>
  <si>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</si>
  <si>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</si>
  <si>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</si>
  <si>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</si>
  <si>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</si>
  <si>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</si>
  <si>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</si>
  <si>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</si>
  <si>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</si>
  <si>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</si>
  <si>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</si>
  <si>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</si>
  <si>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</si>
  <si>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</si>
  <si>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</si>
  <si>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</si>
  <si>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</si>
  <si>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</si>
  <si>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</si>
  <si>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</si>
  <si>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</si>
  <si>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</si>
  <si>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</si>
  <si>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</si>
  <si>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</si>
  <si>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</si>
  <si>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</si>
  <si>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</si>
  <si>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</si>
  <si>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</si>
  <si>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</si>
  <si>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</si>
  <si>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</si>
  <si>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</si>
  <si>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</si>
  <si>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</si>
  <si>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</si>
  <si>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</si>
  <si>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</si>
  <si>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</si>
  <si>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</si>
  <si>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</si>
  <si>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</si>
  <si>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</si>
  <si>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</si>
  <si>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</si>
  <si>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</si>
  <si>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</si>
  <si>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</si>
  <si>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</si>
  <si>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</si>
  <si>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</si>
  <si>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</si>
  <si>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</si>
  <si>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</si>
  <si>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</si>
  <si>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</si>
  <si>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</si>
  <si>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</si>
  <si>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</si>
  <si>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</si>
  <si>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</si>
  <si>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</si>
  <si>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</si>
  <si>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</si>
  <si>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</si>
  <si>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</si>
  <si>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</si>
  <si>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</si>
  <si>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</si>
  <si>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</si>
  <si>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</si>
  <si>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</si>
  <si>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</si>
  <si>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</si>
  <si>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</si>
  <si>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</si>
  <si>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</si>
  <si>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</si>
  <si>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</si>
  <si>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</si>
  <si>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</si>
  <si>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</si>
  <si>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</si>
  <si>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</si>
  <si>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</si>
  <si>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</si>
  <si>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</si>
  <si>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</si>
  <si>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</si>
  <si>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</si>
  <si>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</si>
  <si>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</si>
  <si>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</si>
  <si>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</si>
  <si>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</si>
  <si>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</si>
  <si>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</si>
  <si>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</si>
  <si>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</si>
  <si>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</si>
  <si>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</si>
  <si>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</si>
  <si>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</si>
  <si>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</si>
  <si>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</si>
  <si>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</si>
  <si>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</si>
  <si>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</si>
  <si>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</si>
  <si>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</si>
  <si>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</si>
  <si>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</si>
  <si>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</si>
  <si>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</si>
  <si>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</si>
  <si>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</si>
  <si>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</si>
  <si>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</si>
  <si>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</si>
  <si>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</si>
  <si>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</si>
  <si>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</si>
  <si>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</si>
  <si>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</si>
  <si>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</si>
  <si>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</si>
  <si>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</si>
  <si>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</si>
  <si>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</si>
  <si>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</si>
  <si>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</si>
  <si>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</si>
  <si>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</si>
  <si>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</si>
  <si>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</si>
  <si>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</si>
  <si>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</si>
  <si>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</si>
  <si>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</si>
  <si>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</si>
  <si>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</si>
  <si>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</si>
  <si>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</si>
  <si>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</si>
  <si>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</si>
  <si>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</si>
  <si>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</si>
  <si>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</si>
  <si>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</si>
  <si>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</si>
  <si>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</si>
  <si>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</si>
  <si>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</si>
  <si>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</si>
  <si>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</si>
  <si>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</si>
  <si>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</si>
  <si>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</si>
  <si>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</si>
  <si>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</si>
  <si>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</si>
  <si>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</si>
  <si>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</si>
  <si>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</si>
  <si>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</si>
  <si>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</si>
  <si>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</si>
  <si>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</si>
  <si>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</si>
  <si>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</si>
  <si>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</si>
  <si>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</si>
  <si>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</si>
  <si>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</si>
  <si>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</si>
  <si>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</si>
  <si>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</si>
  <si>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</si>
  <si>
    <t>E</t>
  </si>
  <si>
    <t>tax.services@ca.info.pwc.com</t>
  </si>
  <si>
    <t>Car Expenses and Benefits log</t>
  </si>
  <si>
    <t>Car Expenses and Benefits log – Annual summary</t>
  </si>
  <si>
    <t>Car Expenses and Benefits log – Instructions</t>
  </si>
  <si>
    <t>Car Expenses and Benefits  – A Tax Guide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</si>
</sst>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00"/>
    <numFmt numFmtId="166" formatCode="#,##0.0"/>
    <numFmt numFmtId="167" formatCode="[$-F800]dddd\,\ mmmm\ dd\,\ yyyy"/>
    <numFmt numFmtId="168" formatCode="[$-409]d\-mmm\-yy;@"/>
    <numFmt numFmtId="169" formatCode="[$-409]mmmm\ d\,\ yyyy;@"/>
  </numFmts>
  <fonts count="131">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18">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28" fillId="32" borderId="0" xfId="0" applyFont="1" applyFill="1" applyBorder="1" applyAlignment="1">
      <alignment horizontal="right" vertical="top" wrapText="1"/>
    </xf>
    <xf numFmtId="0" fontId="128" fillId="32" borderId="0" xfId="0" applyFont="1" applyFill="1" applyAlignment="1">
      <alignment horizontal="left" vertical="top" wrapText="1"/>
    </xf>
    <xf numFmtId="0" fontId="0" fillId="0" borderId="0" xfId="0"/>
    <xf numFmtId="0" fontId="129" fillId="0" borderId="0" xfId="0" applyNumberFormat="1" applyFont="1" applyFill="1" applyBorder="1" applyAlignment="1">
      <alignment horizontal="left" vertical="top" wrapText="1"/>
    </xf>
    <xf numFmtId="0" fontId="129" fillId="0" borderId="0" xfId="0" quotePrefix="1" applyNumberFormat="1" applyFont="1" applyFill="1" applyBorder="1" applyAlignment="1">
      <alignment horizontal="left" vertical="top" wrapText="1"/>
    </xf>
    <xf numFmtId="0" fontId="1" fillId="0" borderId="0" xfId="0" applyFont="1"/>
    <xf numFmtId="0" fontId="130" fillId="0" borderId="106" xfId="0" applyFont="1" applyFill="1" applyBorder="1" applyAlignment="1">
      <alignment horizontal="right" indent="1"/>
    </xf>
    <xf numFmtId="0" fontId="1" fillId="0" borderId="0" xfId="0" applyFont="1" applyAlignment="1">
      <alignment vertical="top"/>
    </xf>
    <xf numFmtId="0" fontId="1" fillId="0" borderId="0" xfId="0" applyFont="1" applyAlignment="1">
      <alignment wrapText="1"/>
    </xf>
    <xf numFmtId="0" fontId="1" fillId="2" borderId="0" xfId="0" applyFont="1" applyFill="1" applyBorder="1" applyAlignment="1">
      <alignment horizontal="left" wrapText="1"/>
    </xf>
    <xf numFmtId="0" fontId="55" fillId="2" borderId="0" xfId="0" applyFont="1" applyFill="1" applyBorder="1" applyAlignment="1">
      <alignment horizontal="left" vertical="top" wrapText="1"/>
    </xf>
    <xf numFmtId="0" fontId="5" fillId="10" borderId="0" xfId="1" applyFill="1" applyAlignment="1" applyProtection="1">
      <alignment vertical="top" wrapTex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33" fillId="0" borderId="0" xfId="0" applyFont="1" applyFill="1" applyAlignment="1">
      <alignment vertical="center" wrapText="1"/>
    </xf>
    <xf numFmtId="0" fontId="1" fillId="0" borderId="0" xfId="0" applyFont="1"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33" fillId="0" borderId="0" xfId="0" applyFont="1" applyFill="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xf numFmtId="0" fontId="0" fillId="0" borderId="0" xfId="0" applyAlignment="1"/>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a:extLst>
            <a:ext uri="{FF2B5EF4-FFF2-40B4-BE49-F238E27FC236}">
              <a16:creationId xmlns:a16="http://schemas.microsoft.com/office/drawing/2014/main" id="{00000000-0008-0000-0000-000092170000}"/>
            </a:ext>
          </a:extLst>
        </xdr:cNvPr>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396240</xdr:rowOff>
    </xdr:to>
    <xdr:sp macro="" textlink="">
      <xdr:nvSpPr>
        <xdr:cNvPr id="6035" name="Rectangle 14">
          <a:extLst>
            <a:ext uri="{FF2B5EF4-FFF2-40B4-BE49-F238E27FC236}">
              <a16:creationId xmlns:a16="http://schemas.microsoft.com/office/drawing/2014/main" id="{00000000-0008-0000-0000-000093170000}"/>
            </a:ext>
          </a:extLst>
        </xdr:cNvPr>
        <xdr:cNvSpPr>
          <a:spLocks noChangeArrowheads="1"/>
        </xdr:cNvSpPr>
      </xdr:nvSpPr>
      <xdr:spPr bwMode="auto">
        <a:xfrm>
          <a:off x="3758831" y="0"/>
          <a:ext cx="13700937" cy="1929100"/>
        </a:xfrm>
        <a:prstGeom prst="rect">
          <a:avLst/>
        </a:prstGeom>
        <a:solidFill>
          <a:srgbClr val="FFCC99"/>
        </a:solidFill>
        <a:ln w="9525">
          <a:noFill/>
          <a:miter lim="800000"/>
          <a:headEnd/>
          <a:tailEnd/>
        </a:ln>
      </xdr:spPr>
      <xdr:txBody>
        <a:bodyPr/>
        <a:lstStyle/>
        <a:p>
          <a:endParaRPr lang="en-US"/>
        </a:p>
      </xdr:txBody>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a:extLst>
            <a:ext uri="{FF2B5EF4-FFF2-40B4-BE49-F238E27FC236}">
              <a16:creationId xmlns:a16="http://schemas.microsoft.com/office/drawing/2014/main" id="{00000000-0008-0000-0000-000094170000}"/>
            </a:ext>
          </a:extLst>
        </xdr:cNvPr>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a:extLst>
            <a:ext uri="{FF2B5EF4-FFF2-40B4-BE49-F238E27FC236}">
              <a16:creationId xmlns:a16="http://schemas.microsoft.com/office/drawing/2014/main" id="{00000000-0008-0000-0000-000095170000}"/>
            </a:ext>
          </a:extLst>
        </xdr:cNvPr>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a:extLst>
            <a:ext uri="{FF2B5EF4-FFF2-40B4-BE49-F238E27FC236}">
              <a16:creationId xmlns:a16="http://schemas.microsoft.com/office/drawing/2014/main" id="{00000000-0008-0000-0000-000096170000}"/>
            </a:ext>
          </a:extLst>
        </xdr:cNvPr>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a:extLst>
            <a:ext uri="{FF2B5EF4-FFF2-40B4-BE49-F238E27FC236}">
              <a16:creationId xmlns:a16="http://schemas.microsoft.com/office/drawing/2014/main" id="{00000000-0008-0000-0000-000097170000}"/>
            </a:ext>
          </a:extLst>
        </xdr:cNvPr>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a:extLst>
                <a:ext uri="{FF2B5EF4-FFF2-40B4-BE49-F238E27FC236}">
                  <a16:creationId xmlns:a16="http://schemas.microsoft.com/office/drawing/2014/main" id="{00000000-0008-0000-0000-000008140000}"/>
                </a:ext>
              </a:extLst>
            </xdr:cNvPr>
            <xdr:cNvPicPr>
              <a:picLocks noChangeAspect="1" noChangeArrowheads="1"/>
              <a:extLst>
                <a:ext uri="{84589F7E-364E-4C9E-8A38-B11213B215E9}">
                  <a14:cameraTool cellRange="$W$3" spid="_x0000_s5186"/>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a:extLst>
            <a:ext uri="{FF2B5EF4-FFF2-40B4-BE49-F238E27FC236}">
              <a16:creationId xmlns:a16="http://schemas.microsoft.com/office/drawing/2014/main" id="{00000000-0008-0000-0900-00005B4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a:extLst>
                <a:ext uri="{FF2B5EF4-FFF2-40B4-BE49-F238E27FC236}">
                  <a16:creationId xmlns:a16="http://schemas.microsoft.com/office/drawing/2014/main" id="{00000000-0008-0000-0900-000001400000}"/>
                </a:ext>
              </a:extLst>
            </xdr:cNvPr>
            <xdr:cNvPicPr>
              <a:picLocks noChangeAspect="1" noChangeArrowheads="1"/>
              <a:extLst>
                <a:ext uri="{84589F7E-364E-4C9E-8A38-B11213B215E9}">
                  <a14:cameraTool cellRange="'NTS ONLY_set_year'!$AD$3" spid="_x0000_s1704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a:extLst>
                <a:ext uri="{FF2B5EF4-FFF2-40B4-BE49-F238E27FC236}">
                  <a16:creationId xmlns:a16="http://schemas.microsoft.com/office/drawing/2014/main" id="{00000000-0008-0000-0900-000002400000}"/>
                </a:ext>
              </a:extLst>
            </xdr:cNvPr>
            <xdr:cNvPicPr>
              <a:picLocks noChangeAspect="1" noChangeArrowheads="1"/>
              <a:extLst>
                <a:ext uri="{84589F7E-364E-4C9E-8A38-B11213B215E9}">
                  <a14:cameraTool cellRange="$AG$3:$AO$3" spid="_x0000_s1705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a:extLst>
                <a:ext uri="{FF2B5EF4-FFF2-40B4-BE49-F238E27FC236}">
                  <a16:creationId xmlns:a16="http://schemas.microsoft.com/office/drawing/2014/main" id="{00000000-0008-0000-0900-000004400000}"/>
                </a:ext>
              </a:extLst>
            </xdr:cNvPr>
            <xdr:cNvGrpSpPr>
              <a:grpSpLocks/>
            </xdr:cNvGrpSpPr>
          </xdr:nvGrpSpPr>
          <xdr:grpSpPr bwMode="auto">
            <a:xfrm>
              <a:off x="0" y="0"/>
              <a:ext cx="9368790" cy="215265"/>
              <a:chOff x="0" y="2"/>
              <a:chExt cx="957" cy="23"/>
            </a:xfrm>
          </xdr:grpSpPr>
          <xdr:pic>
            <xdr:nvPicPr>
              <xdr:cNvPr id="16389" name="Picture 5">
                <a:extLst>
                  <a:ext uri="{FF2B5EF4-FFF2-40B4-BE49-F238E27FC236}">
                    <a16:creationId xmlns:a16="http://schemas.microsoft.com/office/drawing/2014/main" id="{00000000-0008-0000-0900-000005400000}"/>
                  </a:ext>
                </a:extLst>
              </xdr:cNvPr>
              <xdr:cNvPicPr>
                <a:picLocks noChangeAspect="1" noChangeArrowheads="1"/>
                <a:extLst>
                  <a:ext uri="{84589F7E-364E-4C9E-8A38-B11213B215E9}">
                    <a14:cameraTool cellRange="'NTS ONLY_set_year'!$AQ$3:$BH$3" spid="_x0000_s1705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a:extLst>
                  <a:ext uri="{FF2B5EF4-FFF2-40B4-BE49-F238E27FC236}">
                    <a16:creationId xmlns:a16="http://schemas.microsoft.com/office/drawing/2014/main" id="{00000000-0008-0000-0900-000006400000}"/>
                  </a:ext>
                </a:extLst>
              </xdr:cNvPr>
              <xdr:cNvPicPr>
                <a:picLocks noChangeAspect="1" noChangeArrowheads="1"/>
                <a:extLst>
                  <a:ext uri="{84589F7E-364E-4C9E-8A38-B11213B215E9}">
                    <a14:cameraTool cellRange="'NTS ONLY_set_year'!$AG$3:$AQ$3" spid="_x0000_s1705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a:extLst>
                <a:ext uri="{FF2B5EF4-FFF2-40B4-BE49-F238E27FC236}">
                  <a16:creationId xmlns:a16="http://schemas.microsoft.com/office/drawing/2014/main" id="{00000000-0008-0000-0900-000007400000}"/>
                </a:ext>
              </a:extLst>
            </xdr:cNvPr>
            <xdr:cNvPicPr>
              <a:picLocks noChangeAspect="1" noChangeArrowheads="1"/>
              <a:extLst>
                <a:ext uri="{84589F7E-364E-4C9E-8A38-B11213B215E9}">
                  <a14:cameraTool cellRange="'NTS ONLY_set_year'!$AD$3" spid="_x0000_s170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a:extLst>
                <a:ext uri="{FF2B5EF4-FFF2-40B4-BE49-F238E27FC236}">
                  <a16:creationId xmlns:a16="http://schemas.microsoft.com/office/drawing/2014/main" id="{00000000-0008-0000-0900-000008400000}"/>
                </a:ext>
              </a:extLst>
            </xdr:cNvPr>
            <xdr:cNvPicPr>
              <a:picLocks noChangeAspect="1" noChangeArrowheads="1"/>
              <a:extLst>
                <a:ext uri="{84589F7E-364E-4C9E-8A38-B11213B215E9}">
                  <a14:cameraTool cellRange="$AG$3:$AO$3" spid="_x0000_s170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a:extLst>
                <a:ext uri="{FF2B5EF4-FFF2-40B4-BE49-F238E27FC236}">
                  <a16:creationId xmlns:a16="http://schemas.microsoft.com/office/drawing/2014/main" id="{00000000-0008-0000-0900-000009400000}"/>
                </a:ext>
              </a:extLst>
            </xdr:cNvPr>
            <xdr:cNvGrpSpPr>
              <a:grpSpLocks/>
            </xdr:cNvGrpSpPr>
          </xdr:nvGrpSpPr>
          <xdr:grpSpPr bwMode="auto">
            <a:xfrm>
              <a:off x="0" y="0"/>
              <a:ext cx="9368790" cy="215265"/>
              <a:chOff x="0" y="2"/>
              <a:chExt cx="957" cy="23"/>
            </a:xfrm>
          </xdr:grpSpPr>
          <xdr:pic>
            <xdr:nvPicPr>
              <xdr:cNvPr id="16394" name="Picture 10">
                <a:extLst>
                  <a:ext uri="{FF2B5EF4-FFF2-40B4-BE49-F238E27FC236}">
                    <a16:creationId xmlns:a16="http://schemas.microsoft.com/office/drawing/2014/main" id="{00000000-0008-0000-0900-00000A400000}"/>
                  </a:ext>
                </a:extLst>
              </xdr:cNvPr>
              <xdr:cNvPicPr>
                <a:picLocks noChangeAspect="1" noChangeArrowheads="1"/>
                <a:extLst>
                  <a:ext uri="{84589F7E-364E-4C9E-8A38-B11213B215E9}">
                    <a14:cameraTool cellRange="'NTS ONLY_set_year'!$AQ$3:$BH$3" spid="_x0000_s170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a:extLst>
                  <a:ext uri="{FF2B5EF4-FFF2-40B4-BE49-F238E27FC236}">
                    <a16:creationId xmlns:a16="http://schemas.microsoft.com/office/drawing/2014/main" id="{00000000-0008-0000-0900-00000B400000}"/>
                  </a:ext>
                </a:extLst>
              </xdr:cNvPr>
              <xdr:cNvPicPr>
                <a:picLocks noChangeAspect="1" noChangeArrowheads="1"/>
                <a:extLst>
                  <a:ext uri="{84589F7E-364E-4C9E-8A38-B11213B215E9}">
                    <a14:cameraTool cellRange="'NTS ONLY_set_year'!$AG$3:$AQ$3" spid="_x0000_s170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a:extLst>
                <a:ext uri="{FF2B5EF4-FFF2-40B4-BE49-F238E27FC236}">
                  <a16:creationId xmlns:a16="http://schemas.microsoft.com/office/drawing/2014/main" id="{00000000-0008-0000-0900-00000C400000}"/>
                </a:ext>
              </a:extLst>
            </xdr:cNvPr>
            <xdr:cNvPicPr>
              <a:picLocks noChangeAspect="1" noChangeArrowheads="1"/>
              <a:extLst>
                <a:ext uri="{84589F7E-364E-4C9E-8A38-B11213B215E9}">
                  <a14:cameraTool cellRange="'NTS ONLY_set_year'!$AD$3" spid="_x0000_s1705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a:extLst>
                <a:ext uri="{FF2B5EF4-FFF2-40B4-BE49-F238E27FC236}">
                  <a16:creationId xmlns:a16="http://schemas.microsoft.com/office/drawing/2014/main" id="{00000000-0008-0000-0900-00000D400000}"/>
                </a:ext>
              </a:extLst>
            </xdr:cNvPr>
            <xdr:cNvPicPr>
              <a:picLocks noChangeAspect="1" noChangeArrowheads="1"/>
              <a:extLst>
                <a:ext uri="{84589F7E-364E-4C9E-8A38-B11213B215E9}">
                  <a14:cameraTool cellRange="$AG$3:$AO$3" spid="_x0000_s170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a:extLst>
                <a:ext uri="{FF2B5EF4-FFF2-40B4-BE49-F238E27FC236}">
                  <a16:creationId xmlns:a16="http://schemas.microsoft.com/office/drawing/2014/main" id="{00000000-0008-0000-0900-00000E400000}"/>
                </a:ext>
              </a:extLst>
            </xdr:cNvPr>
            <xdr:cNvGrpSpPr>
              <a:grpSpLocks/>
            </xdr:cNvGrpSpPr>
          </xdr:nvGrpSpPr>
          <xdr:grpSpPr bwMode="auto">
            <a:xfrm>
              <a:off x="0" y="0"/>
              <a:ext cx="9368790" cy="215265"/>
              <a:chOff x="0" y="2"/>
              <a:chExt cx="957" cy="23"/>
            </a:xfrm>
          </xdr:grpSpPr>
          <xdr:pic>
            <xdr:nvPicPr>
              <xdr:cNvPr id="16399" name="Picture 15">
                <a:extLst>
                  <a:ext uri="{FF2B5EF4-FFF2-40B4-BE49-F238E27FC236}">
                    <a16:creationId xmlns:a16="http://schemas.microsoft.com/office/drawing/2014/main" id="{00000000-0008-0000-0900-00000F400000}"/>
                  </a:ext>
                </a:extLst>
              </xdr:cNvPr>
              <xdr:cNvPicPr>
                <a:picLocks noChangeAspect="1" noChangeArrowheads="1"/>
                <a:extLst>
                  <a:ext uri="{84589F7E-364E-4C9E-8A38-B11213B215E9}">
                    <a14:cameraTool cellRange="'NTS ONLY_set_year'!$AQ$3:$BH$3" spid="_x0000_s170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a:extLst>
                  <a:ext uri="{FF2B5EF4-FFF2-40B4-BE49-F238E27FC236}">
                    <a16:creationId xmlns:a16="http://schemas.microsoft.com/office/drawing/2014/main" id="{00000000-0008-0000-0900-000010400000}"/>
                  </a:ext>
                </a:extLst>
              </xdr:cNvPr>
              <xdr:cNvPicPr>
                <a:picLocks noChangeAspect="1" noChangeArrowheads="1"/>
                <a:extLst>
                  <a:ext uri="{84589F7E-364E-4C9E-8A38-B11213B215E9}">
                    <a14:cameraTool cellRange="'NTS ONLY_set_year'!$AG$3:$AQ$3" spid="_x0000_s170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a:extLst>
            <a:ext uri="{FF2B5EF4-FFF2-40B4-BE49-F238E27FC236}">
              <a16:creationId xmlns:a16="http://schemas.microsoft.com/office/drawing/2014/main" id="{00000000-0008-0000-0A00-00005B3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a:extLst>
                <a:ext uri="{FF2B5EF4-FFF2-40B4-BE49-F238E27FC236}">
                  <a16:creationId xmlns:a16="http://schemas.microsoft.com/office/drawing/2014/main" id="{00000000-0008-0000-0A00-0000013C0000}"/>
                </a:ext>
              </a:extLst>
            </xdr:cNvPr>
            <xdr:cNvPicPr>
              <a:picLocks noChangeAspect="1" noChangeArrowheads="1"/>
              <a:extLst>
                <a:ext uri="{84589F7E-364E-4C9E-8A38-B11213B215E9}">
                  <a14:cameraTool cellRange="'NTS ONLY_set_year'!$AD$3" spid="_x0000_s160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a:extLst>
                <a:ext uri="{FF2B5EF4-FFF2-40B4-BE49-F238E27FC236}">
                  <a16:creationId xmlns:a16="http://schemas.microsoft.com/office/drawing/2014/main" id="{00000000-0008-0000-0A00-0000023C0000}"/>
                </a:ext>
              </a:extLst>
            </xdr:cNvPr>
            <xdr:cNvPicPr>
              <a:picLocks noChangeAspect="1" noChangeArrowheads="1"/>
              <a:extLst>
                <a:ext uri="{84589F7E-364E-4C9E-8A38-B11213B215E9}">
                  <a14:cameraTool cellRange="$AG$3:$AO$3" spid="_x0000_s160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a:extLst>
                <a:ext uri="{FF2B5EF4-FFF2-40B4-BE49-F238E27FC236}">
                  <a16:creationId xmlns:a16="http://schemas.microsoft.com/office/drawing/2014/main" id="{00000000-0008-0000-0A00-0000043C0000}"/>
                </a:ext>
              </a:extLst>
            </xdr:cNvPr>
            <xdr:cNvGrpSpPr>
              <a:grpSpLocks/>
            </xdr:cNvGrpSpPr>
          </xdr:nvGrpSpPr>
          <xdr:grpSpPr bwMode="auto">
            <a:xfrm>
              <a:off x="0" y="0"/>
              <a:ext cx="9368790" cy="215265"/>
              <a:chOff x="0" y="2"/>
              <a:chExt cx="957" cy="23"/>
            </a:xfrm>
          </xdr:grpSpPr>
          <xdr:pic>
            <xdr:nvPicPr>
              <xdr:cNvPr id="15365" name="Picture 5">
                <a:extLst>
                  <a:ext uri="{FF2B5EF4-FFF2-40B4-BE49-F238E27FC236}">
                    <a16:creationId xmlns:a16="http://schemas.microsoft.com/office/drawing/2014/main" id="{00000000-0008-0000-0A00-0000053C0000}"/>
                  </a:ext>
                </a:extLst>
              </xdr:cNvPr>
              <xdr:cNvPicPr>
                <a:picLocks noChangeAspect="1" noChangeArrowheads="1"/>
                <a:extLst>
                  <a:ext uri="{84589F7E-364E-4C9E-8A38-B11213B215E9}">
                    <a14:cameraTool cellRange="'NTS ONLY_set_year'!$AQ$3:$BH$3" spid="_x0000_s160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a:extLst>
                  <a:ext uri="{FF2B5EF4-FFF2-40B4-BE49-F238E27FC236}">
                    <a16:creationId xmlns:a16="http://schemas.microsoft.com/office/drawing/2014/main" id="{00000000-0008-0000-0A00-0000063C0000}"/>
                  </a:ext>
                </a:extLst>
              </xdr:cNvPr>
              <xdr:cNvPicPr>
                <a:picLocks noChangeAspect="1" noChangeArrowheads="1"/>
                <a:extLst>
                  <a:ext uri="{84589F7E-364E-4C9E-8A38-B11213B215E9}">
                    <a14:cameraTool cellRange="'NTS ONLY_set_year'!$AG$3:$AQ$3" spid="_x0000_s160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a:extLst>
                <a:ext uri="{FF2B5EF4-FFF2-40B4-BE49-F238E27FC236}">
                  <a16:creationId xmlns:a16="http://schemas.microsoft.com/office/drawing/2014/main" id="{00000000-0008-0000-0A00-0000073C0000}"/>
                </a:ext>
              </a:extLst>
            </xdr:cNvPr>
            <xdr:cNvPicPr>
              <a:picLocks noChangeAspect="1" noChangeArrowheads="1"/>
              <a:extLst>
                <a:ext uri="{84589F7E-364E-4C9E-8A38-B11213B215E9}">
                  <a14:cameraTool cellRange="'NTS ONLY_set_year'!$AD$3" spid="_x0000_s160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a:extLst>
                <a:ext uri="{FF2B5EF4-FFF2-40B4-BE49-F238E27FC236}">
                  <a16:creationId xmlns:a16="http://schemas.microsoft.com/office/drawing/2014/main" id="{00000000-0008-0000-0A00-0000083C0000}"/>
                </a:ext>
              </a:extLst>
            </xdr:cNvPr>
            <xdr:cNvPicPr>
              <a:picLocks noChangeAspect="1" noChangeArrowheads="1"/>
              <a:extLst>
                <a:ext uri="{84589F7E-364E-4C9E-8A38-B11213B215E9}">
                  <a14:cameraTool cellRange="$AG$3:$AO$3" spid="_x0000_s160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a:extLst>
                <a:ext uri="{FF2B5EF4-FFF2-40B4-BE49-F238E27FC236}">
                  <a16:creationId xmlns:a16="http://schemas.microsoft.com/office/drawing/2014/main" id="{00000000-0008-0000-0A00-0000093C0000}"/>
                </a:ext>
              </a:extLst>
            </xdr:cNvPr>
            <xdr:cNvGrpSpPr>
              <a:grpSpLocks/>
            </xdr:cNvGrpSpPr>
          </xdr:nvGrpSpPr>
          <xdr:grpSpPr bwMode="auto">
            <a:xfrm>
              <a:off x="0" y="0"/>
              <a:ext cx="9368790" cy="215265"/>
              <a:chOff x="0" y="2"/>
              <a:chExt cx="957" cy="23"/>
            </a:xfrm>
          </xdr:grpSpPr>
          <xdr:pic>
            <xdr:nvPicPr>
              <xdr:cNvPr id="15370" name="Picture 10">
                <a:extLst>
                  <a:ext uri="{FF2B5EF4-FFF2-40B4-BE49-F238E27FC236}">
                    <a16:creationId xmlns:a16="http://schemas.microsoft.com/office/drawing/2014/main" id="{00000000-0008-0000-0A00-00000A3C0000}"/>
                  </a:ext>
                </a:extLst>
              </xdr:cNvPr>
              <xdr:cNvPicPr>
                <a:picLocks noChangeAspect="1" noChangeArrowheads="1"/>
                <a:extLst>
                  <a:ext uri="{84589F7E-364E-4C9E-8A38-B11213B215E9}">
                    <a14:cameraTool cellRange="'NTS ONLY_set_year'!$AQ$3:$BH$3" spid="_x0000_s160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a:extLst>
                  <a:ext uri="{FF2B5EF4-FFF2-40B4-BE49-F238E27FC236}">
                    <a16:creationId xmlns:a16="http://schemas.microsoft.com/office/drawing/2014/main" id="{00000000-0008-0000-0A00-00000B3C0000}"/>
                  </a:ext>
                </a:extLst>
              </xdr:cNvPr>
              <xdr:cNvPicPr>
                <a:picLocks noChangeAspect="1" noChangeArrowheads="1"/>
                <a:extLst>
                  <a:ext uri="{84589F7E-364E-4C9E-8A38-B11213B215E9}">
                    <a14:cameraTool cellRange="'NTS ONLY_set_year'!$AG$3:$AQ$3" spid="_x0000_s160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a:extLst>
                <a:ext uri="{FF2B5EF4-FFF2-40B4-BE49-F238E27FC236}">
                  <a16:creationId xmlns:a16="http://schemas.microsoft.com/office/drawing/2014/main" id="{00000000-0008-0000-0A00-00000C3C0000}"/>
                </a:ext>
              </a:extLst>
            </xdr:cNvPr>
            <xdr:cNvPicPr>
              <a:picLocks noChangeAspect="1" noChangeArrowheads="1"/>
              <a:extLst>
                <a:ext uri="{84589F7E-364E-4C9E-8A38-B11213B215E9}">
                  <a14:cameraTool cellRange="'NTS ONLY_set_year'!$AD$3" spid="_x0000_s1603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a:extLst>
                <a:ext uri="{FF2B5EF4-FFF2-40B4-BE49-F238E27FC236}">
                  <a16:creationId xmlns:a16="http://schemas.microsoft.com/office/drawing/2014/main" id="{00000000-0008-0000-0A00-00000D3C0000}"/>
                </a:ext>
              </a:extLst>
            </xdr:cNvPr>
            <xdr:cNvPicPr>
              <a:picLocks noChangeAspect="1" noChangeArrowheads="1"/>
              <a:extLst>
                <a:ext uri="{84589F7E-364E-4C9E-8A38-B11213B215E9}">
                  <a14:cameraTool cellRange="$AG$3:$AO$3" spid="_x0000_s160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a:extLst>
                <a:ext uri="{FF2B5EF4-FFF2-40B4-BE49-F238E27FC236}">
                  <a16:creationId xmlns:a16="http://schemas.microsoft.com/office/drawing/2014/main" id="{00000000-0008-0000-0A00-00000E3C0000}"/>
                </a:ext>
              </a:extLst>
            </xdr:cNvPr>
            <xdr:cNvGrpSpPr>
              <a:grpSpLocks/>
            </xdr:cNvGrpSpPr>
          </xdr:nvGrpSpPr>
          <xdr:grpSpPr bwMode="auto">
            <a:xfrm>
              <a:off x="0" y="0"/>
              <a:ext cx="9368790" cy="215265"/>
              <a:chOff x="0" y="2"/>
              <a:chExt cx="957" cy="23"/>
            </a:xfrm>
          </xdr:grpSpPr>
          <xdr:pic>
            <xdr:nvPicPr>
              <xdr:cNvPr id="15375" name="Picture 15">
                <a:extLst>
                  <a:ext uri="{FF2B5EF4-FFF2-40B4-BE49-F238E27FC236}">
                    <a16:creationId xmlns:a16="http://schemas.microsoft.com/office/drawing/2014/main" id="{00000000-0008-0000-0A00-00000F3C0000}"/>
                  </a:ext>
                </a:extLst>
              </xdr:cNvPr>
              <xdr:cNvPicPr>
                <a:picLocks noChangeAspect="1" noChangeArrowheads="1"/>
                <a:extLst>
                  <a:ext uri="{84589F7E-364E-4C9E-8A38-B11213B215E9}">
                    <a14:cameraTool cellRange="'NTS ONLY_set_year'!$AQ$3:$BH$3" spid="_x0000_s160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a:extLst>
                  <a:ext uri="{FF2B5EF4-FFF2-40B4-BE49-F238E27FC236}">
                    <a16:creationId xmlns:a16="http://schemas.microsoft.com/office/drawing/2014/main" id="{00000000-0008-0000-0A00-0000103C0000}"/>
                  </a:ext>
                </a:extLst>
              </xdr:cNvPr>
              <xdr:cNvPicPr>
                <a:picLocks noChangeAspect="1" noChangeArrowheads="1"/>
                <a:extLst>
                  <a:ext uri="{84589F7E-364E-4C9E-8A38-B11213B215E9}">
                    <a14:cameraTool cellRange="'NTS ONLY_set_year'!$AG$3:$AQ$3" spid="_x0000_s160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a:extLst>
            <a:ext uri="{FF2B5EF4-FFF2-40B4-BE49-F238E27FC236}">
              <a16:creationId xmlns:a16="http://schemas.microsoft.com/office/drawing/2014/main" id="{00000000-0008-0000-0B00-00005C3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a:extLst>
                <a:ext uri="{FF2B5EF4-FFF2-40B4-BE49-F238E27FC236}">
                  <a16:creationId xmlns:a16="http://schemas.microsoft.com/office/drawing/2014/main" id="{00000000-0008-0000-0B00-000001380000}"/>
                </a:ext>
              </a:extLst>
            </xdr:cNvPr>
            <xdr:cNvPicPr>
              <a:picLocks noChangeAspect="1" noChangeArrowheads="1"/>
              <a:extLst>
                <a:ext uri="{84589F7E-364E-4C9E-8A38-B11213B215E9}">
                  <a14:cameraTool cellRange="'NTS ONLY_set_year'!$AD$3" spid="_x0000_s150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a:extLst>
                <a:ext uri="{FF2B5EF4-FFF2-40B4-BE49-F238E27FC236}">
                  <a16:creationId xmlns:a16="http://schemas.microsoft.com/office/drawing/2014/main" id="{00000000-0008-0000-0B00-000002380000}"/>
                </a:ext>
              </a:extLst>
            </xdr:cNvPr>
            <xdr:cNvPicPr>
              <a:picLocks noChangeAspect="1" noChangeArrowheads="1"/>
              <a:extLst>
                <a:ext uri="{84589F7E-364E-4C9E-8A38-B11213B215E9}">
                  <a14:cameraTool cellRange="$AG$3:$AO$3" spid="_x0000_s150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a:extLst>
                <a:ext uri="{FF2B5EF4-FFF2-40B4-BE49-F238E27FC236}">
                  <a16:creationId xmlns:a16="http://schemas.microsoft.com/office/drawing/2014/main" id="{00000000-0008-0000-0B00-000004380000}"/>
                </a:ext>
              </a:extLst>
            </xdr:cNvPr>
            <xdr:cNvGrpSpPr>
              <a:grpSpLocks/>
            </xdr:cNvGrpSpPr>
          </xdr:nvGrpSpPr>
          <xdr:grpSpPr bwMode="auto">
            <a:xfrm>
              <a:off x="0" y="0"/>
              <a:ext cx="9368790" cy="215265"/>
              <a:chOff x="0" y="2"/>
              <a:chExt cx="957" cy="23"/>
            </a:xfrm>
          </xdr:grpSpPr>
          <xdr:pic>
            <xdr:nvPicPr>
              <xdr:cNvPr id="14341" name="Picture 5">
                <a:extLst>
                  <a:ext uri="{FF2B5EF4-FFF2-40B4-BE49-F238E27FC236}">
                    <a16:creationId xmlns:a16="http://schemas.microsoft.com/office/drawing/2014/main" id="{00000000-0008-0000-0B00-000005380000}"/>
                  </a:ext>
                </a:extLst>
              </xdr:cNvPr>
              <xdr:cNvPicPr>
                <a:picLocks noChangeAspect="1" noChangeArrowheads="1"/>
                <a:extLst>
                  <a:ext uri="{84589F7E-364E-4C9E-8A38-B11213B215E9}">
                    <a14:cameraTool cellRange="'NTS ONLY_set_year'!$AQ$3:$BH$3" spid="_x0000_s150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a:extLst>
                  <a:ext uri="{FF2B5EF4-FFF2-40B4-BE49-F238E27FC236}">
                    <a16:creationId xmlns:a16="http://schemas.microsoft.com/office/drawing/2014/main" id="{00000000-0008-0000-0B00-000006380000}"/>
                  </a:ext>
                </a:extLst>
              </xdr:cNvPr>
              <xdr:cNvPicPr>
                <a:picLocks noChangeAspect="1" noChangeArrowheads="1"/>
                <a:extLst>
                  <a:ext uri="{84589F7E-364E-4C9E-8A38-B11213B215E9}">
                    <a14:cameraTool cellRange="'NTS ONLY_set_year'!$AG$3:$AQ$3" spid="_x0000_s150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a:extLst>
                <a:ext uri="{FF2B5EF4-FFF2-40B4-BE49-F238E27FC236}">
                  <a16:creationId xmlns:a16="http://schemas.microsoft.com/office/drawing/2014/main" id="{00000000-0008-0000-0B00-000007380000}"/>
                </a:ext>
              </a:extLst>
            </xdr:cNvPr>
            <xdr:cNvPicPr>
              <a:picLocks noChangeAspect="1" noChangeArrowheads="1"/>
              <a:extLst>
                <a:ext uri="{84589F7E-364E-4C9E-8A38-B11213B215E9}">
                  <a14:cameraTool cellRange="'NTS ONLY_set_year'!$AD$3" spid="_x0000_s150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a:extLst>
                <a:ext uri="{FF2B5EF4-FFF2-40B4-BE49-F238E27FC236}">
                  <a16:creationId xmlns:a16="http://schemas.microsoft.com/office/drawing/2014/main" id="{00000000-0008-0000-0B00-000008380000}"/>
                </a:ext>
              </a:extLst>
            </xdr:cNvPr>
            <xdr:cNvPicPr>
              <a:picLocks noChangeAspect="1" noChangeArrowheads="1"/>
              <a:extLst>
                <a:ext uri="{84589F7E-364E-4C9E-8A38-B11213B215E9}">
                  <a14:cameraTool cellRange="$AG$3:$AO$3" spid="_x0000_s150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a:extLst>
                <a:ext uri="{FF2B5EF4-FFF2-40B4-BE49-F238E27FC236}">
                  <a16:creationId xmlns:a16="http://schemas.microsoft.com/office/drawing/2014/main" id="{00000000-0008-0000-0B00-000009380000}"/>
                </a:ext>
              </a:extLst>
            </xdr:cNvPr>
            <xdr:cNvGrpSpPr>
              <a:grpSpLocks/>
            </xdr:cNvGrpSpPr>
          </xdr:nvGrpSpPr>
          <xdr:grpSpPr bwMode="auto">
            <a:xfrm>
              <a:off x="0" y="0"/>
              <a:ext cx="9368790" cy="215265"/>
              <a:chOff x="0" y="2"/>
              <a:chExt cx="957" cy="23"/>
            </a:xfrm>
          </xdr:grpSpPr>
          <xdr:pic>
            <xdr:nvPicPr>
              <xdr:cNvPr id="14346" name="Picture 10">
                <a:extLst>
                  <a:ext uri="{FF2B5EF4-FFF2-40B4-BE49-F238E27FC236}">
                    <a16:creationId xmlns:a16="http://schemas.microsoft.com/office/drawing/2014/main" id="{00000000-0008-0000-0B00-00000A380000}"/>
                  </a:ext>
                </a:extLst>
              </xdr:cNvPr>
              <xdr:cNvPicPr>
                <a:picLocks noChangeAspect="1" noChangeArrowheads="1"/>
                <a:extLst>
                  <a:ext uri="{84589F7E-364E-4C9E-8A38-B11213B215E9}">
                    <a14:cameraTool cellRange="'NTS ONLY_set_year'!$AQ$3:$BH$3" spid="_x0000_s150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a:extLst>
                  <a:ext uri="{FF2B5EF4-FFF2-40B4-BE49-F238E27FC236}">
                    <a16:creationId xmlns:a16="http://schemas.microsoft.com/office/drawing/2014/main" id="{00000000-0008-0000-0B00-00000B380000}"/>
                  </a:ext>
                </a:extLst>
              </xdr:cNvPr>
              <xdr:cNvPicPr>
                <a:picLocks noChangeAspect="1" noChangeArrowheads="1"/>
                <a:extLst>
                  <a:ext uri="{84589F7E-364E-4C9E-8A38-B11213B215E9}">
                    <a14:cameraTool cellRange="'NTS ONLY_set_year'!$AG$3:$AQ$3" spid="_x0000_s150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a:extLst>
                <a:ext uri="{FF2B5EF4-FFF2-40B4-BE49-F238E27FC236}">
                  <a16:creationId xmlns:a16="http://schemas.microsoft.com/office/drawing/2014/main" id="{00000000-0008-0000-0B00-00000C380000}"/>
                </a:ext>
              </a:extLst>
            </xdr:cNvPr>
            <xdr:cNvPicPr>
              <a:picLocks noChangeAspect="1" noChangeArrowheads="1"/>
              <a:extLst>
                <a:ext uri="{84589F7E-364E-4C9E-8A38-B11213B215E9}">
                  <a14:cameraTool cellRange="'NTS ONLY_set_year'!$AD$3" spid="_x0000_s1500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a:extLst>
                <a:ext uri="{FF2B5EF4-FFF2-40B4-BE49-F238E27FC236}">
                  <a16:creationId xmlns:a16="http://schemas.microsoft.com/office/drawing/2014/main" id="{00000000-0008-0000-0B00-00000D380000}"/>
                </a:ext>
              </a:extLst>
            </xdr:cNvPr>
            <xdr:cNvPicPr>
              <a:picLocks noChangeAspect="1" noChangeArrowheads="1"/>
              <a:extLst>
                <a:ext uri="{84589F7E-364E-4C9E-8A38-B11213B215E9}">
                  <a14:cameraTool cellRange="$AG$3:$AO$3" spid="_x0000_s150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a:extLst>
                <a:ext uri="{FF2B5EF4-FFF2-40B4-BE49-F238E27FC236}">
                  <a16:creationId xmlns:a16="http://schemas.microsoft.com/office/drawing/2014/main" id="{00000000-0008-0000-0B00-00000E380000}"/>
                </a:ext>
              </a:extLst>
            </xdr:cNvPr>
            <xdr:cNvGrpSpPr>
              <a:grpSpLocks/>
            </xdr:cNvGrpSpPr>
          </xdr:nvGrpSpPr>
          <xdr:grpSpPr bwMode="auto">
            <a:xfrm>
              <a:off x="0" y="0"/>
              <a:ext cx="9368790" cy="215265"/>
              <a:chOff x="0" y="2"/>
              <a:chExt cx="957" cy="23"/>
            </a:xfrm>
          </xdr:grpSpPr>
          <xdr:pic>
            <xdr:nvPicPr>
              <xdr:cNvPr id="14351" name="Picture 15">
                <a:extLst>
                  <a:ext uri="{FF2B5EF4-FFF2-40B4-BE49-F238E27FC236}">
                    <a16:creationId xmlns:a16="http://schemas.microsoft.com/office/drawing/2014/main" id="{00000000-0008-0000-0B00-00000F380000}"/>
                  </a:ext>
                </a:extLst>
              </xdr:cNvPr>
              <xdr:cNvPicPr>
                <a:picLocks noChangeAspect="1" noChangeArrowheads="1"/>
                <a:extLst>
                  <a:ext uri="{84589F7E-364E-4C9E-8A38-B11213B215E9}">
                    <a14:cameraTool cellRange="'NTS ONLY_set_year'!$AQ$3:$BH$3" spid="_x0000_s150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a:extLst>
                  <a:ext uri="{FF2B5EF4-FFF2-40B4-BE49-F238E27FC236}">
                    <a16:creationId xmlns:a16="http://schemas.microsoft.com/office/drawing/2014/main" id="{00000000-0008-0000-0B00-000010380000}"/>
                  </a:ext>
                </a:extLst>
              </xdr:cNvPr>
              <xdr:cNvPicPr>
                <a:picLocks noChangeAspect="1" noChangeArrowheads="1"/>
                <a:extLst>
                  <a:ext uri="{84589F7E-364E-4C9E-8A38-B11213B215E9}">
                    <a14:cameraTool cellRange="'NTS ONLY_set_year'!$AG$3:$AQ$3" spid="_x0000_s150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a:extLst>
            <a:ext uri="{FF2B5EF4-FFF2-40B4-BE49-F238E27FC236}">
              <a16:creationId xmlns:a16="http://schemas.microsoft.com/office/drawing/2014/main" id="{00000000-0008-0000-0C00-00005B3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a:extLst>
                <a:ext uri="{FF2B5EF4-FFF2-40B4-BE49-F238E27FC236}">
                  <a16:creationId xmlns:a16="http://schemas.microsoft.com/office/drawing/2014/main" id="{00000000-0008-0000-0C00-000001340000}"/>
                </a:ext>
              </a:extLst>
            </xdr:cNvPr>
            <xdr:cNvPicPr>
              <a:picLocks noChangeAspect="1" noChangeArrowheads="1"/>
              <a:extLst>
                <a:ext uri="{84589F7E-364E-4C9E-8A38-B11213B215E9}">
                  <a14:cameraTool cellRange="'NTS ONLY_set_year'!$AD$3" spid="_x0000_s139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a:extLst>
                <a:ext uri="{FF2B5EF4-FFF2-40B4-BE49-F238E27FC236}">
                  <a16:creationId xmlns:a16="http://schemas.microsoft.com/office/drawing/2014/main" id="{00000000-0008-0000-0C00-000002340000}"/>
                </a:ext>
              </a:extLst>
            </xdr:cNvPr>
            <xdr:cNvPicPr>
              <a:picLocks noChangeAspect="1" noChangeArrowheads="1"/>
              <a:extLst>
                <a:ext uri="{84589F7E-364E-4C9E-8A38-B11213B215E9}">
                  <a14:cameraTool cellRange="$AG$3:$AO$3" spid="_x0000_s139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a:extLst>
                <a:ext uri="{FF2B5EF4-FFF2-40B4-BE49-F238E27FC236}">
                  <a16:creationId xmlns:a16="http://schemas.microsoft.com/office/drawing/2014/main" id="{00000000-0008-0000-0C00-000004340000}"/>
                </a:ext>
              </a:extLst>
            </xdr:cNvPr>
            <xdr:cNvGrpSpPr>
              <a:grpSpLocks/>
            </xdr:cNvGrpSpPr>
          </xdr:nvGrpSpPr>
          <xdr:grpSpPr bwMode="auto">
            <a:xfrm>
              <a:off x="0" y="0"/>
              <a:ext cx="9368790" cy="215265"/>
              <a:chOff x="0" y="2"/>
              <a:chExt cx="957" cy="23"/>
            </a:xfrm>
          </xdr:grpSpPr>
          <xdr:pic>
            <xdr:nvPicPr>
              <xdr:cNvPr id="13317" name="Picture 5">
                <a:extLst>
                  <a:ext uri="{FF2B5EF4-FFF2-40B4-BE49-F238E27FC236}">
                    <a16:creationId xmlns:a16="http://schemas.microsoft.com/office/drawing/2014/main" id="{00000000-0008-0000-0C00-000005340000}"/>
                  </a:ext>
                </a:extLst>
              </xdr:cNvPr>
              <xdr:cNvPicPr>
                <a:picLocks noChangeAspect="1" noChangeArrowheads="1"/>
                <a:extLst>
                  <a:ext uri="{84589F7E-364E-4C9E-8A38-B11213B215E9}">
                    <a14:cameraTool cellRange="'NTS ONLY_set_year'!$AQ$3:$BH$3" spid="_x0000_s139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a:extLst>
                  <a:ext uri="{FF2B5EF4-FFF2-40B4-BE49-F238E27FC236}">
                    <a16:creationId xmlns:a16="http://schemas.microsoft.com/office/drawing/2014/main" id="{00000000-0008-0000-0C00-000006340000}"/>
                  </a:ext>
                </a:extLst>
              </xdr:cNvPr>
              <xdr:cNvPicPr>
                <a:picLocks noChangeAspect="1" noChangeArrowheads="1"/>
                <a:extLst>
                  <a:ext uri="{84589F7E-364E-4C9E-8A38-B11213B215E9}">
                    <a14:cameraTool cellRange="'NTS ONLY_set_year'!$AG$3:$AQ$3" spid="_x0000_s139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a:extLst>
                <a:ext uri="{FF2B5EF4-FFF2-40B4-BE49-F238E27FC236}">
                  <a16:creationId xmlns:a16="http://schemas.microsoft.com/office/drawing/2014/main" id="{00000000-0008-0000-0C00-000007340000}"/>
                </a:ext>
              </a:extLst>
            </xdr:cNvPr>
            <xdr:cNvPicPr>
              <a:picLocks noChangeAspect="1" noChangeArrowheads="1"/>
              <a:extLst>
                <a:ext uri="{84589F7E-364E-4C9E-8A38-B11213B215E9}">
                  <a14:cameraTool cellRange="'NTS ONLY_set_year'!$AD$3" spid="_x0000_s139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a:extLst>
                <a:ext uri="{FF2B5EF4-FFF2-40B4-BE49-F238E27FC236}">
                  <a16:creationId xmlns:a16="http://schemas.microsoft.com/office/drawing/2014/main" id="{00000000-0008-0000-0C00-000008340000}"/>
                </a:ext>
              </a:extLst>
            </xdr:cNvPr>
            <xdr:cNvPicPr>
              <a:picLocks noChangeAspect="1" noChangeArrowheads="1"/>
              <a:extLst>
                <a:ext uri="{84589F7E-364E-4C9E-8A38-B11213B215E9}">
                  <a14:cameraTool cellRange="$AG$3:$AO$3" spid="_x0000_s139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a:extLst>
                <a:ext uri="{FF2B5EF4-FFF2-40B4-BE49-F238E27FC236}">
                  <a16:creationId xmlns:a16="http://schemas.microsoft.com/office/drawing/2014/main" id="{00000000-0008-0000-0C00-000009340000}"/>
                </a:ext>
              </a:extLst>
            </xdr:cNvPr>
            <xdr:cNvGrpSpPr>
              <a:grpSpLocks/>
            </xdr:cNvGrpSpPr>
          </xdr:nvGrpSpPr>
          <xdr:grpSpPr bwMode="auto">
            <a:xfrm>
              <a:off x="0" y="0"/>
              <a:ext cx="9368790" cy="215265"/>
              <a:chOff x="0" y="2"/>
              <a:chExt cx="957" cy="23"/>
            </a:xfrm>
          </xdr:grpSpPr>
          <xdr:pic>
            <xdr:nvPicPr>
              <xdr:cNvPr id="13322" name="Picture 10">
                <a:extLst>
                  <a:ext uri="{FF2B5EF4-FFF2-40B4-BE49-F238E27FC236}">
                    <a16:creationId xmlns:a16="http://schemas.microsoft.com/office/drawing/2014/main" id="{00000000-0008-0000-0C00-00000A340000}"/>
                  </a:ext>
                </a:extLst>
              </xdr:cNvPr>
              <xdr:cNvPicPr>
                <a:picLocks noChangeAspect="1" noChangeArrowheads="1"/>
                <a:extLst>
                  <a:ext uri="{84589F7E-364E-4C9E-8A38-B11213B215E9}">
                    <a14:cameraTool cellRange="'NTS ONLY_set_year'!$AQ$3:$BH$3" spid="_x0000_s139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a:extLst>
                  <a:ext uri="{FF2B5EF4-FFF2-40B4-BE49-F238E27FC236}">
                    <a16:creationId xmlns:a16="http://schemas.microsoft.com/office/drawing/2014/main" id="{00000000-0008-0000-0C00-00000B340000}"/>
                  </a:ext>
                </a:extLst>
              </xdr:cNvPr>
              <xdr:cNvPicPr>
                <a:picLocks noChangeAspect="1" noChangeArrowheads="1"/>
                <a:extLst>
                  <a:ext uri="{84589F7E-364E-4C9E-8A38-B11213B215E9}">
                    <a14:cameraTool cellRange="'NTS ONLY_set_year'!$AG$3:$AQ$3" spid="_x0000_s139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a:extLst>
                <a:ext uri="{FF2B5EF4-FFF2-40B4-BE49-F238E27FC236}">
                  <a16:creationId xmlns:a16="http://schemas.microsoft.com/office/drawing/2014/main" id="{00000000-0008-0000-0C00-00000C340000}"/>
                </a:ext>
              </a:extLst>
            </xdr:cNvPr>
            <xdr:cNvPicPr>
              <a:picLocks noChangeAspect="1" noChangeArrowheads="1"/>
              <a:extLst>
                <a:ext uri="{84589F7E-364E-4C9E-8A38-B11213B215E9}">
                  <a14:cameraTool cellRange="'NTS ONLY_set_year'!$AD$3" spid="_x0000_s1398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a:extLst>
                <a:ext uri="{FF2B5EF4-FFF2-40B4-BE49-F238E27FC236}">
                  <a16:creationId xmlns:a16="http://schemas.microsoft.com/office/drawing/2014/main" id="{00000000-0008-0000-0C00-00000D340000}"/>
                </a:ext>
              </a:extLst>
            </xdr:cNvPr>
            <xdr:cNvPicPr>
              <a:picLocks noChangeAspect="1" noChangeArrowheads="1"/>
              <a:extLst>
                <a:ext uri="{84589F7E-364E-4C9E-8A38-B11213B215E9}">
                  <a14:cameraTool cellRange="$AG$3:$AO$3" spid="_x0000_s139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a:extLst>
                <a:ext uri="{FF2B5EF4-FFF2-40B4-BE49-F238E27FC236}">
                  <a16:creationId xmlns:a16="http://schemas.microsoft.com/office/drawing/2014/main" id="{00000000-0008-0000-0C00-00000E340000}"/>
                </a:ext>
              </a:extLst>
            </xdr:cNvPr>
            <xdr:cNvGrpSpPr>
              <a:grpSpLocks/>
            </xdr:cNvGrpSpPr>
          </xdr:nvGrpSpPr>
          <xdr:grpSpPr bwMode="auto">
            <a:xfrm>
              <a:off x="0" y="0"/>
              <a:ext cx="9368790" cy="215265"/>
              <a:chOff x="0" y="2"/>
              <a:chExt cx="957" cy="23"/>
            </a:xfrm>
          </xdr:grpSpPr>
          <xdr:pic>
            <xdr:nvPicPr>
              <xdr:cNvPr id="13327" name="Picture 15">
                <a:extLst>
                  <a:ext uri="{FF2B5EF4-FFF2-40B4-BE49-F238E27FC236}">
                    <a16:creationId xmlns:a16="http://schemas.microsoft.com/office/drawing/2014/main" id="{00000000-0008-0000-0C00-00000F340000}"/>
                  </a:ext>
                </a:extLst>
              </xdr:cNvPr>
              <xdr:cNvPicPr>
                <a:picLocks noChangeAspect="1" noChangeArrowheads="1"/>
                <a:extLst>
                  <a:ext uri="{84589F7E-364E-4C9E-8A38-B11213B215E9}">
                    <a14:cameraTool cellRange="'NTS ONLY_set_year'!$AQ$3:$BH$3" spid="_x0000_s139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a:extLst>
                  <a:ext uri="{FF2B5EF4-FFF2-40B4-BE49-F238E27FC236}">
                    <a16:creationId xmlns:a16="http://schemas.microsoft.com/office/drawing/2014/main" id="{00000000-0008-0000-0C00-000010340000}"/>
                  </a:ext>
                </a:extLst>
              </xdr:cNvPr>
              <xdr:cNvPicPr>
                <a:picLocks noChangeAspect="1" noChangeArrowheads="1"/>
                <a:extLst>
                  <a:ext uri="{84589F7E-364E-4C9E-8A38-B11213B215E9}">
                    <a14:cameraTool cellRange="'NTS ONLY_set_year'!$AG$3:$AQ$3" spid="_x0000_s139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a:extLst>
            <a:ext uri="{FF2B5EF4-FFF2-40B4-BE49-F238E27FC236}">
              <a16:creationId xmlns:a16="http://schemas.microsoft.com/office/drawing/2014/main" id="{00000000-0008-0000-0D00-00005B30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a:extLst>
                <a:ext uri="{FF2B5EF4-FFF2-40B4-BE49-F238E27FC236}">
                  <a16:creationId xmlns:a16="http://schemas.microsoft.com/office/drawing/2014/main" id="{00000000-0008-0000-0D00-000001300000}"/>
                </a:ext>
              </a:extLst>
            </xdr:cNvPr>
            <xdr:cNvPicPr>
              <a:picLocks noChangeAspect="1" noChangeArrowheads="1"/>
              <a:extLst>
                <a:ext uri="{84589F7E-364E-4C9E-8A38-B11213B215E9}">
                  <a14:cameraTool cellRange="'NTS ONLY_set_year'!$AD$3" spid="_x0000_s1295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a:extLst>
                <a:ext uri="{FF2B5EF4-FFF2-40B4-BE49-F238E27FC236}">
                  <a16:creationId xmlns:a16="http://schemas.microsoft.com/office/drawing/2014/main" id="{00000000-0008-0000-0D00-000002300000}"/>
                </a:ext>
              </a:extLst>
            </xdr:cNvPr>
            <xdr:cNvPicPr>
              <a:picLocks noChangeAspect="1" noChangeArrowheads="1"/>
              <a:extLst>
                <a:ext uri="{84589F7E-364E-4C9E-8A38-B11213B215E9}">
                  <a14:cameraTool cellRange="$AG$3:$AO$3" spid="_x0000_s129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a:extLst>
                <a:ext uri="{FF2B5EF4-FFF2-40B4-BE49-F238E27FC236}">
                  <a16:creationId xmlns:a16="http://schemas.microsoft.com/office/drawing/2014/main" id="{00000000-0008-0000-0D00-000004300000}"/>
                </a:ext>
              </a:extLst>
            </xdr:cNvPr>
            <xdr:cNvGrpSpPr>
              <a:grpSpLocks/>
            </xdr:cNvGrpSpPr>
          </xdr:nvGrpSpPr>
          <xdr:grpSpPr bwMode="auto">
            <a:xfrm>
              <a:off x="0" y="0"/>
              <a:ext cx="9368790" cy="215265"/>
              <a:chOff x="0" y="2"/>
              <a:chExt cx="957" cy="23"/>
            </a:xfrm>
          </xdr:grpSpPr>
          <xdr:pic>
            <xdr:nvPicPr>
              <xdr:cNvPr id="12293" name="Picture 5">
                <a:extLst>
                  <a:ext uri="{FF2B5EF4-FFF2-40B4-BE49-F238E27FC236}">
                    <a16:creationId xmlns:a16="http://schemas.microsoft.com/office/drawing/2014/main" id="{00000000-0008-0000-0D00-000005300000}"/>
                  </a:ext>
                </a:extLst>
              </xdr:cNvPr>
              <xdr:cNvPicPr>
                <a:picLocks noChangeAspect="1" noChangeArrowheads="1"/>
                <a:extLst>
                  <a:ext uri="{84589F7E-364E-4C9E-8A38-B11213B215E9}">
                    <a14:cameraTool cellRange="'NTS ONLY_set_year'!$AQ$3:$BH$3" spid="_x0000_s129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a:extLst>
                  <a:ext uri="{FF2B5EF4-FFF2-40B4-BE49-F238E27FC236}">
                    <a16:creationId xmlns:a16="http://schemas.microsoft.com/office/drawing/2014/main" id="{00000000-0008-0000-0D00-000006300000}"/>
                  </a:ext>
                </a:extLst>
              </xdr:cNvPr>
              <xdr:cNvPicPr>
                <a:picLocks noChangeAspect="1" noChangeArrowheads="1"/>
                <a:extLst>
                  <a:ext uri="{84589F7E-364E-4C9E-8A38-B11213B215E9}">
                    <a14:cameraTool cellRange="'NTS ONLY_set_year'!$AG$3:$AQ$3" spid="_x0000_s129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a:extLst>
                <a:ext uri="{FF2B5EF4-FFF2-40B4-BE49-F238E27FC236}">
                  <a16:creationId xmlns:a16="http://schemas.microsoft.com/office/drawing/2014/main" id="{00000000-0008-0000-0D00-000007300000}"/>
                </a:ext>
              </a:extLst>
            </xdr:cNvPr>
            <xdr:cNvPicPr>
              <a:picLocks noChangeAspect="1" noChangeArrowheads="1"/>
              <a:extLst>
                <a:ext uri="{84589F7E-364E-4C9E-8A38-B11213B215E9}">
                  <a14:cameraTool cellRange="'NTS ONLY_set_year'!$AD$3" spid="_x0000_s129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a:extLst>
                <a:ext uri="{FF2B5EF4-FFF2-40B4-BE49-F238E27FC236}">
                  <a16:creationId xmlns:a16="http://schemas.microsoft.com/office/drawing/2014/main" id="{00000000-0008-0000-0D00-000008300000}"/>
                </a:ext>
              </a:extLst>
            </xdr:cNvPr>
            <xdr:cNvPicPr>
              <a:picLocks noChangeAspect="1" noChangeArrowheads="1"/>
              <a:extLst>
                <a:ext uri="{84589F7E-364E-4C9E-8A38-B11213B215E9}">
                  <a14:cameraTool cellRange="$AG$3:$AO$3" spid="_x0000_s129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a:extLst>
                <a:ext uri="{FF2B5EF4-FFF2-40B4-BE49-F238E27FC236}">
                  <a16:creationId xmlns:a16="http://schemas.microsoft.com/office/drawing/2014/main" id="{00000000-0008-0000-0D00-000009300000}"/>
                </a:ext>
              </a:extLst>
            </xdr:cNvPr>
            <xdr:cNvGrpSpPr>
              <a:grpSpLocks/>
            </xdr:cNvGrpSpPr>
          </xdr:nvGrpSpPr>
          <xdr:grpSpPr bwMode="auto">
            <a:xfrm>
              <a:off x="0" y="0"/>
              <a:ext cx="9368790" cy="215265"/>
              <a:chOff x="0" y="2"/>
              <a:chExt cx="957" cy="23"/>
            </a:xfrm>
          </xdr:grpSpPr>
          <xdr:pic>
            <xdr:nvPicPr>
              <xdr:cNvPr id="12298" name="Picture 10">
                <a:extLst>
                  <a:ext uri="{FF2B5EF4-FFF2-40B4-BE49-F238E27FC236}">
                    <a16:creationId xmlns:a16="http://schemas.microsoft.com/office/drawing/2014/main" id="{00000000-0008-0000-0D00-00000A300000}"/>
                  </a:ext>
                </a:extLst>
              </xdr:cNvPr>
              <xdr:cNvPicPr>
                <a:picLocks noChangeAspect="1" noChangeArrowheads="1"/>
                <a:extLst>
                  <a:ext uri="{84589F7E-364E-4C9E-8A38-B11213B215E9}">
                    <a14:cameraTool cellRange="'NTS ONLY_set_year'!$AQ$3:$BH$3" spid="_x0000_s129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a:extLst>
                  <a:ext uri="{FF2B5EF4-FFF2-40B4-BE49-F238E27FC236}">
                    <a16:creationId xmlns:a16="http://schemas.microsoft.com/office/drawing/2014/main" id="{00000000-0008-0000-0D00-00000B300000}"/>
                  </a:ext>
                </a:extLst>
              </xdr:cNvPr>
              <xdr:cNvPicPr>
                <a:picLocks noChangeAspect="1" noChangeArrowheads="1"/>
                <a:extLst>
                  <a:ext uri="{84589F7E-364E-4C9E-8A38-B11213B215E9}">
                    <a14:cameraTool cellRange="'NTS ONLY_set_year'!$AG$3:$AQ$3" spid="_x0000_s129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a:extLst>
                <a:ext uri="{FF2B5EF4-FFF2-40B4-BE49-F238E27FC236}">
                  <a16:creationId xmlns:a16="http://schemas.microsoft.com/office/drawing/2014/main" id="{00000000-0008-0000-0D00-00000C300000}"/>
                </a:ext>
              </a:extLst>
            </xdr:cNvPr>
            <xdr:cNvPicPr>
              <a:picLocks noChangeAspect="1" noChangeArrowheads="1"/>
              <a:extLst>
                <a:ext uri="{84589F7E-364E-4C9E-8A38-B11213B215E9}">
                  <a14:cameraTool cellRange="'NTS ONLY_set_year'!$AD$3" spid="_x0000_s1296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a:extLst>
                <a:ext uri="{FF2B5EF4-FFF2-40B4-BE49-F238E27FC236}">
                  <a16:creationId xmlns:a16="http://schemas.microsoft.com/office/drawing/2014/main" id="{00000000-0008-0000-0D00-00000D300000}"/>
                </a:ext>
              </a:extLst>
            </xdr:cNvPr>
            <xdr:cNvPicPr>
              <a:picLocks noChangeAspect="1" noChangeArrowheads="1"/>
              <a:extLst>
                <a:ext uri="{84589F7E-364E-4C9E-8A38-B11213B215E9}">
                  <a14:cameraTool cellRange="$AG$3:$AO$3" spid="_x0000_s129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a:extLst>
                <a:ext uri="{FF2B5EF4-FFF2-40B4-BE49-F238E27FC236}">
                  <a16:creationId xmlns:a16="http://schemas.microsoft.com/office/drawing/2014/main" id="{00000000-0008-0000-0D00-00000E300000}"/>
                </a:ext>
              </a:extLst>
            </xdr:cNvPr>
            <xdr:cNvGrpSpPr>
              <a:grpSpLocks/>
            </xdr:cNvGrpSpPr>
          </xdr:nvGrpSpPr>
          <xdr:grpSpPr bwMode="auto">
            <a:xfrm>
              <a:off x="0" y="0"/>
              <a:ext cx="9368790" cy="215265"/>
              <a:chOff x="0" y="2"/>
              <a:chExt cx="957" cy="23"/>
            </a:xfrm>
          </xdr:grpSpPr>
          <xdr:pic>
            <xdr:nvPicPr>
              <xdr:cNvPr id="12303" name="Picture 15">
                <a:extLst>
                  <a:ext uri="{FF2B5EF4-FFF2-40B4-BE49-F238E27FC236}">
                    <a16:creationId xmlns:a16="http://schemas.microsoft.com/office/drawing/2014/main" id="{00000000-0008-0000-0D00-00000F300000}"/>
                  </a:ext>
                </a:extLst>
              </xdr:cNvPr>
              <xdr:cNvPicPr>
                <a:picLocks noChangeAspect="1" noChangeArrowheads="1"/>
                <a:extLst>
                  <a:ext uri="{84589F7E-364E-4C9E-8A38-B11213B215E9}">
                    <a14:cameraTool cellRange="'NTS ONLY_set_year'!$AQ$3:$BH$3" spid="_x0000_s129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a:extLst>
                  <a:ext uri="{FF2B5EF4-FFF2-40B4-BE49-F238E27FC236}">
                    <a16:creationId xmlns:a16="http://schemas.microsoft.com/office/drawing/2014/main" id="{00000000-0008-0000-0D00-000010300000}"/>
                  </a:ext>
                </a:extLst>
              </xdr:cNvPr>
              <xdr:cNvPicPr>
                <a:picLocks noChangeAspect="1" noChangeArrowheads="1"/>
                <a:extLst>
                  <a:ext uri="{84589F7E-364E-4C9E-8A38-B11213B215E9}">
                    <a14:cameraTool cellRange="'NTS ONLY_set_year'!$AG$3:$AQ$3" spid="_x0000_s129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a:extLst>
            <a:ext uri="{FF2B5EF4-FFF2-40B4-BE49-F238E27FC236}">
              <a16:creationId xmlns:a16="http://schemas.microsoft.com/office/drawing/2014/main" id="{00000000-0008-0000-0E00-00005B2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a:extLst>
                <a:ext uri="{FF2B5EF4-FFF2-40B4-BE49-F238E27FC236}">
                  <a16:creationId xmlns:a16="http://schemas.microsoft.com/office/drawing/2014/main" id="{00000000-0008-0000-0E00-000001280000}"/>
                </a:ext>
              </a:extLst>
            </xdr:cNvPr>
            <xdr:cNvPicPr>
              <a:picLocks noChangeAspect="1" noChangeArrowheads="1"/>
              <a:extLst>
                <a:ext uri="{84589F7E-364E-4C9E-8A38-B11213B215E9}">
                  <a14:cameraTool cellRange="'NTS ONLY_set_year'!$AD$3" spid="_x0000_s109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a:extLst>
                <a:ext uri="{FF2B5EF4-FFF2-40B4-BE49-F238E27FC236}">
                  <a16:creationId xmlns:a16="http://schemas.microsoft.com/office/drawing/2014/main" id="{00000000-0008-0000-0E00-000002280000}"/>
                </a:ext>
              </a:extLst>
            </xdr:cNvPr>
            <xdr:cNvPicPr>
              <a:picLocks noChangeAspect="1" noChangeArrowheads="1"/>
              <a:extLst>
                <a:ext uri="{84589F7E-364E-4C9E-8A38-B11213B215E9}">
                  <a14:cameraTool cellRange="$AG$3:$AO$3" spid="_x0000_s109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a:extLst>
                <a:ext uri="{FF2B5EF4-FFF2-40B4-BE49-F238E27FC236}">
                  <a16:creationId xmlns:a16="http://schemas.microsoft.com/office/drawing/2014/main" id="{00000000-0008-0000-0E00-000004280000}"/>
                </a:ext>
              </a:extLst>
            </xdr:cNvPr>
            <xdr:cNvGrpSpPr>
              <a:grpSpLocks/>
            </xdr:cNvGrpSpPr>
          </xdr:nvGrpSpPr>
          <xdr:grpSpPr bwMode="auto">
            <a:xfrm>
              <a:off x="0" y="0"/>
              <a:ext cx="9368790" cy="215265"/>
              <a:chOff x="0" y="2"/>
              <a:chExt cx="957" cy="23"/>
            </a:xfrm>
          </xdr:grpSpPr>
          <xdr:pic>
            <xdr:nvPicPr>
              <xdr:cNvPr id="10245" name="Picture 5">
                <a:extLst>
                  <a:ext uri="{FF2B5EF4-FFF2-40B4-BE49-F238E27FC236}">
                    <a16:creationId xmlns:a16="http://schemas.microsoft.com/office/drawing/2014/main" id="{00000000-0008-0000-0E00-000005280000}"/>
                  </a:ext>
                </a:extLst>
              </xdr:cNvPr>
              <xdr:cNvPicPr>
                <a:picLocks noChangeAspect="1" noChangeArrowheads="1"/>
                <a:extLst>
                  <a:ext uri="{84589F7E-364E-4C9E-8A38-B11213B215E9}">
                    <a14:cameraTool cellRange="'NTS ONLY_set_year'!$AQ$3:$BH$3" spid="_x0000_s109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a:extLst>
                  <a:ext uri="{FF2B5EF4-FFF2-40B4-BE49-F238E27FC236}">
                    <a16:creationId xmlns:a16="http://schemas.microsoft.com/office/drawing/2014/main" id="{00000000-0008-0000-0E00-000006280000}"/>
                  </a:ext>
                </a:extLst>
              </xdr:cNvPr>
              <xdr:cNvPicPr>
                <a:picLocks noChangeAspect="1" noChangeArrowheads="1"/>
                <a:extLst>
                  <a:ext uri="{84589F7E-364E-4C9E-8A38-B11213B215E9}">
                    <a14:cameraTool cellRange="'NTS ONLY_set_year'!$AG$3:$AQ$3" spid="_x0000_s109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a:extLst>
                <a:ext uri="{FF2B5EF4-FFF2-40B4-BE49-F238E27FC236}">
                  <a16:creationId xmlns:a16="http://schemas.microsoft.com/office/drawing/2014/main" id="{00000000-0008-0000-0E00-000007280000}"/>
                </a:ext>
              </a:extLst>
            </xdr:cNvPr>
            <xdr:cNvPicPr>
              <a:picLocks noChangeAspect="1" noChangeArrowheads="1"/>
              <a:extLst>
                <a:ext uri="{84589F7E-364E-4C9E-8A38-B11213B215E9}">
                  <a14:cameraTool cellRange="'NTS ONLY_set_year'!$AD$3" spid="_x0000_s109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a:extLst>
                <a:ext uri="{FF2B5EF4-FFF2-40B4-BE49-F238E27FC236}">
                  <a16:creationId xmlns:a16="http://schemas.microsoft.com/office/drawing/2014/main" id="{00000000-0008-0000-0E00-000008280000}"/>
                </a:ext>
              </a:extLst>
            </xdr:cNvPr>
            <xdr:cNvPicPr>
              <a:picLocks noChangeAspect="1" noChangeArrowheads="1"/>
              <a:extLst>
                <a:ext uri="{84589F7E-364E-4C9E-8A38-B11213B215E9}">
                  <a14:cameraTool cellRange="$AG$3:$AO$3" spid="_x0000_s109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a:extLst>
                <a:ext uri="{FF2B5EF4-FFF2-40B4-BE49-F238E27FC236}">
                  <a16:creationId xmlns:a16="http://schemas.microsoft.com/office/drawing/2014/main" id="{00000000-0008-0000-0E00-000009280000}"/>
                </a:ext>
              </a:extLst>
            </xdr:cNvPr>
            <xdr:cNvGrpSpPr>
              <a:grpSpLocks/>
            </xdr:cNvGrpSpPr>
          </xdr:nvGrpSpPr>
          <xdr:grpSpPr bwMode="auto">
            <a:xfrm>
              <a:off x="0" y="0"/>
              <a:ext cx="9368790" cy="215265"/>
              <a:chOff x="0" y="2"/>
              <a:chExt cx="957" cy="23"/>
            </a:xfrm>
          </xdr:grpSpPr>
          <xdr:pic>
            <xdr:nvPicPr>
              <xdr:cNvPr id="10250" name="Picture 10">
                <a:extLst>
                  <a:ext uri="{FF2B5EF4-FFF2-40B4-BE49-F238E27FC236}">
                    <a16:creationId xmlns:a16="http://schemas.microsoft.com/office/drawing/2014/main" id="{00000000-0008-0000-0E00-00000A280000}"/>
                  </a:ext>
                </a:extLst>
              </xdr:cNvPr>
              <xdr:cNvPicPr>
                <a:picLocks noChangeAspect="1" noChangeArrowheads="1"/>
                <a:extLst>
                  <a:ext uri="{84589F7E-364E-4C9E-8A38-B11213B215E9}">
                    <a14:cameraTool cellRange="'NTS ONLY_set_year'!$AQ$3:$BH$3" spid="_x0000_s109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a:extLst>
                  <a:ext uri="{FF2B5EF4-FFF2-40B4-BE49-F238E27FC236}">
                    <a16:creationId xmlns:a16="http://schemas.microsoft.com/office/drawing/2014/main" id="{00000000-0008-0000-0E00-00000B280000}"/>
                  </a:ext>
                </a:extLst>
              </xdr:cNvPr>
              <xdr:cNvPicPr>
                <a:picLocks noChangeAspect="1" noChangeArrowheads="1"/>
                <a:extLst>
                  <a:ext uri="{84589F7E-364E-4C9E-8A38-B11213B215E9}">
                    <a14:cameraTool cellRange="'NTS ONLY_set_year'!$AG$3:$AQ$3" spid="_x0000_s109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a:extLst>
                <a:ext uri="{FF2B5EF4-FFF2-40B4-BE49-F238E27FC236}">
                  <a16:creationId xmlns:a16="http://schemas.microsoft.com/office/drawing/2014/main" id="{00000000-0008-0000-0E00-00000C280000}"/>
                </a:ext>
              </a:extLst>
            </xdr:cNvPr>
            <xdr:cNvPicPr>
              <a:picLocks noChangeAspect="1" noChangeArrowheads="1"/>
              <a:extLst>
                <a:ext uri="{84589F7E-364E-4C9E-8A38-B11213B215E9}">
                  <a14:cameraTool cellRange="'NTS ONLY_set_year'!$AD$3" spid="_x0000_s1091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a:extLst>
                <a:ext uri="{FF2B5EF4-FFF2-40B4-BE49-F238E27FC236}">
                  <a16:creationId xmlns:a16="http://schemas.microsoft.com/office/drawing/2014/main" id="{00000000-0008-0000-0E00-00000D280000}"/>
                </a:ext>
              </a:extLst>
            </xdr:cNvPr>
            <xdr:cNvPicPr>
              <a:picLocks noChangeAspect="1" noChangeArrowheads="1"/>
              <a:extLst>
                <a:ext uri="{84589F7E-364E-4C9E-8A38-B11213B215E9}">
                  <a14:cameraTool cellRange="$AG$3:$AO$3" spid="_x0000_s109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a:extLst>
                <a:ext uri="{FF2B5EF4-FFF2-40B4-BE49-F238E27FC236}">
                  <a16:creationId xmlns:a16="http://schemas.microsoft.com/office/drawing/2014/main" id="{00000000-0008-0000-0E00-00000E280000}"/>
                </a:ext>
              </a:extLst>
            </xdr:cNvPr>
            <xdr:cNvGrpSpPr>
              <a:grpSpLocks/>
            </xdr:cNvGrpSpPr>
          </xdr:nvGrpSpPr>
          <xdr:grpSpPr bwMode="auto">
            <a:xfrm>
              <a:off x="0" y="0"/>
              <a:ext cx="9368790" cy="215265"/>
              <a:chOff x="0" y="2"/>
              <a:chExt cx="957" cy="23"/>
            </a:xfrm>
          </xdr:grpSpPr>
          <xdr:pic>
            <xdr:nvPicPr>
              <xdr:cNvPr id="10255" name="Picture 15">
                <a:extLst>
                  <a:ext uri="{FF2B5EF4-FFF2-40B4-BE49-F238E27FC236}">
                    <a16:creationId xmlns:a16="http://schemas.microsoft.com/office/drawing/2014/main" id="{00000000-0008-0000-0E00-00000F280000}"/>
                  </a:ext>
                </a:extLst>
              </xdr:cNvPr>
              <xdr:cNvPicPr>
                <a:picLocks noChangeAspect="1" noChangeArrowheads="1"/>
                <a:extLst>
                  <a:ext uri="{84589F7E-364E-4C9E-8A38-B11213B215E9}">
                    <a14:cameraTool cellRange="'NTS ONLY_set_year'!$AQ$3:$BH$3" spid="_x0000_s109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a:extLst>
                  <a:ext uri="{FF2B5EF4-FFF2-40B4-BE49-F238E27FC236}">
                    <a16:creationId xmlns:a16="http://schemas.microsoft.com/office/drawing/2014/main" id="{00000000-0008-0000-0E00-000010280000}"/>
                  </a:ext>
                </a:extLst>
              </xdr:cNvPr>
              <xdr:cNvPicPr>
                <a:picLocks noChangeAspect="1" noChangeArrowheads="1"/>
                <a:extLst>
                  <a:ext uri="{84589F7E-364E-4C9E-8A38-B11213B215E9}">
                    <a14:cameraTool cellRange="'NTS ONLY_set_year'!$AG$3:$AQ$3" spid="_x0000_s109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a:extLst>
            <a:ext uri="{FF2B5EF4-FFF2-40B4-BE49-F238E27FC236}">
              <a16:creationId xmlns:a16="http://schemas.microsoft.com/office/drawing/2014/main" id="{00000000-0008-0000-0F00-000006180000}"/>
            </a:ext>
          </a:extLst>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a:extLst>
            <a:ext uri="{FF2B5EF4-FFF2-40B4-BE49-F238E27FC236}">
              <a16:creationId xmlns:a16="http://schemas.microsoft.com/office/drawing/2014/main" id="{00000000-0008-0000-0F00-000007180000}"/>
            </a:ext>
          </a:extLst>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a:extLst>
            <a:ext uri="{FF2B5EF4-FFF2-40B4-BE49-F238E27FC236}">
              <a16:creationId xmlns:a16="http://schemas.microsoft.com/office/drawing/2014/main" id="{00000000-0008-0000-0F00-00000C180000}"/>
            </a:ext>
          </a:extLst>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a:extLst>
            <a:ext uri="{FF2B5EF4-FFF2-40B4-BE49-F238E27FC236}">
              <a16:creationId xmlns:a16="http://schemas.microsoft.com/office/drawing/2014/main" id="{00000000-0008-0000-0F00-00000D180000}"/>
            </a:ext>
          </a:extLst>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a:extLst>
            <a:ext uri="{FF2B5EF4-FFF2-40B4-BE49-F238E27FC236}">
              <a16:creationId xmlns:a16="http://schemas.microsoft.com/office/drawing/2014/main" id="{00000000-0008-0000-0F00-00000E180000}"/>
            </a:ext>
          </a:extLst>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a:extLst>
            <a:ext uri="{FF2B5EF4-FFF2-40B4-BE49-F238E27FC236}">
              <a16:creationId xmlns:a16="http://schemas.microsoft.com/office/drawing/2014/main" id="{00000000-0008-0000-0F00-00000F180000}"/>
            </a:ext>
          </a:extLst>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a:extLst>
            <a:ext uri="{FF2B5EF4-FFF2-40B4-BE49-F238E27FC236}">
              <a16:creationId xmlns:a16="http://schemas.microsoft.com/office/drawing/2014/main" id="{00000000-0008-0000-0F00-000011180000}"/>
            </a:ext>
          </a:extLst>
        </xdr:cNvPr>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a:extLst>
            <a:ext uri="{FF2B5EF4-FFF2-40B4-BE49-F238E27FC236}">
              <a16:creationId xmlns:a16="http://schemas.microsoft.com/office/drawing/2014/main" id="{00000000-0008-0000-0F00-000012180000}"/>
            </a:ext>
          </a:extLst>
        </xdr:cNvPr>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a:extLst>
            <a:ext uri="{FF2B5EF4-FFF2-40B4-BE49-F238E27FC236}">
              <a16:creationId xmlns:a16="http://schemas.microsoft.com/office/drawing/2014/main" id="{00000000-0008-0000-0100-00002E200000}"/>
            </a:ext>
          </a:extLst>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a:extLst>
            <a:ext uri="{FF2B5EF4-FFF2-40B4-BE49-F238E27FC236}">
              <a16:creationId xmlns:a16="http://schemas.microsoft.com/office/drawing/2014/main" id="{00000000-0008-0000-0100-00002F200000}"/>
            </a:ext>
          </a:extLst>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a:extLst>
            <a:ext uri="{FF2B5EF4-FFF2-40B4-BE49-F238E27FC236}">
              <a16:creationId xmlns:a16="http://schemas.microsoft.com/office/drawing/2014/main" id="{00000000-0008-0000-0100-0000B0580000}"/>
            </a:ext>
          </a:extLst>
        </xdr:cNvPr>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a:extLst>
            <a:ext uri="{FF2B5EF4-FFF2-40B4-BE49-F238E27FC236}">
              <a16:creationId xmlns:a16="http://schemas.microsoft.com/office/drawing/2014/main" id="{00000000-0008-0000-0100-0000B1580000}"/>
            </a:ext>
          </a:extLst>
        </xdr:cNvPr>
        <xdr:cNvGrpSpPr>
          <a:grpSpLocks/>
        </xdr:cNvGrpSpPr>
      </xdr:nvGrpSpPr>
      <xdr:grpSpPr bwMode="auto">
        <a:xfrm>
          <a:off x="5059062" y="3116220"/>
          <a:ext cx="1771650" cy="949153"/>
          <a:chOff x="530" y="327"/>
          <a:chExt cx="186" cy="99"/>
        </a:xfrm>
      </xdr:grpSpPr>
      <xdr:sp macro="" textlink="">
        <xdr:nvSpPr>
          <xdr:cNvPr id="22716" name="Line 29">
            <a:extLst>
              <a:ext uri="{FF2B5EF4-FFF2-40B4-BE49-F238E27FC236}">
                <a16:creationId xmlns:a16="http://schemas.microsoft.com/office/drawing/2014/main" id="{00000000-0008-0000-0100-0000BC580000}"/>
              </a:ext>
            </a:extLst>
          </xdr:cNvPr>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a:extLst>
            <a:ext uri="{FF2B5EF4-FFF2-40B4-BE49-F238E27FC236}">
              <a16:creationId xmlns:a16="http://schemas.microsoft.com/office/drawing/2014/main" id="{00000000-0008-0000-0100-0000B2580000}"/>
            </a:ext>
          </a:extLst>
        </xdr:cNvPr>
        <xdr:cNvGrpSpPr>
          <a:grpSpLocks/>
        </xdr:cNvGrpSpPr>
      </xdr:nvGrpSpPr>
      <xdr:grpSpPr bwMode="auto">
        <a:xfrm>
          <a:off x="620412" y="2711278"/>
          <a:ext cx="4600575" cy="301711"/>
          <a:chOff x="64" y="287"/>
          <a:chExt cx="483" cy="30"/>
        </a:xfrm>
      </xdr:grpSpPr>
      <xdr:pic>
        <xdr:nvPicPr>
          <xdr:cNvPr id="22714" name="Picture 93">
            <a:extLst>
              <a:ext uri="{FF2B5EF4-FFF2-40B4-BE49-F238E27FC236}">
                <a16:creationId xmlns:a16="http://schemas.microsoft.com/office/drawing/2014/main" id="{00000000-0008-0000-0100-0000BA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a:extLst>
              <a:ext uri="{FF2B5EF4-FFF2-40B4-BE49-F238E27FC236}">
                <a16:creationId xmlns:a16="http://schemas.microsoft.com/office/drawing/2014/main" id="{00000000-0008-0000-0100-0000BB580000}"/>
              </a:ext>
            </a:extLst>
          </xdr:cNvPr>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a:extLst>
            <a:ext uri="{FF2B5EF4-FFF2-40B4-BE49-F238E27FC236}">
              <a16:creationId xmlns:a16="http://schemas.microsoft.com/office/drawing/2014/main" id="{00000000-0008-0000-0100-0000B3580000}"/>
            </a:ext>
          </a:extLst>
        </xdr:cNvPr>
        <xdr:cNvGrpSpPr>
          <a:grpSpLocks/>
        </xdr:cNvGrpSpPr>
      </xdr:nvGrpSpPr>
      <xdr:grpSpPr bwMode="auto">
        <a:xfrm>
          <a:off x="620412" y="4484473"/>
          <a:ext cx="4724400" cy="293730"/>
          <a:chOff x="64" y="471"/>
          <a:chExt cx="496" cy="30"/>
        </a:xfrm>
      </xdr:grpSpPr>
      <xdr:pic>
        <xdr:nvPicPr>
          <xdr:cNvPr id="22712" name="Picture 94">
            <a:extLst>
              <a:ext uri="{FF2B5EF4-FFF2-40B4-BE49-F238E27FC236}">
                <a16:creationId xmlns:a16="http://schemas.microsoft.com/office/drawing/2014/main" id="{00000000-0008-0000-0100-0000B8580000}"/>
              </a:ext>
            </a:extLst>
          </xdr:cNvPr>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a:extLst>
              <a:ext uri="{FF2B5EF4-FFF2-40B4-BE49-F238E27FC236}">
                <a16:creationId xmlns:a16="http://schemas.microsoft.com/office/drawing/2014/main" id="{00000000-0008-0000-0100-0000B9580000}"/>
              </a:ext>
            </a:extLst>
          </xdr:cNvPr>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a:extLst>
            <a:ext uri="{FF2B5EF4-FFF2-40B4-BE49-F238E27FC236}">
              <a16:creationId xmlns:a16="http://schemas.microsoft.com/office/drawing/2014/main" id="{00000000-0008-0000-0100-0000B4580000}"/>
            </a:ext>
          </a:extLst>
        </xdr:cNvPr>
        <xdr:cNvGrpSpPr>
          <a:grpSpLocks/>
        </xdr:cNvGrpSpPr>
      </xdr:nvGrpSpPr>
      <xdr:grpSpPr bwMode="auto">
        <a:xfrm>
          <a:off x="620412" y="5565689"/>
          <a:ext cx="6143625" cy="0"/>
          <a:chOff x="47" y="1080"/>
          <a:chExt cx="645" cy="30"/>
        </a:xfrm>
      </xdr:grpSpPr>
      <xdr:pic>
        <xdr:nvPicPr>
          <xdr:cNvPr id="22710" name="Picture 95">
            <a:extLst>
              <a:ext uri="{FF2B5EF4-FFF2-40B4-BE49-F238E27FC236}">
                <a16:creationId xmlns:a16="http://schemas.microsoft.com/office/drawing/2014/main" id="{00000000-0008-0000-0100-0000B6580000}"/>
              </a:ext>
            </a:extLst>
          </xdr:cNvPr>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a:extLst>
              <a:ext uri="{FF2B5EF4-FFF2-40B4-BE49-F238E27FC236}">
                <a16:creationId xmlns:a16="http://schemas.microsoft.com/office/drawing/2014/main" id="{00000000-0008-0000-0100-0000B7580000}"/>
              </a:ext>
            </a:extLst>
          </xdr:cNvPr>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a:extLst>
            <a:ext uri="{FF2B5EF4-FFF2-40B4-BE49-F238E27FC236}">
              <a16:creationId xmlns:a16="http://schemas.microsoft.com/office/drawing/2014/main" id="{00000000-0008-0000-0100-0000B55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7</xdr:row>
          <xdr:rowOff>175054</xdr:rowOff>
        </xdr:to>
        <xdr:pic>
          <xdr:nvPicPr>
            <xdr:cNvPr id="8294" name="Picture 102">
              <a:extLst>
                <a:ext uri="{FF2B5EF4-FFF2-40B4-BE49-F238E27FC236}">
                  <a16:creationId xmlns:a16="http://schemas.microsoft.com/office/drawing/2014/main" id="{00000000-0008-0000-0100-000066200000}"/>
                </a:ext>
              </a:extLst>
            </xdr:cNvPr>
            <xdr:cNvPicPr>
              <a:picLocks noChangeAspect="1" noChangeArrowheads="1"/>
              <a:extLst>
                <a:ext uri="{84589F7E-364E-4C9E-8A38-B11213B215E9}">
                  <a14:cameraTool cellRange="'NTS ONLY_set_year'!$BK$3" spid="_x0000_s8460"/>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a:extLst>
                <a:ext uri="{FF2B5EF4-FFF2-40B4-BE49-F238E27FC236}">
                  <a16:creationId xmlns:a16="http://schemas.microsoft.com/office/drawing/2014/main" id="{00000000-0008-0000-0100-000020200000}"/>
                </a:ext>
              </a:extLst>
            </xdr:cNvPr>
            <xdr:cNvPicPr>
              <a:picLocks noChangeAspect="1" noChangeArrowheads="1"/>
              <a:extLst>
                <a:ext uri="{84589F7E-364E-4C9E-8A38-B11213B215E9}">
                  <a14:cameraTool cellRange="'NTS ONLY_set_year'!$W$3" spid="_x0000_s8461"/>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a:extLst>
                <a:ext uri="{FF2B5EF4-FFF2-40B4-BE49-F238E27FC236}">
                  <a16:creationId xmlns:a16="http://schemas.microsoft.com/office/drawing/2014/main" id="{00000000-0008-0000-0100-00001C200000}"/>
                </a:ext>
              </a:extLst>
            </xdr:cNvPr>
            <xdr:cNvPicPr>
              <a:picLocks noChangeAspect="1" noChangeArrowheads="1"/>
              <a:extLst>
                <a:ext uri="{84589F7E-364E-4C9E-8A38-B11213B215E9}">
                  <a14:cameraTool cellRange="'Annual Summary_Sommaire annuel'!$B$6:$H$7" spid="_x0000_s8462"/>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a:extLst>
                <a:ext uri="{FF2B5EF4-FFF2-40B4-BE49-F238E27FC236}">
                  <a16:creationId xmlns:a16="http://schemas.microsoft.com/office/drawing/2014/main" id="{00000000-0008-0000-0200-000010040000}"/>
                </a:ext>
              </a:extLst>
            </xdr:cNvPr>
            <xdr:cNvPicPr>
              <a:picLocks noChangeAspect="1" noChangeArrowheads="1"/>
              <a:extLst>
                <a:ext uri="{84589F7E-364E-4C9E-8A38-B11213B215E9}">
                  <a14:cameraTool cellRange="'01'!$N$2:$P$3" spid="_x0000_s1096"/>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a:extLst>
            <a:ext uri="{FF2B5EF4-FFF2-40B4-BE49-F238E27FC236}">
              <a16:creationId xmlns:a16="http://schemas.microsoft.com/office/drawing/2014/main" id="{00000000-0008-0000-0300-0000A80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a:extLst>
                <a:ext uri="{FF2B5EF4-FFF2-40B4-BE49-F238E27FC236}">
                  <a16:creationId xmlns:a16="http://schemas.microsoft.com/office/drawing/2014/main" id="{00000000-0008-0000-0300-00003F0C0000}"/>
                </a:ext>
              </a:extLst>
            </xdr:cNvPr>
            <xdr:cNvPicPr>
              <a:picLocks noChangeAspect="1" noChangeArrowheads="1"/>
              <a:extLst>
                <a:ext uri="{84589F7E-364E-4C9E-8A38-B11213B215E9}">
                  <a14:cameraTool cellRange="'NTS ONLY_set_year'!$AD$3" spid="_x0000_s3608"/>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a:extLst>
                <a:ext uri="{FF2B5EF4-FFF2-40B4-BE49-F238E27FC236}">
                  <a16:creationId xmlns:a16="http://schemas.microsoft.com/office/drawing/2014/main" id="{00000000-0008-0000-0300-0000440C0000}"/>
                </a:ext>
              </a:extLst>
            </xdr:cNvPr>
            <xdr:cNvPicPr>
              <a:picLocks noChangeAspect="1" noChangeArrowheads="1"/>
              <a:extLst>
                <a:ext uri="{84589F7E-364E-4C9E-8A38-B11213B215E9}">
                  <a14:cameraTool cellRange="$AG$3:$AO$3" spid="_x0000_s3609"/>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a:extLst>
                <a:ext uri="{FF2B5EF4-FFF2-40B4-BE49-F238E27FC236}">
                  <a16:creationId xmlns:a16="http://schemas.microsoft.com/office/drawing/2014/main" id="{00000000-0008-0000-0300-0000590C0000}"/>
                </a:ext>
              </a:extLst>
            </xdr:cNvPr>
            <xdr:cNvGrpSpPr>
              <a:grpSpLocks/>
            </xdr:cNvGrpSpPr>
          </xdr:nvGrpSpPr>
          <xdr:grpSpPr bwMode="auto">
            <a:xfrm>
              <a:off x="0" y="0"/>
              <a:ext cx="9368790" cy="215265"/>
              <a:chOff x="0" y="2"/>
              <a:chExt cx="957" cy="23"/>
            </a:xfrm>
          </xdr:grpSpPr>
          <xdr:pic>
            <xdr:nvPicPr>
              <xdr:cNvPr id="3158" name="Picture 86">
                <a:extLst>
                  <a:ext uri="{FF2B5EF4-FFF2-40B4-BE49-F238E27FC236}">
                    <a16:creationId xmlns:a16="http://schemas.microsoft.com/office/drawing/2014/main" id="{00000000-0008-0000-0300-0000560C0000}"/>
                  </a:ext>
                </a:extLst>
              </xdr:cNvPr>
              <xdr:cNvPicPr>
                <a:picLocks noChangeAspect="1" noChangeArrowheads="1"/>
                <a:extLst>
                  <a:ext uri="{84589F7E-364E-4C9E-8A38-B11213B215E9}">
                    <a14:cameraTool cellRange="'NTS ONLY_set_year'!$AQ$3:$BH$3" spid="_x0000_s3610"/>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a:extLst>
                  <a:ext uri="{FF2B5EF4-FFF2-40B4-BE49-F238E27FC236}">
                    <a16:creationId xmlns:a16="http://schemas.microsoft.com/office/drawing/2014/main" id="{00000000-0008-0000-0300-0000570C0000}"/>
                  </a:ext>
                </a:extLst>
              </xdr:cNvPr>
              <xdr:cNvPicPr>
                <a:picLocks noChangeAspect="1" noChangeArrowheads="1"/>
                <a:extLst>
                  <a:ext uri="{84589F7E-364E-4C9E-8A38-B11213B215E9}">
                    <a14:cameraTool cellRange="'NTS ONLY_set_year'!$AG$3:$AQ$3" spid="_x0000_s3611"/>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a:extLst>
                <a:ext uri="{FF2B5EF4-FFF2-40B4-BE49-F238E27FC236}">
                  <a16:creationId xmlns:a16="http://schemas.microsoft.com/office/drawing/2014/main" id="{00000000-0008-0000-0300-00005B0C0000}"/>
                </a:ext>
              </a:extLst>
            </xdr:cNvPr>
            <xdr:cNvPicPr>
              <a:picLocks noChangeAspect="1" noChangeArrowheads="1"/>
              <a:extLst>
                <a:ext uri="{84589F7E-364E-4C9E-8A38-B11213B215E9}">
                  <a14:cameraTool cellRange="'NTS ONLY_set_year'!$AD$3" spid="_x0000_s3612"/>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a:extLst>
                <a:ext uri="{FF2B5EF4-FFF2-40B4-BE49-F238E27FC236}">
                  <a16:creationId xmlns:a16="http://schemas.microsoft.com/office/drawing/2014/main" id="{00000000-0008-0000-0300-00005C0C0000}"/>
                </a:ext>
              </a:extLst>
            </xdr:cNvPr>
            <xdr:cNvPicPr>
              <a:picLocks noChangeAspect="1" noChangeArrowheads="1"/>
              <a:extLst>
                <a:ext uri="{84589F7E-364E-4C9E-8A38-B11213B215E9}">
                  <a14:cameraTool cellRange="$AG$3:$AO$3" spid="_x0000_s3613"/>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a:extLst>
                <a:ext uri="{FF2B5EF4-FFF2-40B4-BE49-F238E27FC236}">
                  <a16:creationId xmlns:a16="http://schemas.microsoft.com/office/drawing/2014/main" id="{00000000-0008-0000-0300-00005D0C0000}"/>
                </a:ext>
              </a:extLst>
            </xdr:cNvPr>
            <xdr:cNvGrpSpPr>
              <a:grpSpLocks/>
            </xdr:cNvGrpSpPr>
          </xdr:nvGrpSpPr>
          <xdr:grpSpPr bwMode="auto">
            <a:xfrm>
              <a:off x="0" y="0"/>
              <a:ext cx="9368790" cy="215265"/>
              <a:chOff x="0" y="2"/>
              <a:chExt cx="957" cy="23"/>
            </a:xfrm>
          </xdr:grpSpPr>
          <xdr:pic>
            <xdr:nvPicPr>
              <xdr:cNvPr id="3166" name="Picture 94">
                <a:extLst>
                  <a:ext uri="{FF2B5EF4-FFF2-40B4-BE49-F238E27FC236}">
                    <a16:creationId xmlns:a16="http://schemas.microsoft.com/office/drawing/2014/main" id="{00000000-0008-0000-0300-00005E0C0000}"/>
                  </a:ext>
                </a:extLst>
              </xdr:cNvPr>
              <xdr:cNvPicPr>
                <a:picLocks noChangeAspect="1" noChangeArrowheads="1"/>
                <a:extLst>
                  <a:ext uri="{84589F7E-364E-4C9E-8A38-B11213B215E9}">
                    <a14:cameraTool cellRange="'NTS ONLY_set_year'!$AQ$3:$BH$3" spid="_x0000_s3614"/>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a:extLst>
                  <a:ext uri="{FF2B5EF4-FFF2-40B4-BE49-F238E27FC236}">
                    <a16:creationId xmlns:a16="http://schemas.microsoft.com/office/drawing/2014/main" id="{00000000-0008-0000-0300-00005F0C0000}"/>
                  </a:ext>
                </a:extLst>
              </xdr:cNvPr>
              <xdr:cNvPicPr>
                <a:picLocks noChangeAspect="1" noChangeArrowheads="1"/>
                <a:extLst>
                  <a:ext uri="{84589F7E-364E-4C9E-8A38-B11213B215E9}">
                    <a14:cameraTool cellRange="'NTS ONLY_set_year'!$AG$3:$AQ$3" spid="_x0000_s3615"/>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a:extLst>
            <a:ext uri="{FF2B5EF4-FFF2-40B4-BE49-F238E27FC236}">
              <a16:creationId xmlns:a16="http://schemas.microsoft.com/office/drawing/2014/main" id="{00000000-0008-0000-0400-00006E1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a:extLst>
                <a:ext uri="{FF2B5EF4-FFF2-40B4-BE49-F238E27FC236}">
                  <a16:creationId xmlns:a16="http://schemas.microsoft.com/office/drawing/2014/main" id="{00000000-0008-0000-0400-0000151C0000}"/>
                </a:ext>
              </a:extLst>
            </xdr:cNvPr>
            <xdr:cNvPicPr>
              <a:picLocks noChangeAspect="1" noChangeArrowheads="1"/>
              <a:extLst>
                <a:ext uri="{84589F7E-364E-4C9E-8A38-B11213B215E9}">
                  <a14:cameraTool cellRange="'NTS ONLY_set_year'!$AD$3" spid="_x0000_s785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a:extLst>
                <a:ext uri="{FF2B5EF4-FFF2-40B4-BE49-F238E27FC236}">
                  <a16:creationId xmlns:a16="http://schemas.microsoft.com/office/drawing/2014/main" id="{00000000-0008-0000-0400-0000161C0000}"/>
                </a:ext>
              </a:extLst>
            </xdr:cNvPr>
            <xdr:cNvPicPr>
              <a:picLocks noChangeAspect="1" noChangeArrowheads="1"/>
              <a:extLst>
                <a:ext uri="{84589F7E-364E-4C9E-8A38-B11213B215E9}">
                  <a14:cameraTool cellRange="$AG$3:$AO$3" spid="_x0000_s785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a:extLst>
                <a:ext uri="{FF2B5EF4-FFF2-40B4-BE49-F238E27FC236}">
                  <a16:creationId xmlns:a16="http://schemas.microsoft.com/office/drawing/2014/main" id="{00000000-0008-0000-0400-0000181C0000}"/>
                </a:ext>
              </a:extLst>
            </xdr:cNvPr>
            <xdr:cNvGrpSpPr>
              <a:grpSpLocks/>
            </xdr:cNvGrpSpPr>
          </xdr:nvGrpSpPr>
          <xdr:grpSpPr bwMode="auto">
            <a:xfrm>
              <a:off x="0" y="0"/>
              <a:ext cx="9368790" cy="215265"/>
              <a:chOff x="0" y="2"/>
              <a:chExt cx="957" cy="23"/>
            </a:xfrm>
          </xdr:grpSpPr>
          <xdr:pic>
            <xdr:nvPicPr>
              <xdr:cNvPr id="7193" name="Picture 25">
                <a:extLst>
                  <a:ext uri="{FF2B5EF4-FFF2-40B4-BE49-F238E27FC236}">
                    <a16:creationId xmlns:a16="http://schemas.microsoft.com/office/drawing/2014/main" id="{00000000-0008-0000-0400-0000191C0000}"/>
                  </a:ext>
                </a:extLst>
              </xdr:cNvPr>
              <xdr:cNvPicPr>
                <a:picLocks noChangeAspect="1" noChangeArrowheads="1"/>
                <a:extLst>
                  <a:ext uri="{84589F7E-364E-4C9E-8A38-B11213B215E9}">
                    <a14:cameraTool cellRange="'NTS ONLY_set_year'!$AQ$3:$BH$3" spid="_x0000_s785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a:extLst>
                  <a:ext uri="{FF2B5EF4-FFF2-40B4-BE49-F238E27FC236}">
                    <a16:creationId xmlns:a16="http://schemas.microsoft.com/office/drawing/2014/main" id="{00000000-0008-0000-0400-00001A1C0000}"/>
                  </a:ext>
                </a:extLst>
              </xdr:cNvPr>
              <xdr:cNvPicPr>
                <a:picLocks noChangeAspect="1" noChangeArrowheads="1"/>
                <a:extLst>
                  <a:ext uri="{84589F7E-364E-4C9E-8A38-B11213B215E9}">
                    <a14:cameraTool cellRange="'NTS ONLY_set_year'!$AG$3:$AQ$3" spid="_x0000_s785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a:extLst>
                <a:ext uri="{FF2B5EF4-FFF2-40B4-BE49-F238E27FC236}">
                  <a16:creationId xmlns:a16="http://schemas.microsoft.com/office/drawing/2014/main" id="{00000000-0008-0000-0400-00001B1C0000}"/>
                </a:ext>
              </a:extLst>
            </xdr:cNvPr>
            <xdr:cNvPicPr>
              <a:picLocks noChangeAspect="1" noChangeArrowheads="1"/>
              <a:extLst>
                <a:ext uri="{84589F7E-364E-4C9E-8A38-B11213B215E9}">
                  <a14:cameraTool cellRange="'NTS ONLY_set_year'!$AD$3" spid="_x0000_s78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a:extLst>
                <a:ext uri="{FF2B5EF4-FFF2-40B4-BE49-F238E27FC236}">
                  <a16:creationId xmlns:a16="http://schemas.microsoft.com/office/drawing/2014/main" id="{00000000-0008-0000-0400-00001C1C0000}"/>
                </a:ext>
              </a:extLst>
            </xdr:cNvPr>
            <xdr:cNvPicPr>
              <a:picLocks noChangeAspect="1" noChangeArrowheads="1"/>
              <a:extLst>
                <a:ext uri="{84589F7E-364E-4C9E-8A38-B11213B215E9}">
                  <a14:cameraTool cellRange="$AG$3:$AO$3" spid="_x0000_s78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a:extLst>
                <a:ext uri="{FF2B5EF4-FFF2-40B4-BE49-F238E27FC236}">
                  <a16:creationId xmlns:a16="http://schemas.microsoft.com/office/drawing/2014/main" id="{00000000-0008-0000-0400-00001D1C0000}"/>
                </a:ext>
              </a:extLst>
            </xdr:cNvPr>
            <xdr:cNvGrpSpPr>
              <a:grpSpLocks/>
            </xdr:cNvGrpSpPr>
          </xdr:nvGrpSpPr>
          <xdr:grpSpPr bwMode="auto">
            <a:xfrm>
              <a:off x="0" y="0"/>
              <a:ext cx="9368790" cy="215265"/>
              <a:chOff x="0" y="2"/>
              <a:chExt cx="957" cy="23"/>
            </a:xfrm>
          </xdr:grpSpPr>
          <xdr:pic>
            <xdr:nvPicPr>
              <xdr:cNvPr id="7198" name="Picture 30">
                <a:extLst>
                  <a:ext uri="{FF2B5EF4-FFF2-40B4-BE49-F238E27FC236}">
                    <a16:creationId xmlns:a16="http://schemas.microsoft.com/office/drawing/2014/main" id="{00000000-0008-0000-0400-00001E1C0000}"/>
                  </a:ext>
                </a:extLst>
              </xdr:cNvPr>
              <xdr:cNvPicPr>
                <a:picLocks noChangeAspect="1" noChangeArrowheads="1"/>
                <a:extLst>
                  <a:ext uri="{84589F7E-364E-4C9E-8A38-B11213B215E9}">
                    <a14:cameraTool cellRange="'NTS ONLY_set_year'!$AQ$3:$BH$3" spid="_x0000_s78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a:extLst>
                  <a:ext uri="{FF2B5EF4-FFF2-40B4-BE49-F238E27FC236}">
                    <a16:creationId xmlns:a16="http://schemas.microsoft.com/office/drawing/2014/main" id="{00000000-0008-0000-0400-00001F1C0000}"/>
                  </a:ext>
                </a:extLst>
              </xdr:cNvPr>
              <xdr:cNvPicPr>
                <a:picLocks noChangeAspect="1" noChangeArrowheads="1"/>
                <a:extLst>
                  <a:ext uri="{84589F7E-364E-4C9E-8A38-B11213B215E9}">
                    <a14:cameraTool cellRange="'NTS ONLY_set_year'!$AG$3:$AQ$3" spid="_x0000_s78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a:extLst>
                <a:ext uri="{FF2B5EF4-FFF2-40B4-BE49-F238E27FC236}">
                  <a16:creationId xmlns:a16="http://schemas.microsoft.com/office/drawing/2014/main" id="{00000000-0008-0000-0400-0000201C0000}"/>
                </a:ext>
              </a:extLst>
            </xdr:cNvPr>
            <xdr:cNvPicPr>
              <a:picLocks noChangeAspect="1" noChangeArrowheads="1"/>
              <a:extLst>
                <a:ext uri="{84589F7E-364E-4C9E-8A38-B11213B215E9}">
                  <a14:cameraTool cellRange="'NTS ONLY_set_year'!$AD$3" spid="_x0000_s786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a:extLst>
                <a:ext uri="{FF2B5EF4-FFF2-40B4-BE49-F238E27FC236}">
                  <a16:creationId xmlns:a16="http://schemas.microsoft.com/office/drawing/2014/main" id="{00000000-0008-0000-0400-0000211C0000}"/>
                </a:ext>
              </a:extLst>
            </xdr:cNvPr>
            <xdr:cNvPicPr>
              <a:picLocks noChangeAspect="1" noChangeArrowheads="1"/>
              <a:extLst>
                <a:ext uri="{84589F7E-364E-4C9E-8A38-B11213B215E9}">
                  <a14:cameraTool cellRange="$AG$3:$AO$3" spid="_x0000_s78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a:extLst>
                <a:ext uri="{FF2B5EF4-FFF2-40B4-BE49-F238E27FC236}">
                  <a16:creationId xmlns:a16="http://schemas.microsoft.com/office/drawing/2014/main" id="{00000000-0008-0000-0400-0000221C0000}"/>
                </a:ext>
              </a:extLst>
            </xdr:cNvPr>
            <xdr:cNvGrpSpPr>
              <a:grpSpLocks/>
            </xdr:cNvGrpSpPr>
          </xdr:nvGrpSpPr>
          <xdr:grpSpPr bwMode="auto">
            <a:xfrm>
              <a:off x="0" y="0"/>
              <a:ext cx="9368790" cy="215265"/>
              <a:chOff x="0" y="2"/>
              <a:chExt cx="957" cy="23"/>
            </a:xfrm>
          </xdr:grpSpPr>
          <xdr:pic>
            <xdr:nvPicPr>
              <xdr:cNvPr id="7203" name="Picture 35">
                <a:extLst>
                  <a:ext uri="{FF2B5EF4-FFF2-40B4-BE49-F238E27FC236}">
                    <a16:creationId xmlns:a16="http://schemas.microsoft.com/office/drawing/2014/main" id="{00000000-0008-0000-0400-0000231C0000}"/>
                  </a:ext>
                </a:extLst>
              </xdr:cNvPr>
              <xdr:cNvPicPr>
                <a:picLocks noChangeAspect="1" noChangeArrowheads="1"/>
                <a:extLst>
                  <a:ext uri="{84589F7E-364E-4C9E-8A38-B11213B215E9}">
                    <a14:cameraTool cellRange="'NTS ONLY_set_year'!$AQ$3:$BH$3" spid="_x0000_s78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a:extLst>
                  <a:ext uri="{FF2B5EF4-FFF2-40B4-BE49-F238E27FC236}">
                    <a16:creationId xmlns:a16="http://schemas.microsoft.com/office/drawing/2014/main" id="{00000000-0008-0000-0400-0000241C0000}"/>
                  </a:ext>
                </a:extLst>
              </xdr:cNvPr>
              <xdr:cNvPicPr>
                <a:picLocks noChangeAspect="1" noChangeArrowheads="1"/>
                <a:extLst>
                  <a:ext uri="{84589F7E-364E-4C9E-8A38-B11213B215E9}">
                    <a14:cameraTool cellRange="'NTS ONLY_set_year'!$AG$3:$AQ$3" spid="_x0000_s78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a:extLst>
            <a:ext uri="{FF2B5EF4-FFF2-40B4-BE49-F238E27FC236}">
              <a16:creationId xmlns:a16="http://schemas.microsoft.com/office/drawing/2014/main" id="{00000000-0008-0000-0500-0000594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a:extLst>
                <a:ext uri="{FF2B5EF4-FFF2-40B4-BE49-F238E27FC236}">
                  <a16:creationId xmlns:a16="http://schemas.microsoft.com/office/drawing/2014/main" id="{00000000-0008-0000-0500-0000014C0000}"/>
                </a:ext>
              </a:extLst>
            </xdr:cNvPr>
            <xdr:cNvPicPr>
              <a:picLocks noChangeAspect="1" noChangeArrowheads="1"/>
              <a:extLst>
                <a:ext uri="{84589F7E-364E-4C9E-8A38-B11213B215E9}">
                  <a14:cameraTool cellRange="'NTS ONLY_set_year'!$AD$3" spid="_x0000_s2012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a:extLst>
                <a:ext uri="{FF2B5EF4-FFF2-40B4-BE49-F238E27FC236}">
                  <a16:creationId xmlns:a16="http://schemas.microsoft.com/office/drawing/2014/main" id="{00000000-0008-0000-0500-0000024C0000}"/>
                </a:ext>
              </a:extLst>
            </xdr:cNvPr>
            <xdr:cNvPicPr>
              <a:picLocks noChangeAspect="1" noChangeArrowheads="1"/>
              <a:extLst>
                <a:ext uri="{84589F7E-364E-4C9E-8A38-B11213B215E9}">
                  <a14:cameraTool cellRange="$AG$3:$AO$3" spid="_x0000_s201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a:extLst>
                <a:ext uri="{FF2B5EF4-FFF2-40B4-BE49-F238E27FC236}">
                  <a16:creationId xmlns:a16="http://schemas.microsoft.com/office/drawing/2014/main" id="{00000000-0008-0000-0500-0000044C0000}"/>
                </a:ext>
              </a:extLst>
            </xdr:cNvPr>
            <xdr:cNvGrpSpPr>
              <a:grpSpLocks/>
            </xdr:cNvGrpSpPr>
          </xdr:nvGrpSpPr>
          <xdr:grpSpPr bwMode="auto">
            <a:xfrm>
              <a:off x="0" y="0"/>
              <a:ext cx="9368790" cy="215265"/>
              <a:chOff x="0" y="2"/>
              <a:chExt cx="957" cy="23"/>
            </a:xfrm>
          </xdr:grpSpPr>
          <xdr:pic>
            <xdr:nvPicPr>
              <xdr:cNvPr id="19461" name="Picture 5">
                <a:extLst>
                  <a:ext uri="{FF2B5EF4-FFF2-40B4-BE49-F238E27FC236}">
                    <a16:creationId xmlns:a16="http://schemas.microsoft.com/office/drawing/2014/main" id="{00000000-0008-0000-0500-0000054C0000}"/>
                  </a:ext>
                </a:extLst>
              </xdr:cNvPr>
              <xdr:cNvPicPr>
                <a:picLocks noChangeAspect="1" noChangeArrowheads="1"/>
                <a:extLst>
                  <a:ext uri="{84589F7E-364E-4C9E-8A38-B11213B215E9}">
                    <a14:cameraTool cellRange="'NTS ONLY_set_year'!$AQ$3:$BH$3" spid="_x0000_s201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a:extLst>
                  <a:ext uri="{FF2B5EF4-FFF2-40B4-BE49-F238E27FC236}">
                    <a16:creationId xmlns:a16="http://schemas.microsoft.com/office/drawing/2014/main" id="{00000000-0008-0000-0500-0000064C0000}"/>
                  </a:ext>
                </a:extLst>
              </xdr:cNvPr>
              <xdr:cNvPicPr>
                <a:picLocks noChangeAspect="1" noChangeArrowheads="1"/>
                <a:extLst>
                  <a:ext uri="{84589F7E-364E-4C9E-8A38-B11213B215E9}">
                    <a14:cameraTool cellRange="'NTS ONLY_set_year'!$AG$3:$AQ$3" spid="_x0000_s201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a:extLst>
                <a:ext uri="{FF2B5EF4-FFF2-40B4-BE49-F238E27FC236}">
                  <a16:creationId xmlns:a16="http://schemas.microsoft.com/office/drawing/2014/main" id="{00000000-0008-0000-0500-0000074C0000}"/>
                </a:ext>
              </a:extLst>
            </xdr:cNvPr>
            <xdr:cNvPicPr>
              <a:picLocks noChangeAspect="1" noChangeArrowheads="1"/>
              <a:extLst>
                <a:ext uri="{84589F7E-364E-4C9E-8A38-B11213B215E9}">
                  <a14:cameraTool cellRange="'NTS ONLY_set_year'!$AD$3" spid="_x0000_s2012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a:extLst>
                <a:ext uri="{FF2B5EF4-FFF2-40B4-BE49-F238E27FC236}">
                  <a16:creationId xmlns:a16="http://schemas.microsoft.com/office/drawing/2014/main" id="{00000000-0008-0000-0500-0000084C0000}"/>
                </a:ext>
              </a:extLst>
            </xdr:cNvPr>
            <xdr:cNvPicPr>
              <a:picLocks noChangeAspect="1" noChangeArrowheads="1"/>
              <a:extLst>
                <a:ext uri="{84589F7E-364E-4C9E-8A38-B11213B215E9}">
                  <a14:cameraTool cellRange="$AG$3:$AO$3" spid="_x0000_s2012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a:extLst>
                <a:ext uri="{FF2B5EF4-FFF2-40B4-BE49-F238E27FC236}">
                  <a16:creationId xmlns:a16="http://schemas.microsoft.com/office/drawing/2014/main" id="{00000000-0008-0000-0500-0000094C0000}"/>
                </a:ext>
              </a:extLst>
            </xdr:cNvPr>
            <xdr:cNvGrpSpPr>
              <a:grpSpLocks/>
            </xdr:cNvGrpSpPr>
          </xdr:nvGrpSpPr>
          <xdr:grpSpPr bwMode="auto">
            <a:xfrm>
              <a:off x="0" y="0"/>
              <a:ext cx="9368790" cy="215265"/>
              <a:chOff x="0" y="2"/>
              <a:chExt cx="957" cy="23"/>
            </a:xfrm>
          </xdr:grpSpPr>
          <xdr:pic>
            <xdr:nvPicPr>
              <xdr:cNvPr id="19466" name="Picture 10">
                <a:extLst>
                  <a:ext uri="{FF2B5EF4-FFF2-40B4-BE49-F238E27FC236}">
                    <a16:creationId xmlns:a16="http://schemas.microsoft.com/office/drawing/2014/main" id="{00000000-0008-0000-0500-00000A4C0000}"/>
                  </a:ext>
                </a:extLst>
              </xdr:cNvPr>
              <xdr:cNvPicPr>
                <a:picLocks noChangeAspect="1" noChangeArrowheads="1"/>
                <a:extLst>
                  <a:ext uri="{84589F7E-364E-4C9E-8A38-B11213B215E9}">
                    <a14:cameraTool cellRange="'NTS ONLY_set_year'!$AQ$3:$BH$3" spid="_x0000_s2012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a:extLst>
                  <a:ext uri="{FF2B5EF4-FFF2-40B4-BE49-F238E27FC236}">
                    <a16:creationId xmlns:a16="http://schemas.microsoft.com/office/drawing/2014/main" id="{00000000-0008-0000-0500-00000B4C0000}"/>
                  </a:ext>
                </a:extLst>
              </xdr:cNvPr>
              <xdr:cNvPicPr>
                <a:picLocks noChangeAspect="1" noChangeArrowheads="1"/>
                <a:extLst>
                  <a:ext uri="{84589F7E-364E-4C9E-8A38-B11213B215E9}">
                    <a14:cameraTool cellRange="'NTS ONLY_set_year'!$AG$3:$AQ$3" spid="_x0000_s2012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a:extLst>
                <a:ext uri="{FF2B5EF4-FFF2-40B4-BE49-F238E27FC236}">
                  <a16:creationId xmlns:a16="http://schemas.microsoft.com/office/drawing/2014/main" id="{00000000-0008-0000-0500-00000C4C0000}"/>
                </a:ext>
              </a:extLst>
            </xdr:cNvPr>
            <xdr:cNvPicPr>
              <a:picLocks noChangeAspect="1" noChangeArrowheads="1"/>
              <a:extLst>
                <a:ext uri="{84589F7E-364E-4C9E-8A38-B11213B215E9}">
                  <a14:cameraTool cellRange="'NTS ONLY_set_year'!$AD$3" spid="_x0000_s2012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a:extLst>
                <a:ext uri="{FF2B5EF4-FFF2-40B4-BE49-F238E27FC236}">
                  <a16:creationId xmlns:a16="http://schemas.microsoft.com/office/drawing/2014/main" id="{00000000-0008-0000-0500-00000D4C0000}"/>
                </a:ext>
              </a:extLst>
            </xdr:cNvPr>
            <xdr:cNvPicPr>
              <a:picLocks noChangeAspect="1" noChangeArrowheads="1"/>
              <a:extLst>
                <a:ext uri="{84589F7E-364E-4C9E-8A38-B11213B215E9}">
                  <a14:cameraTool cellRange="$AG$3:$AO$3" spid="_x0000_s201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a:extLst>
                <a:ext uri="{FF2B5EF4-FFF2-40B4-BE49-F238E27FC236}">
                  <a16:creationId xmlns:a16="http://schemas.microsoft.com/office/drawing/2014/main" id="{00000000-0008-0000-0500-00000E4C0000}"/>
                </a:ext>
              </a:extLst>
            </xdr:cNvPr>
            <xdr:cNvGrpSpPr>
              <a:grpSpLocks/>
            </xdr:cNvGrpSpPr>
          </xdr:nvGrpSpPr>
          <xdr:grpSpPr bwMode="auto">
            <a:xfrm>
              <a:off x="0" y="0"/>
              <a:ext cx="9368790" cy="215265"/>
              <a:chOff x="0" y="2"/>
              <a:chExt cx="957" cy="23"/>
            </a:xfrm>
          </xdr:grpSpPr>
          <xdr:pic>
            <xdr:nvPicPr>
              <xdr:cNvPr id="19471" name="Picture 15">
                <a:extLst>
                  <a:ext uri="{FF2B5EF4-FFF2-40B4-BE49-F238E27FC236}">
                    <a16:creationId xmlns:a16="http://schemas.microsoft.com/office/drawing/2014/main" id="{00000000-0008-0000-0500-00000F4C0000}"/>
                  </a:ext>
                </a:extLst>
              </xdr:cNvPr>
              <xdr:cNvPicPr>
                <a:picLocks noChangeAspect="1" noChangeArrowheads="1"/>
                <a:extLst>
                  <a:ext uri="{84589F7E-364E-4C9E-8A38-B11213B215E9}">
                    <a14:cameraTool cellRange="'NTS ONLY_set_year'!$AQ$3:$BH$3" spid="_x0000_s201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a:extLst>
                  <a:ext uri="{FF2B5EF4-FFF2-40B4-BE49-F238E27FC236}">
                    <a16:creationId xmlns:a16="http://schemas.microsoft.com/office/drawing/2014/main" id="{00000000-0008-0000-0500-0000104C0000}"/>
                  </a:ext>
                </a:extLst>
              </xdr:cNvPr>
              <xdr:cNvPicPr>
                <a:picLocks noChangeAspect="1" noChangeArrowheads="1"/>
                <a:extLst>
                  <a:ext uri="{84589F7E-364E-4C9E-8A38-B11213B215E9}">
                    <a14:cameraTool cellRange="'NTS ONLY_set_year'!$AG$3:$AQ$3" spid="_x0000_s201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a:extLst>
            <a:ext uri="{FF2B5EF4-FFF2-40B4-BE49-F238E27FC236}">
              <a16:creationId xmlns:a16="http://schemas.microsoft.com/office/drawing/2014/main" id="{00000000-0008-0000-0600-0000582C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a:extLst>
                <a:ext uri="{FF2B5EF4-FFF2-40B4-BE49-F238E27FC236}">
                  <a16:creationId xmlns:a16="http://schemas.microsoft.com/office/drawing/2014/main" id="{00000000-0008-0000-0600-0000012C0000}"/>
                </a:ext>
              </a:extLst>
            </xdr:cNvPr>
            <xdr:cNvPicPr>
              <a:picLocks noChangeAspect="1" noChangeArrowheads="1"/>
              <a:extLst>
                <a:ext uri="{84589F7E-364E-4C9E-8A38-B11213B215E9}">
                  <a14:cameraTool cellRange="'NTS ONLY_set_year'!$AD$3" spid="_x0000_s1192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a:extLst>
                <a:ext uri="{FF2B5EF4-FFF2-40B4-BE49-F238E27FC236}">
                  <a16:creationId xmlns:a16="http://schemas.microsoft.com/office/drawing/2014/main" id="{00000000-0008-0000-0600-0000022C0000}"/>
                </a:ext>
              </a:extLst>
            </xdr:cNvPr>
            <xdr:cNvPicPr>
              <a:picLocks noChangeAspect="1" noChangeArrowheads="1"/>
              <a:extLst>
                <a:ext uri="{84589F7E-364E-4C9E-8A38-B11213B215E9}">
                  <a14:cameraTool cellRange="$AG$3:$AO$3" spid="_x0000_s1193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a:extLst>
                <a:ext uri="{FF2B5EF4-FFF2-40B4-BE49-F238E27FC236}">
                  <a16:creationId xmlns:a16="http://schemas.microsoft.com/office/drawing/2014/main" id="{00000000-0008-0000-0600-0000042C0000}"/>
                </a:ext>
              </a:extLst>
            </xdr:cNvPr>
            <xdr:cNvGrpSpPr>
              <a:grpSpLocks/>
            </xdr:cNvGrpSpPr>
          </xdr:nvGrpSpPr>
          <xdr:grpSpPr bwMode="auto">
            <a:xfrm>
              <a:off x="0" y="0"/>
              <a:ext cx="9368790" cy="215265"/>
              <a:chOff x="0" y="2"/>
              <a:chExt cx="957" cy="23"/>
            </a:xfrm>
          </xdr:grpSpPr>
          <xdr:pic>
            <xdr:nvPicPr>
              <xdr:cNvPr id="11269" name="Picture 5">
                <a:extLst>
                  <a:ext uri="{FF2B5EF4-FFF2-40B4-BE49-F238E27FC236}">
                    <a16:creationId xmlns:a16="http://schemas.microsoft.com/office/drawing/2014/main" id="{00000000-0008-0000-0600-0000052C0000}"/>
                  </a:ext>
                </a:extLst>
              </xdr:cNvPr>
              <xdr:cNvPicPr>
                <a:picLocks noChangeAspect="1" noChangeArrowheads="1"/>
                <a:extLst>
                  <a:ext uri="{84589F7E-364E-4C9E-8A38-B11213B215E9}">
                    <a14:cameraTool cellRange="'NTS ONLY_set_year'!$AQ$3:$BH$3" spid="_x0000_s1193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a:extLst>
                  <a:ext uri="{FF2B5EF4-FFF2-40B4-BE49-F238E27FC236}">
                    <a16:creationId xmlns:a16="http://schemas.microsoft.com/office/drawing/2014/main" id="{00000000-0008-0000-0600-0000062C0000}"/>
                  </a:ext>
                </a:extLst>
              </xdr:cNvPr>
              <xdr:cNvPicPr>
                <a:picLocks noChangeAspect="1" noChangeArrowheads="1"/>
                <a:extLst>
                  <a:ext uri="{84589F7E-364E-4C9E-8A38-B11213B215E9}">
                    <a14:cameraTool cellRange="'NTS ONLY_set_year'!$AG$3:$AQ$3" spid="_x0000_s1193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a:extLst>
                <a:ext uri="{FF2B5EF4-FFF2-40B4-BE49-F238E27FC236}">
                  <a16:creationId xmlns:a16="http://schemas.microsoft.com/office/drawing/2014/main" id="{00000000-0008-0000-0600-0000072C0000}"/>
                </a:ext>
              </a:extLst>
            </xdr:cNvPr>
            <xdr:cNvPicPr>
              <a:picLocks noChangeAspect="1" noChangeArrowheads="1"/>
              <a:extLst>
                <a:ext uri="{84589F7E-364E-4C9E-8A38-B11213B215E9}">
                  <a14:cameraTool cellRange="'NTS ONLY_set_year'!$AD$3" spid="_x0000_s119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a:extLst>
                <a:ext uri="{FF2B5EF4-FFF2-40B4-BE49-F238E27FC236}">
                  <a16:creationId xmlns:a16="http://schemas.microsoft.com/office/drawing/2014/main" id="{00000000-0008-0000-0600-0000082C0000}"/>
                </a:ext>
              </a:extLst>
            </xdr:cNvPr>
            <xdr:cNvPicPr>
              <a:picLocks noChangeAspect="1" noChangeArrowheads="1"/>
              <a:extLst>
                <a:ext uri="{84589F7E-364E-4C9E-8A38-B11213B215E9}">
                  <a14:cameraTool cellRange="$AG$3:$AO$3" spid="_x0000_s119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a:extLst>
                <a:ext uri="{FF2B5EF4-FFF2-40B4-BE49-F238E27FC236}">
                  <a16:creationId xmlns:a16="http://schemas.microsoft.com/office/drawing/2014/main" id="{00000000-0008-0000-0600-0000092C0000}"/>
                </a:ext>
              </a:extLst>
            </xdr:cNvPr>
            <xdr:cNvGrpSpPr>
              <a:grpSpLocks/>
            </xdr:cNvGrpSpPr>
          </xdr:nvGrpSpPr>
          <xdr:grpSpPr bwMode="auto">
            <a:xfrm>
              <a:off x="0" y="0"/>
              <a:ext cx="9368790" cy="215265"/>
              <a:chOff x="0" y="2"/>
              <a:chExt cx="957" cy="23"/>
            </a:xfrm>
          </xdr:grpSpPr>
          <xdr:pic>
            <xdr:nvPicPr>
              <xdr:cNvPr id="11274" name="Picture 10">
                <a:extLst>
                  <a:ext uri="{FF2B5EF4-FFF2-40B4-BE49-F238E27FC236}">
                    <a16:creationId xmlns:a16="http://schemas.microsoft.com/office/drawing/2014/main" id="{00000000-0008-0000-0600-00000A2C0000}"/>
                  </a:ext>
                </a:extLst>
              </xdr:cNvPr>
              <xdr:cNvPicPr>
                <a:picLocks noChangeAspect="1" noChangeArrowheads="1"/>
                <a:extLst>
                  <a:ext uri="{84589F7E-364E-4C9E-8A38-B11213B215E9}">
                    <a14:cameraTool cellRange="'NTS ONLY_set_year'!$AQ$3:$BH$3" spid="_x0000_s119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a:extLst>
                  <a:ext uri="{FF2B5EF4-FFF2-40B4-BE49-F238E27FC236}">
                    <a16:creationId xmlns:a16="http://schemas.microsoft.com/office/drawing/2014/main" id="{00000000-0008-0000-0600-00000B2C0000}"/>
                  </a:ext>
                </a:extLst>
              </xdr:cNvPr>
              <xdr:cNvPicPr>
                <a:picLocks noChangeAspect="1" noChangeArrowheads="1"/>
                <a:extLst>
                  <a:ext uri="{84589F7E-364E-4C9E-8A38-B11213B215E9}">
                    <a14:cameraTool cellRange="'NTS ONLY_set_year'!$AG$3:$AQ$3" spid="_x0000_s119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a:extLst>
                <a:ext uri="{FF2B5EF4-FFF2-40B4-BE49-F238E27FC236}">
                  <a16:creationId xmlns:a16="http://schemas.microsoft.com/office/drawing/2014/main" id="{00000000-0008-0000-0600-00000C2C0000}"/>
                </a:ext>
              </a:extLst>
            </xdr:cNvPr>
            <xdr:cNvPicPr>
              <a:picLocks noChangeAspect="1" noChangeArrowheads="1"/>
              <a:extLst>
                <a:ext uri="{84589F7E-364E-4C9E-8A38-B11213B215E9}">
                  <a14:cameraTool cellRange="'NTS ONLY_set_year'!$AD$3" spid="_x0000_s1193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a:extLst>
                <a:ext uri="{FF2B5EF4-FFF2-40B4-BE49-F238E27FC236}">
                  <a16:creationId xmlns:a16="http://schemas.microsoft.com/office/drawing/2014/main" id="{00000000-0008-0000-0600-00000D2C0000}"/>
                </a:ext>
              </a:extLst>
            </xdr:cNvPr>
            <xdr:cNvPicPr>
              <a:picLocks noChangeAspect="1" noChangeArrowheads="1"/>
              <a:extLst>
                <a:ext uri="{84589F7E-364E-4C9E-8A38-B11213B215E9}">
                  <a14:cameraTool cellRange="$AG$3:$AO$3" spid="_x0000_s119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a:extLst>
                <a:ext uri="{FF2B5EF4-FFF2-40B4-BE49-F238E27FC236}">
                  <a16:creationId xmlns:a16="http://schemas.microsoft.com/office/drawing/2014/main" id="{00000000-0008-0000-0600-00000E2C0000}"/>
                </a:ext>
              </a:extLst>
            </xdr:cNvPr>
            <xdr:cNvGrpSpPr>
              <a:grpSpLocks/>
            </xdr:cNvGrpSpPr>
          </xdr:nvGrpSpPr>
          <xdr:grpSpPr bwMode="auto">
            <a:xfrm>
              <a:off x="0" y="0"/>
              <a:ext cx="9368790" cy="215265"/>
              <a:chOff x="0" y="2"/>
              <a:chExt cx="957" cy="23"/>
            </a:xfrm>
          </xdr:grpSpPr>
          <xdr:pic>
            <xdr:nvPicPr>
              <xdr:cNvPr id="11279" name="Picture 15">
                <a:extLst>
                  <a:ext uri="{FF2B5EF4-FFF2-40B4-BE49-F238E27FC236}">
                    <a16:creationId xmlns:a16="http://schemas.microsoft.com/office/drawing/2014/main" id="{00000000-0008-0000-0600-00000F2C0000}"/>
                  </a:ext>
                </a:extLst>
              </xdr:cNvPr>
              <xdr:cNvPicPr>
                <a:picLocks noChangeAspect="1" noChangeArrowheads="1"/>
                <a:extLst>
                  <a:ext uri="{84589F7E-364E-4C9E-8A38-B11213B215E9}">
                    <a14:cameraTool cellRange="'NTS ONLY_set_year'!$AQ$3:$BH$3" spid="_x0000_s119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a:extLst>
                  <a:ext uri="{FF2B5EF4-FFF2-40B4-BE49-F238E27FC236}">
                    <a16:creationId xmlns:a16="http://schemas.microsoft.com/office/drawing/2014/main" id="{00000000-0008-0000-0600-0000102C0000}"/>
                  </a:ext>
                </a:extLst>
              </xdr:cNvPr>
              <xdr:cNvPicPr>
                <a:picLocks noChangeAspect="1" noChangeArrowheads="1"/>
                <a:extLst>
                  <a:ext uri="{84589F7E-364E-4C9E-8A38-B11213B215E9}">
                    <a14:cameraTool cellRange="'NTS ONLY_set_year'!$AG$3:$AQ$3" spid="_x0000_s119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a:extLst>
            <a:ext uri="{FF2B5EF4-FFF2-40B4-BE49-F238E27FC236}">
              <a16:creationId xmlns:a16="http://schemas.microsoft.com/office/drawing/2014/main" id="{00000000-0008-0000-0700-00005848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a:extLst>
                <a:ext uri="{FF2B5EF4-FFF2-40B4-BE49-F238E27FC236}">
                  <a16:creationId xmlns:a16="http://schemas.microsoft.com/office/drawing/2014/main" id="{00000000-0008-0000-0700-000001480000}"/>
                </a:ext>
              </a:extLst>
            </xdr:cNvPr>
            <xdr:cNvPicPr>
              <a:picLocks noChangeAspect="1" noChangeArrowheads="1"/>
              <a:extLst>
                <a:ext uri="{84589F7E-364E-4C9E-8A38-B11213B215E9}">
                  <a14:cameraTool cellRange="'NTS ONLY_set_year'!$AD$3" spid="_x0000_s1909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a:extLst>
                <a:ext uri="{FF2B5EF4-FFF2-40B4-BE49-F238E27FC236}">
                  <a16:creationId xmlns:a16="http://schemas.microsoft.com/office/drawing/2014/main" id="{00000000-0008-0000-0700-000002480000}"/>
                </a:ext>
              </a:extLst>
            </xdr:cNvPr>
            <xdr:cNvPicPr>
              <a:picLocks noChangeAspect="1" noChangeArrowheads="1"/>
              <a:extLst>
                <a:ext uri="{84589F7E-364E-4C9E-8A38-B11213B215E9}">
                  <a14:cameraTool cellRange="$AG$3:$AO$3" spid="_x0000_s190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a:extLst>
                <a:ext uri="{FF2B5EF4-FFF2-40B4-BE49-F238E27FC236}">
                  <a16:creationId xmlns:a16="http://schemas.microsoft.com/office/drawing/2014/main" id="{00000000-0008-0000-0700-000004480000}"/>
                </a:ext>
              </a:extLst>
            </xdr:cNvPr>
            <xdr:cNvGrpSpPr>
              <a:grpSpLocks/>
            </xdr:cNvGrpSpPr>
          </xdr:nvGrpSpPr>
          <xdr:grpSpPr bwMode="auto">
            <a:xfrm>
              <a:off x="0" y="0"/>
              <a:ext cx="9368790" cy="215265"/>
              <a:chOff x="0" y="2"/>
              <a:chExt cx="957" cy="23"/>
            </a:xfrm>
          </xdr:grpSpPr>
          <xdr:pic>
            <xdr:nvPicPr>
              <xdr:cNvPr id="18437" name="Picture 5">
                <a:extLst>
                  <a:ext uri="{FF2B5EF4-FFF2-40B4-BE49-F238E27FC236}">
                    <a16:creationId xmlns:a16="http://schemas.microsoft.com/office/drawing/2014/main" id="{00000000-0008-0000-0700-000005480000}"/>
                  </a:ext>
                </a:extLst>
              </xdr:cNvPr>
              <xdr:cNvPicPr>
                <a:picLocks noChangeAspect="1" noChangeArrowheads="1"/>
                <a:extLst>
                  <a:ext uri="{84589F7E-364E-4C9E-8A38-B11213B215E9}">
                    <a14:cameraTool cellRange="'NTS ONLY_set_year'!$AQ$3:$BH$3" spid="_x0000_s190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a:extLst>
                  <a:ext uri="{FF2B5EF4-FFF2-40B4-BE49-F238E27FC236}">
                    <a16:creationId xmlns:a16="http://schemas.microsoft.com/office/drawing/2014/main" id="{00000000-0008-0000-0700-000006480000}"/>
                  </a:ext>
                </a:extLst>
              </xdr:cNvPr>
              <xdr:cNvPicPr>
                <a:picLocks noChangeAspect="1" noChangeArrowheads="1"/>
                <a:extLst>
                  <a:ext uri="{84589F7E-364E-4C9E-8A38-B11213B215E9}">
                    <a14:cameraTool cellRange="'NTS ONLY_set_year'!$AG$3:$AQ$3" spid="_x0000_s191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a:extLst>
                <a:ext uri="{FF2B5EF4-FFF2-40B4-BE49-F238E27FC236}">
                  <a16:creationId xmlns:a16="http://schemas.microsoft.com/office/drawing/2014/main" id="{00000000-0008-0000-0700-000007480000}"/>
                </a:ext>
              </a:extLst>
            </xdr:cNvPr>
            <xdr:cNvPicPr>
              <a:picLocks noChangeAspect="1" noChangeArrowheads="1"/>
              <a:extLst>
                <a:ext uri="{84589F7E-364E-4C9E-8A38-B11213B215E9}">
                  <a14:cameraTool cellRange="'NTS ONLY_set_year'!$AD$3" spid="_x0000_s1910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a:extLst>
                <a:ext uri="{FF2B5EF4-FFF2-40B4-BE49-F238E27FC236}">
                  <a16:creationId xmlns:a16="http://schemas.microsoft.com/office/drawing/2014/main" id="{00000000-0008-0000-0700-000008480000}"/>
                </a:ext>
              </a:extLst>
            </xdr:cNvPr>
            <xdr:cNvPicPr>
              <a:picLocks noChangeAspect="1" noChangeArrowheads="1"/>
              <a:extLst>
                <a:ext uri="{84589F7E-364E-4C9E-8A38-B11213B215E9}">
                  <a14:cameraTool cellRange="$AG$3:$AO$3" spid="_x0000_s1910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a:extLst>
                <a:ext uri="{FF2B5EF4-FFF2-40B4-BE49-F238E27FC236}">
                  <a16:creationId xmlns:a16="http://schemas.microsoft.com/office/drawing/2014/main" id="{00000000-0008-0000-0700-000009480000}"/>
                </a:ext>
              </a:extLst>
            </xdr:cNvPr>
            <xdr:cNvGrpSpPr>
              <a:grpSpLocks/>
            </xdr:cNvGrpSpPr>
          </xdr:nvGrpSpPr>
          <xdr:grpSpPr bwMode="auto">
            <a:xfrm>
              <a:off x="0" y="0"/>
              <a:ext cx="9368790" cy="215265"/>
              <a:chOff x="0" y="2"/>
              <a:chExt cx="957" cy="23"/>
            </a:xfrm>
          </xdr:grpSpPr>
          <xdr:pic>
            <xdr:nvPicPr>
              <xdr:cNvPr id="18442" name="Picture 10">
                <a:extLst>
                  <a:ext uri="{FF2B5EF4-FFF2-40B4-BE49-F238E27FC236}">
                    <a16:creationId xmlns:a16="http://schemas.microsoft.com/office/drawing/2014/main" id="{00000000-0008-0000-0700-00000A480000}"/>
                  </a:ext>
                </a:extLst>
              </xdr:cNvPr>
              <xdr:cNvPicPr>
                <a:picLocks noChangeAspect="1" noChangeArrowheads="1"/>
                <a:extLst>
                  <a:ext uri="{84589F7E-364E-4C9E-8A38-B11213B215E9}">
                    <a14:cameraTool cellRange="'NTS ONLY_set_year'!$AQ$3:$BH$3" spid="_x0000_s1910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a:extLst>
                  <a:ext uri="{FF2B5EF4-FFF2-40B4-BE49-F238E27FC236}">
                    <a16:creationId xmlns:a16="http://schemas.microsoft.com/office/drawing/2014/main" id="{00000000-0008-0000-0700-00000B480000}"/>
                  </a:ext>
                </a:extLst>
              </xdr:cNvPr>
              <xdr:cNvPicPr>
                <a:picLocks noChangeAspect="1" noChangeArrowheads="1"/>
                <a:extLst>
                  <a:ext uri="{84589F7E-364E-4C9E-8A38-B11213B215E9}">
                    <a14:cameraTool cellRange="'NTS ONLY_set_year'!$AG$3:$AQ$3" spid="_x0000_s1910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a:extLst>
                <a:ext uri="{FF2B5EF4-FFF2-40B4-BE49-F238E27FC236}">
                  <a16:creationId xmlns:a16="http://schemas.microsoft.com/office/drawing/2014/main" id="{00000000-0008-0000-0700-00000C480000}"/>
                </a:ext>
              </a:extLst>
            </xdr:cNvPr>
            <xdr:cNvPicPr>
              <a:picLocks noChangeAspect="1" noChangeArrowheads="1"/>
              <a:extLst>
                <a:ext uri="{84589F7E-364E-4C9E-8A38-B11213B215E9}">
                  <a14:cameraTool cellRange="'NTS ONLY_set_year'!$AD$3" spid="_x0000_s1910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a:extLst>
                <a:ext uri="{FF2B5EF4-FFF2-40B4-BE49-F238E27FC236}">
                  <a16:creationId xmlns:a16="http://schemas.microsoft.com/office/drawing/2014/main" id="{00000000-0008-0000-0700-00000D480000}"/>
                </a:ext>
              </a:extLst>
            </xdr:cNvPr>
            <xdr:cNvPicPr>
              <a:picLocks noChangeAspect="1" noChangeArrowheads="1"/>
              <a:extLst>
                <a:ext uri="{84589F7E-364E-4C9E-8A38-B11213B215E9}">
                  <a14:cameraTool cellRange="$AG$3:$AO$3" spid="_x0000_s191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a:extLst>
                <a:ext uri="{FF2B5EF4-FFF2-40B4-BE49-F238E27FC236}">
                  <a16:creationId xmlns:a16="http://schemas.microsoft.com/office/drawing/2014/main" id="{00000000-0008-0000-0700-00000E480000}"/>
                </a:ext>
              </a:extLst>
            </xdr:cNvPr>
            <xdr:cNvGrpSpPr>
              <a:grpSpLocks/>
            </xdr:cNvGrpSpPr>
          </xdr:nvGrpSpPr>
          <xdr:grpSpPr bwMode="auto">
            <a:xfrm>
              <a:off x="0" y="0"/>
              <a:ext cx="9368790" cy="215265"/>
              <a:chOff x="0" y="2"/>
              <a:chExt cx="957" cy="23"/>
            </a:xfrm>
          </xdr:grpSpPr>
          <xdr:pic>
            <xdr:nvPicPr>
              <xdr:cNvPr id="18447" name="Picture 15">
                <a:extLst>
                  <a:ext uri="{FF2B5EF4-FFF2-40B4-BE49-F238E27FC236}">
                    <a16:creationId xmlns:a16="http://schemas.microsoft.com/office/drawing/2014/main" id="{00000000-0008-0000-0700-00000F480000}"/>
                  </a:ext>
                </a:extLst>
              </xdr:cNvPr>
              <xdr:cNvPicPr>
                <a:picLocks noChangeAspect="1" noChangeArrowheads="1"/>
                <a:extLst>
                  <a:ext uri="{84589F7E-364E-4C9E-8A38-B11213B215E9}">
                    <a14:cameraTool cellRange="'NTS ONLY_set_year'!$AQ$3:$BH$3" spid="_x0000_s191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a:extLst>
                  <a:ext uri="{FF2B5EF4-FFF2-40B4-BE49-F238E27FC236}">
                    <a16:creationId xmlns:a16="http://schemas.microsoft.com/office/drawing/2014/main" id="{00000000-0008-0000-0700-000010480000}"/>
                  </a:ext>
                </a:extLst>
              </xdr:cNvPr>
              <xdr:cNvPicPr>
                <a:picLocks noChangeAspect="1" noChangeArrowheads="1"/>
                <a:extLst>
                  <a:ext uri="{84589F7E-364E-4C9E-8A38-B11213B215E9}">
                    <a14:cameraTool cellRange="'NTS ONLY_set_year'!$AG$3:$AQ$3" spid="_x0000_s191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a:extLst>
            <a:ext uri="{FF2B5EF4-FFF2-40B4-BE49-F238E27FC236}">
              <a16:creationId xmlns:a16="http://schemas.microsoft.com/office/drawing/2014/main" id="{00000000-0008-0000-0800-000058440000}"/>
            </a:ext>
          </a:extLst>
        </xdr:cNvPr>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a:extLst>
                <a:ext uri="{FF2B5EF4-FFF2-40B4-BE49-F238E27FC236}">
                  <a16:creationId xmlns:a16="http://schemas.microsoft.com/office/drawing/2014/main" id="{00000000-0008-0000-0800-000001440000}"/>
                </a:ext>
              </a:extLst>
            </xdr:cNvPr>
            <xdr:cNvPicPr>
              <a:picLocks noChangeAspect="1" noChangeArrowheads="1"/>
              <a:extLst>
                <a:ext uri="{84589F7E-364E-4C9E-8A38-B11213B215E9}">
                  <a14:cameraTool cellRange="'NTS ONLY_set_year'!$AD$3" spid="_x0000_s1807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a:extLst>
                <a:ext uri="{FF2B5EF4-FFF2-40B4-BE49-F238E27FC236}">
                  <a16:creationId xmlns:a16="http://schemas.microsoft.com/office/drawing/2014/main" id="{00000000-0008-0000-0800-000002440000}"/>
                </a:ext>
              </a:extLst>
            </xdr:cNvPr>
            <xdr:cNvPicPr>
              <a:picLocks noChangeAspect="1" noChangeArrowheads="1"/>
              <a:extLst>
                <a:ext uri="{84589F7E-364E-4C9E-8A38-B11213B215E9}">
                  <a14:cameraTool cellRange="$AG$3:$AO$3" spid="_x0000_s1807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a:extLst>
                <a:ext uri="{FF2B5EF4-FFF2-40B4-BE49-F238E27FC236}">
                  <a16:creationId xmlns:a16="http://schemas.microsoft.com/office/drawing/2014/main" id="{00000000-0008-0000-0800-000004440000}"/>
                </a:ext>
              </a:extLst>
            </xdr:cNvPr>
            <xdr:cNvGrpSpPr>
              <a:grpSpLocks/>
            </xdr:cNvGrpSpPr>
          </xdr:nvGrpSpPr>
          <xdr:grpSpPr bwMode="auto">
            <a:xfrm>
              <a:off x="0" y="0"/>
              <a:ext cx="9368790" cy="215265"/>
              <a:chOff x="0" y="2"/>
              <a:chExt cx="957" cy="23"/>
            </a:xfrm>
          </xdr:grpSpPr>
          <xdr:pic>
            <xdr:nvPicPr>
              <xdr:cNvPr id="17413" name="Picture 5">
                <a:extLst>
                  <a:ext uri="{FF2B5EF4-FFF2-40B4-BE49-F238E27FC236}">
                    <a16:creationId xmlns:a16="http://schemas.microsoft.com/office/drawing/2014/main" id="{00000000-0008-0000-0800-000005440000}"/>
                  </a:ext>
                </a:extLst>
              </xdr:cNvPr>
              <xdr:cNvPicPr>
                <a:picLocks noChangeAspect="1" noChangeArrowheads="1"/>
                <a:extLst>
                  <a:ext uri="{84589F7E-364E-4C9E-8A38-B11213B215E9}">
                    <a14:cameraTool cellRange="'NTS ONLY_set_year'!$AQ$3:$BH$3" spid="_x0000_s1807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a:extLst>
                  <a:ext uri="{FF2B5EF4-FFF2-40B4-BE49-F238E27FC236}">
                    <a16:creationId xmlns:a16="http://schemas.microsoft.com/office/drawing/2014/main" id="{00000000-0008-0000-0800-000006440000}"/>
                  </a:ext>
                </a:extLst>
              </xdr:cNvPr>
              <xdr:cNvPicPr>
                <a:picLocks noChangeAspect="1" noChangeArrowheads="1"/>
                <a:extLst>
                  <a:ext uri="{84589F7E-364E-4C9E-8A38-B11213B215E9}">
                    <a14:cameraTool cellRange="'NTS ONLY_set_year'!$AG$3:$AQ$3" spid="_x0000_s1807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a:extLst>
                <a:ext uri="{FF2B5EF4-FFF2-40B4-BE49-F238E27FC236}">
                  <a16:creationId xmlns:a16="http://schemas.microsoft.com/office/drawing/2014/main" id="{00000000-0008-0000-0800-000007440000}"/>
                </a:ext>
              </a:extLst>
            </xdr:cNvPr>
            <xdr:cNvPicPr>
              <a:picLocks noChangeAspect="1" noChangeArrowheads="1"/>
              <a:extLst>
                <a:ext uri="{84589F7E-364E-4C9E-8A38-B11213B215E9}">
                  <a14:cameraTool cellRange="'NTS ONLY_set_year'!$AD$3" spid="_x0000_s1807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a:extLst>
                <a:ext uri="{FF2B5EF4-FFF2-40B4-BE49-F238E27FC236}">
                  <a16:creationId xmlns:a16="http://schemas.microsoft.com/office/drawing/2014/main" id="{00000000-0008-0000-0800-000008440000}"/>
                </a:ext>
              </a:extLst>
            </xdr:cNvPr>
            <xdr:cNvPicPr>
              <a:picLocks noChangeAspect="1" noChangeArrowheads="1"/>
              <a:extLst>
                <a:ext uri="{84589F7E-364E-4C9E-8A38-B11213B215E9}">
                  <a14:cameraTool cellRange="$AG$3:$AO$3" spid="_x0000_s1807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a:extLst>
                <a:ext uri="{FF2B5EF4-FFF2-40B4-BE49-F238E27FC236}">
                  <a16:creationId xmlns:a16="http://schemas.microsoft.com/office/drawing/2014/main" id="{00000000-0008-0000-0800-000009440000}"/>
                </a:ext>
              </a:extLst>
            </xdr:cNvPr>
            <xdr:cNvGrpSpPr>
              <a:grpSpLocks/>
            </xdr:cNvGrpSpPr>
          </xdr:nvGrpSpPr>
          <xdr:grpSpPr bwMode="auto">
            <a:xfrm>
              <a:off x="0" y="0"/>
              <a:ext cx="9368790" cy="215265"/>
              <a:chOff x="0" y="2"/>
              <a:chExt cx="957" cy="23"/>
            </a:xfrm>
          </xdr:grpSpPr>
          <xdr:pic>
            <xdr:nvPicPr>
              <xdr:cNvPr id="17418" name="Picture 10">
                <a:extLst>
                  <a:ext uri="{FF2B5EF4-FFF2-40B4-BE49-F238E27FC236}">
                    <a16:creationId xmlns:a16="http://schemas.microsoft.com/office/drawing/2014/main" id="{00000000-0008-0000-0800-00000A440000}"/>
                  </a:ext>
                </a:extLst>
              </xdr:cNvPr>
              <xdr:cNvPicPr>
                <a:picLocks noChangeAspect="1" noChangeArrowheads="1"/>
                <a:extLst>
                  <a:ext uri="{84589F7E-364E-4C9E-8A38-B11213B215E9}">
                    <a14:cameraTool cellRange="'NTS ONLY_set_year'!$AQ$3:$BH$3" spid="_x0000_s1807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a:extLst>
                  <a:ext uri="{FF2B5EF4-FFF2-40B4-BE49-F238E27FC236}">
                    <a16:creationId xmlns:a16="http://schemas.microsoft.com/office/drawing/2014/main" id="{00000000-0008-0000-0800-00000B440000}"/>
                  </a:ext>
                </a:extLst>
              </xdr:cNvPr>
              <xdr:cNvPicPr>
                <a:picLocks noChangeAspect="1" noChangeArrowheads="1"/>
                <a:extLst>
                  <a:ext uri="{84589F7E-364E-4C9E-8A38-B11213B215E9}">
                    <a14:cameraTool cellRange="'NTS ONLY_set_year'!$AG$3:$AQ$3" spid="_x0000_s1808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a:extLst>
                <a:ext uri="{FF2B5EF4-FFF2-40B4-BE49-F238E27FC236}">
                  <a16:creationId xmlns:a16="http://schemas.microsoft.com/office/drawing/2014/main" id="{00000000-0008-0000-0800-00000C440000}"/>
                </a:ext>
              </a:extLst>
            </xdr:cNvPr>
            <xdr:cNvPicPr>
              <a:picLocks noChangeAspect="1" noChangeArrowheads="1"/>
              <a:extLst>
                <a:ext uri="{84589F7E-364E-4C9E-8A38-B11213B215E9}">
                  <a14:cameraTool cellRange="'NTS ONLY_set_year'!$AD$3" spid="_x0000_s1808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a:extLst>
                <a:ext uri="{FF2B5EF4-FFF2-40B4-BE49-F238E27FC236}">
                  <a16:creationId xmlns:a16="http://schemas.microsoft.com/office/drawing/2014/main" id="{00000000-0008-0000-0800-00000D440000}"/>
                </a:ext>
              </a:extLst>
            </xdr:cNvPr>
            <xdr:cNvPicPr>
              <a:picLocks noChangeAspect="1" noChangeArrowheads="1"/>
              <a:extLst>
                <a:ext uri="{84589F7E-364E-4C9E-8A38-B11213B215E9}">
                  <a14:cameraTool cellRange="$AG$3:$AO$3" spid="_x0000_s180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a:extLst>
                <a:ext uri="{FF2B5EF4-FFF2-40B4-BE49-F238E27FC236}">
                  <a16:creationId xmlns:a16="http://schemas.microsoft.com/office/drawing/2014/main" id="{00000000-0008-0000-0800-00000E440000}"/>
                </a:ext>
              </a:extLst>
            </xdr:cNvPr>
            <xdr:cNvGrpSpPr>
              <a:grpSpLocks/>
            </xdr:cNvGrpSpPr>
          </xdr:nvGrpSpPr>
          <xdr:grpSpPr bwMode="auto">
            <a:xfrm>
              <a:off x="0" y="0"/>
              <a:ext cx="9368790" cy="215265"/>
              <a:chOff x="0" y="2"/>
              <a:chExt cx="957" cy="23"/>
            </a:xfrm>
          </xdr:grpSpPr>
          <xdr:pic>
            <xdr:nvPicPr>
              <xdr:cNvPr id="17423" name="Picture 15">
                <a:extLst>
                  <a:ext uri="{FF2B5EF4-FFF2-40B4-BE49-F238E27FC236}">
                    <a16:creationId xmlns:a16="http://schemas.microsoft.com/office/drawing/2014/main" id="{00000000-0008-0000-0800-00000F440000}"/>
                  </a:ext>
                </a:extLst>
              </xdr:cNvPr>
              <xdr:cNvPicPr>
                <a:picLocks noChangeAspect="1" noChangeArrowheads="1"/>
                <a:extLst>
                  <a:ext uri="{84589F7E-364E-4C9E-8A38-B11213B215E9}">
                    <a14:cameraTool cellRange="'NTS ONLY_set_year'!$AQ$3:$BH$3" spid="_x0000_s180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a:extLst>
                  <a:ext uri="{FF2B5EF4-FFF2-40B4-BE49-F238E27FC236}">
                    <a16:creationId xmlns:a16="http://schemas.microsoft.com/office/drawing/2014/main" id="{00000000-0008-0000-0800-000010440000}"/>
                  </a:ext>
                </a:extLst>
              </xdr:cNvPr>
              <xdr:cNvPicPr>
                <a:picLocks noChangeAspect="1" noChangeArrowheads="1"/>
                <a:extLst>
                  <a:ext uri="{84589F7E-364E-4C9E-8A38-B11213B215E9}">
                    <a14:cameraTool cellRange="'NTS ONLY_set_year'!$AG$3:$AQ$3" spid="_x0000_s180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info.pwc.com" TargetMode="External"/><Relationship Id="rId2" Type="http://schemas.openxmlformats.org/officeDocument/2006/relationships/hyperlink" Target="mailto:tax.services@ca.info.pwc.com" TargetMode="External"/><Relationship Id="rId1" Type="http://schemas.openxmlformats.org/officeDocument/2006/relationships/hyperlink" Target="mailto:tax.services@ca.info.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D6" sqref="D6"/>
    </sheetView>
  </sheetViews>
  <sheetFormatPr defaultColWidth="9.109375" defaultRowHeight="13.2"/>
  <cols>
    <col min="1" max="1" width="50" style="130" customWidth="1"/>
    <col min="2" max="2" width="4.33203125" style="130" customWidth="1"/>
    <col min="3" max="3" width="35.88671875" style="130" customWidth="1"/>
    <col min="4" max="4" width="41" style="130" customWidth="1"/>
    <col min="5" max="5" width="40.5546875" style="130" customWidth="1"/>
    <col min="6" max="6" width="7.6640625" style="133" customWidth="1"/>
    <col min="7" max="7" width="7.5546875" style="133" customWidth="1"/>
    <col min="8" max="8" width="19.109375" style="130" customWidth="1"/>
    <col min="9" max="9" width="10" style="130" customWidth="1"/>
    <col min="10" max="10" width="12" customWidth="1"/>
    <col min="11" max="17" width="2" style="130" customWidth="1"/>
    <col min="18" max="18" width="5" style="130" customWidth="1"/>
    <col min="19" max="19" width="2.33203125" style="130" customWidth="1"/>
    <col min="20" max="22" width="2.33203125" customWidth="1"/>
    <col min="23" max="23" width="20.6640625" customWidth="1"/>
    <col min="24" max="25" width="7.5546875" customWidth="1"/>
    <col min="26" max="28" width="10.33203125" customWidth="1"/>
    <col min="29" max="29" width="10.33203125" style="130" customWidth="1"/>
    <col min="30" max="30" width="51" style="130" customWidth="1"/>
    <col min="31" max="44" width="10.33203125" style="130" customWidth="1"/>
    <col min="45" max="62" width="9.109375" style="130"/>
    <col min="63" max="63" width="40.6640625" style="130" customWidth="1"/>
    <col min="64" max="16384" width="9.109375" style="130"/>
  </cols>
  <sheetData>
    <row r="1" spans="1:74" ht="16.8" thickTop="1" thickBot="1">
      <c r="A1" s="539" t="s">
        <v>216</v>
      </c>
      <c r="B1" s="541" t="s">
        <v>215</v>
      </c>
      <c r="C1" s="707" t="s">
        <v>217</v>
      </c>
      <c r="D1" s="708"/>
      <c r="E1" s="708"/>
      <c r="AA1" s="639"/>
      <c r="AC1" s="641"/>
      <c r="AG1" s="656" t="s">
        <v>428</v>
      </c>
      <c r="AH1" s="656"/>
      <c r="AI1" s="656"/>
      <c r="AJ1" s="656"/>
      <c r="AK1" s="656"/>
      <c r="AL1" s="656"/>
      <c r="AM1" s="656"/>
      <c r="AN1" s="656"/>
    </row>
    <row r="2" spans="1:74" ht="18.600000000000001" thickTop="1" thickBot="1">
      <c r="A2" s="469" t="s">
        <v>154</v>
      </c>
      <c r="B2" s="540" t="s">
        <v>156</v>
      </c>
      <c r="C2" s="709"/>
      <c r="D2" s="709"/>
      <c r="E2" s="709"/>
      <c r="H2" s="141">
        <v>2.4</v>
      </c>
      <c r="AB2" s="640"/>
      <c r="AG2" s="656" t="s">
        <v>429</v>
      </c>
    </row>
    <row r="3" spans="1:74" ht="85.5" customHeight="1" thickTop="1" thickBot="1">
      <c r="A3" s="139" t="s">
        <v>137</v>
      </c>
      <c r="B3" s="607" t="s">
        <v>453</v>
      </c>
      <c r="C3" s="542" t="s">
        <v>126</v>
      </c>
      <c r="D3" s="543" t="s">
        <v>144</v>
      </c>
      <c r="E3" s="543" t="s">
        <v>145</v>
      </c>
      <c r="F3" s="137" t="s">
        <v>141</v>
      </c>
      <c r="G3" s="134" t="str">
        <f>IF(TRIM(B3)="F","F","E")</f>
        <v>E</v>
      </c>
      <c r="R3" s="449">
        <f>Year_four_digits</f>
        <v>2024</v>
      </c>
      <c r="W3" s="596" t="str">
        <f>E144</f>
        <v>Year goes here
(e.g., 2024)</v>
      </c>
      <c r="AD3" s="655" t="str">
        <f>E165</f>
        <v>If you do not see this below, please zoom out.</v>
      </c>
      <c r="AF3" s="657"/>
      <c r="AG3" s="660" t="str">
        <f>IF(Language="f",AG2,AG1)</f>
        <v>Please zoom out if this arrow's point is not visible after you hit the HOME key.</v>
      </c>
      <c r="AH3" s="660"/>
      <c r="AI3" s="660"/>
      <c r="AJ3" s="660"/>
      <c r="AK3" s="660"/>
      <c r="AL3" s="660"/>
      <c r="AM3" s="660"/>
      <c r="AN3" s="660"/>
      <c r="AO3" s="660"/>
      <c r="AP3" s="660"/>
      <c r="AQ3" s="658"/>
      <c r="AR3" s="658"/>
      <c r="AS3" s="658"/>
      <c r="AT3" s="658"/>
      <c r="AU3" s="658"/>
      <c r="AV3" s="658"/>
      <c r="AW3" s="705"/>
      <c r="AX3" s="706"/>
      <c r="AY3" s="706"/>
      <c r="AZ3" s="706"/>
      <c r="BA3" s="706"/>
      <c r="BB3" s="705"/>
      <c r="BC3" s="706"/>
      <c r="BD3" s="706"/>
      <c r="BE3" s="659"/>
      <c r="BF3" s="659"/>
      <c r="BG3" s="659"/>
      <c r="BH3" s="659"/>
      <c r="BI3" s="659"/>
      <c r="BJ3" s="659"/>
      <c r="BK3" s="678" t="str">
        <f>IF(Language="f",Instructions!$F$45,Instructions!$E$45)</f>
        <v>Please save this file 
in a convenient location 
and save it frequently.</v>
      </c>
      <c r="BL3" s="659"/>
      <c r="BM3" s="659"/>
      <c r="BN3" s="659"/>
      <c r="BO3" s="659"/>
      <c r="BP3" s="659"/>
      <c r="BQ3" s="659"/>
      <c r="BR3" s="659"/>
      <c r="BS3" s="659"/>
      <c r="BT3" s="659"/>
      <c r="BU3" s="659"/>
      <c r="BV3" s="659"/>
    </row>
    <row r="4" spans="1:74" ht="31.2"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693" t="s">
        <v>449</v>
      </c>
      <c r="D5" s="694">
        <v>2024</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9.6">
      <c r="A6" s="130" t="str">
        <f t="shared" si="0"/>
        <v>May begin or end with a blank space</v>
      </c>
      <c r="B6" s="130"/>
      <c r="C6" s="493" t="s">
        <v>189</v>
      </c>
      <c r="D6" s="494"/>
      <c r="E6" s="136" t="str">
        <f t="shared" ref="E6:E69" si="5">IF($G$3="F",IF(G6=0,"",D6),IF(F6=0,"",C6))</f>
        <v>NO LONGER NEEDED; DO NOT TRANSLATE  (Record reading if car switched)</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days in month</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6.4">
      <c r="A8" s="130" t="str">
        <f t="shared" si="0"/>
        <v>- -</v>
      </c>
      <c r="C8" s="129" t="s">
        <v>127</v>
      </c>
      <c r="D8" s="140" t="s">
        <v>320</v>
      </c>
      <c r="E8" s="136" t="str">
        <f t="shared" si="5"/>
        <v>(e.g., if km at start of trip less than km at end of previous trip)</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(yy or yyyy)</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Accident repair (business)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Accident repair (personal)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against smallest reading in this month</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against end of previous month</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Allowances from employer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Amount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Amounts received</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and</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6.4">
      <c r="A19" s="130" t="str">
        <f t="shared" si="0"/>
        <v>May begin or end with a blank space</v>
      </c>
      <c r="C19" s="129" t="s">
        <v>116</v>
      </c>
      <c r="D19" s="140" t="s">
        <v>313</v>
      </c>
      <c r="E19" s="136" t="str">
        <f t="shared" si="5"/>
        <v xml:space="preserve">Annual summary indicates car is unavailable for entire month of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Business kilometres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Business kilometres driven</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331</v>
      </c>
      <c r="E24" s="136" t="str">
        <f t="shared" si="5"/>
        <v>Business km</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6.4">
      <c r="A25" s="130" t="str">
        <f t="shared" si="0"/>
        <v>May begin or end with a blank space</v>
      </c>
      <c r="C25" s="129" t="s">
        <v>194</v>
      </c>
      <c r="D25" s="140" t="s">
        <v>301</v>
      </c>
      <c r="E25" s="136" t="str">
        <f t="shared" si="5"/>
        <v xml:space="preserve"> can reduce your automobile benefit for EITHER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Cannot skip any days</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Car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Car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Car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Car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Car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Car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6.4">
      <c r="A34" s="130" t="str">
        <f t="shared" si="0"/>
        <v>- -</v>
      </c>
      <c r="C34" s="563" t="s">
        <v>455</v>
      </c>
      <c r="D34" s="140" t="s">
        <v>237</v>
      </c>
      <c r="E34" s="136" t="str">
        <f t="shared" si="5"/>
        <v>Car Expenses and Benefits log</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6.4">
      <c r="A35" s="130" t="str">
        <f t="shared" si="0"/>
        <v>- -</v>
      </c>
      <c r="C35" s="563" t="s">
        <v>456</v>
      </c>
      <c r="D35" s="140" t="s">
        <v>238</v>
      </c>
      <c r="E35" s="136" t="str">
        <f t="shared" si="5"/>
        <v>Car Expenses and Benefits log – Annual summary</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Cars used*</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Check</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Check darker cells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Check END</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c r="A40" s="130" t="str">
        <f t="shared" si="0"/>
        <v>- -</v>
      </c>
      <c r="C40" s="135" t="s">
        <v>192</v>
      </c>
      <c r="D40" s="140" t="s">
        <v>243</v>
      </c>
      <c r="E40" s="136" t="str">
        <f t="shared" si="5"/>
        <v>Check individual start and end km entries.</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Check start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Check START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9.6">
      <c r="A43" s="130" t="str">
        <f t="shared" si="0"/>
        <v>- -</v>
      </c>
      <c r="C43" s="493" t="s">
        <v>188</v>
      </c>
      <c r="D43" s="494"/>
      <c r="E43" s="136" t="str">
        <f t="shared" si="5"/>
        <v>NO LONGER NEEDED; DO NOT TRANSLATE Check start against end of previous year</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6.4">
      <c r="A44" s="130" t="str">
        <f t="shared" si="0"/>
        <v>- -</v>
      </c>
      <c r="C44" s="129" t="s">
        <v>190</v>
      </c>
      <c r="D44" s="140" t="s">
        <v>246</v>
      </c>
      <c r="E44" s="136" t="str">
        <f t="shared" si="5"/>
        <v>Check end against largest reading in this month</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6.4">
      <c r="A45" s="130" t="str">
        <f t="shared" si="0"/>
        <v>- -</v>
      </c>
      <c r="C45" s="129" t="s">
        <v>377</v>
      </c>
      <c r="D45" s="588" t="s">
        <v>378</v>
      </c>
      <c r="E45" s="136" t="str">
        <f t="shared" si="5"/>
        <v>Common odometer problems – diagnostics (to help you detect errors)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6.4">
      <c r="A46" s="130" t="str">
        <f t="shared" si="0"/>
        <v>- -</v>
      </c>
      <c r="C46" s="129" t="s">
        <v>2</v>
      </c>
      <c r="D46" s="140" t="s">
        <v>247</v>
      </c>
      <c r="E46" s="136" t="str">
        <f t="shared" si="5"/>
        <v>Complete this summary at the end of each month:</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52.8">
      <c r="A47" s="130" t="str">
        <f>IF(LEN(C47)-LEN(TRIM(C47))&gt;0,"May begin or end with a blank space","- -")</f>
        <v>- -</v>
      </c>
      <c r="C47" s="129" t="s">
        <v>186</v>
      </c>
      <c r="D47" s="140" t="s">
        <v>317</v>
      </c>
      <c r="E47" s="136" t="str">
        <f t="shared" si="5"/>
        <v>* Counts use of different cars. For instance, starting with car 1, switching to car 2 and then back to car 3 yields a count of 3.</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(dd)</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Day</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376</v>
      </c>
      <c r="E50" s="136" t="str">
        <f t="shared" si="5"/>
        <v>◄ ◄ ◄ ◄ Days out of sequence</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6.4">
      <c r="A51" s="130" t="str">
        <f t="shared" si="0"/>
        <v>- -</v>
      </c>
      <c r="C51" s="129" t="s">
        <v>118</v>
      </c>
      <c r="D51" s="140" t="s">
        <v>250</v>
      </c>
      <c r="E51" s="136" t="str">
        <f t="shared" si="5"/>
        <v>Days in month vehicle is available for business or personal use</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Days vehicle is available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6.4">
      <c r="A53" s="130" t="str">
        <f t="shared" si="0"/>
        <v>- -</v>
      </c>
      <c r="C53" s="129" t="s">
        <v>40</v>
      </c>
      <c r="D53" s="140" t="s">
        <v>252</v>
      </c>
      <c r="E53" s="136" t="str">
        <f t="shared" si="5"/>
        <v>Days vehicle is available for personal use</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6.4">
      <c r="A54" s="130" t="str">
        <f t="shared" si="0"/>
        <v>- -</v>
      </c>
      <c r="C54" s="129" t="s">
        <v>20</v>
      </c>
      <c r="D54" s="140" t="s">
        <v>253</v>
      </c>
      <c r="E54" s="136" t="str">
        <f t="shared" si="5"/>
        <v>Days vehicle used for employment purposes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6.4">
      <c r="A56" s="130" t="str">
        <f t="shared" si="0"/>
        <v>- -</v>
      </c>
      <c r="C56" s="129" t="s">
        <v>28</v>
      </c>
      <c r="D56" s="140" t="s">
        <v>254</v>
      </c>
      <c r="E56" s="136" t="str">
        <f t="shared" si="5"/>
        <v>Departure
point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39"/>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Driven</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End</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2.8">
      <c r="A60" s="130" t="str">
        <f t="shared" si="0"/>
        <v>- -</v>
      </c>
      <c r="C60" s="129" t="s">
        <v>73</v>
      </c>
      <c r="D60" s="140" t="s">
        <v>257</v>
      </c>
      <c r="E60" s="136" t="str">
        <f t="shared" si="5"/>
        <v>END
is less
than largest reading in
the month</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Enter day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9.6">
      <c r="A63" s="130" t="str">
        <f t="shared" si="0"/>
        <v>May begin or end with a blank space</v>
      </c>
      <c r="C63" s="129" t="s">
        <v>134</v>
      </c>
      <c r="D63" s="140" t="s">
        <v>312</v>
      </c>
      <c r="E63" s="136" t="str">
        <f t="shared" si="5"/>
        <v>Enter "X" for any month in which no car was available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26.4">
      <c r="A64" s="130" t="str">
        <f t="shared" si="0"/>
        <v>- -</v>
      </c>
      <c r="C64" s="129" t="s">
        <v>187</v>
      </c>
      <c r="D64" s="140" t="s">
        <v>332</v>
      </c>
      <c r="E64" s="136" t="str">
        <f t="shared" si="5"/>
        <v>Enter each day as many times as needed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2.8">
      <c r="A65" s="130" t="str">
        <f t="shared" si="0"/>
        <v>- -</v>
      </c>
      <c r="C65" s="493" t="s">
        <v>183</v>
      </c>
      <c r="D65" s="494" t="s">
        <v>258</v>
      </c>
      <c r="E65" s="136" t="str">
        <f t="shared" si="5"/>
        <v>NO LONGER NEEDED; DO NOT TRANSLATE Enter monthly data on the separate worksheets provided (see tabs at the bottom of the screen).</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Enter year</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1" t="s">
        <v>434</v>
      </c>
      <c r="D67" s="597" t="s">
        <v>435</v>
      </c>
      <c r="E67" s="136" t="str">
        <f t="shared" si="5"/>
        <v>Other expenses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Explanation/description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9.6">
      <c r="A69" s="130" t="str">
        <f t="shared" si="0"/>
        <v>May begin or end with a blank space</v>
      </c>
      <c r="C69" s="129" t="s">
        <v>386</v>
      </c>
      <c r="D69" s="140" t="s">
        <v>387</v>
      </c>
      <c r="E69" s="136" t="str">
        <f t="shared" si="5"/>
        <v>For help, see: Car Expenses 
and Benefits  – A Tax Guide:</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6.4">
      <c r="A70" s="130" t="str">
        <f t="shared" ref="A70:A134" si="11">IF(LEN(C70)-LEN(TRIM(C70))&gt;0,"May begin or end with a blank space","- -")</f>
        <v>- -</v>
      </c>
      <c r="C70" s="129" t="s">
        <v>24</v>
      </c>
      <c r="D70" s="140" t="s">
        <v>261</v>
      </c>
      <c r="E70" s="136" t="str">
        <f t="shared" ref="E70:E134" si="12">IF($G$3="F",IF(G70=0,"",D70),IF(F70=0,"",C70))</f>
        <v>Fuel
and oil</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6.4">
      <c r="A71" s="130" t="str">
        <f t="shared" si="11"/>
        <v>- -</v>
      </c>
      <c r="C71" s="129" t="s">
        <v>15</v>
      </c>
      <c r="D71" s="140" t="s">
        <v>262</v>
      </c>
      <c r="E71" s="136" t="str">
        <f t="shared" si="12"/>
        <v>Gasoline excise tax refund</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GST/HST rebate received</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359</v>
      </c>
      <c r="D73" s="565" t="s">
        <v>360</v>
      </c>
      <c r="E73" s="136" t="str">
        <f t="shared" si="12"/>
        <v>(Give details in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6.4">
      <c r="A74" s="130" t="str">
        <f t="shared" si="11"/>
        <v>- -</v>
      </c>
      <c r="C74" s="129" t="s">
        <v>130</v>
      </c>
      <c r="D74" s="140" t="s">
        <v>264</v>
      </c>
      <c r="E74" s="136" t="str">
        <f t="shared" si="12"/>
        <v>If car is employer-supplied, enter days unavailable below</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9.6">
      <c r="A75" s="130" t="str">
        <f t="shared" si="11"/>
        <v>- -</v>
      </c>
      <c r="C75" s="129" t="s">
        <v>135</v>
      </c>
      <c r="D75" s="140" t="s">
        <v>333</v>
      </c>
      <c r="E75" s="136" t="str">
        <f t="shared" si="12"/>
        <v>If car is not available all month, you can indicate that on the annual summary rather than here</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334</v>
      </c>
      <c r="E76" s="136" t="str">
        <f t="shared" si="12"/>
        <v xml:space="preserve">In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In first 45 days of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9.6">
      <c r="A78" s="130" t="str">
        <f t="shared" si="11"/>
        <v>May begin or end with a blank space</v>
      </c>
      <c r="C78" s="129" t="s">
        <v>132</v>
      </c>
      <c r="D78" s="140" t="s">
        <v>425</v>
      </c>
      <c r="E78" s="136" t="str">
        <f t="shared" si="12"/>
        <v xml:space="preserve">Individual odometer entries </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7" t="s">
        <v>419</v>
      </c>
      <c r="D79" s="648" t="s">
        <v>418</v>
      </c>
      <c r="E79" s="136" t="str">
        <f t="shared" si="12"/>
        <v>Insurance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Insurance proceeds</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Interest expense</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6.4">
      <c r="A85" s="130" t="str">
        <f t="shared" si="11"/>
        <v>- -</v>
      </c>
      <c r="C85" s="129" t="s">
        <v>90</v>
      </c>
      <c r="D85" s="140" t="s">
        <v>267</v>
      </c>
      <c r="E85" s="136" t="str">
        <f t="shared" si="12"/>
        <v>km (END minus START) may be nil or negative</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driven in year</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in month</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Largest</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6.4">
      <c r="C89" s="129" t="s">
        <v>314</v>
      </c>
      <c r="D89" s="140" t="s">
        <v>316</v>
      </c>
      <c r="E89" s="136" t="str">
        <f t="shared" si="12"/>
        <v>Largest END reading for any car</v>
      </c>
      <c r="F89" s="133">
        <f t="shared" si="13"/>
        <v>31</v>
      </c>
      <c r="G89" s="133">
        <f t="shared" si="14"/>
        <v>52</v>
      </c>
      <c r="H89" s="549" t="str">
        <f t="shared" si="15"/>
        <v>- -</v>
      </c>
      <c r="I89" s="548">
        <f t="shared" si="16"/>
        <v>0</v>
      </c>
      <c r="J89" s="548">
        <f t="shared" si="17"/>
        <v>0</v>
      </c>
    </row>
    <row r="90" spans="1:19" ht="26.4">
      <c r="C90" s="129" t="s">
        <v>210</v>
      </c>
      <c r="D90" s="140" t="s">
        <v>318</v>
      </c>
      <c r="E90" s="136" t="str">
        <f t="shared" si="12"/>
        <v>Largest trip reading</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Lease cost</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Miscellaneous expenses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Month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9.6">
      <c r="A94" s="130" t="str">
        <f t="shared" si="11"/>
        <v>- -</v>
      </c>
      <c r="C94" s="129" t="s">
        <v>133</v>
      </c>
      <c r="D94" s="140" t="s">
        <v>335</v>
      </c>
      <c r="E94" s="136" t="str">
        <f t="shared" si="12"/>
        <v>Monthly records:
Days missing or not in order?</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No data</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No problem</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Normal repairs and maintenance</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427</v>
      </c>
      <c r="E98" s="136" t="str">
        <f t="shared" si="12"/>
        <v>(No personal kilometres)</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Odometer for start and/or end of month</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Odometer: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357</v>
      </c>
      <c r="D102" s="565" t="s">
        <v>358</v>
      </c>
      <c r="E102" s="136" t="str">
        <f>IF($G$3="F",IF(G102=0,"",D102),IF(F102=0,"",C102))</f>
        <v>Odometer at end of previous month</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Only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6.4">
      <c r="A105" s="130" t="str">
        <f t="shared" si="11"/>
        <v>- -</v>
      </c>
      <c r="C105" s="129" t="s">
        <v>131</v>
      </c>
      <c r="D105" s="140" t="s">
        <v>307</v>
      </c>
      <c r="E105" s="136" t="str">
        <f t="shared" si="12"/>
        <v>Other operating expenses (incl. licence, registration)</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6.4">
      <c r="A106" s="130" t="str">
        <f t="shared" si="11"/>
        <v>- -</v>
      </c>
      <c r="C106" s="129" t="s">
        <v>23</v>
      </c>
      <c r="D106" s="550" t="s">
        <v>336</v>
      </c>
      <c r="E106" s="136" t="str">
        <f t="shared" si="12"/>
        <v>Parking</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(Payments made from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Payments to Employer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9.6">
      <c r="A109" s="130" t="str">
        <f t="shared" si="11"/>
        <v>- -</v>
      </c>
      <c r="C109" s="129" t="s">
        <v>199</v>
      </c>
      <c r="D109" s="140" t="s">
        <v>337</v>
      </c>
      <c r="E109" s="136" t="str">
        <f t="shared" si="12"/>
        <v>Payments you made to your employer in the year or within 45 days after year end should be recorded here.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338</v>
      </c>
      <c r="E110" s="136" t="str">
        <f t="shared" si="12"/>
        <v>Personal km</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Problem</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6.4">
      <c r="A112" s="130" t="str">
        <f t="shared" si="11"/>
        <v>- -</v>
      </c>
      <c r="C112" s="564" t="s">
        <v>430</v>
      </c>
      <c r="D112" s="565" t="s">
        <v>431</v>
      </c>
      <c r="E112" s="136" t="str">
        <f t="shared" si="12"/>
        <v>A. 
Purpose and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Quebec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Reimbursements from employer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Row</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Smallest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6.4">
      <c r="A117" s="130" t="str">
        <f t="shared" si="11"/>
        <v>- -</v>
      </c>
      <c r="C117" s="129" t="s">
        <v>211</v>
      </c>
      <c r="D117" s="140" t="s">
        <v>315</v>
      </c>
      <c r="E117" s="136" t="str">
        <f t="shared" si="12"/>
        <v>Smallest START reading for any car</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6.4">
      <c r="A118" s="130" t="str">
        <f t="shared" si="11"/>
        <v>- -</v>
      </c>
      <c r="C118" s="129" t="s">
        <v>209</v>
      </c>
      <c r="D118" s="140" t="s">
        <v>319</v>
      </c>
      <c r="E118" s="136" t="str">
        <f t="shared" si="12"/>
        <v>Smallest trip reading</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6.4">
      <c r="A119" s="130" t="str">
        <f t="shared" si="11"/>
        <v>- -</v>
      </c>
      <c r="C119" s="129" t="s">
        <v>91</v>
      </c>
      <c r="D119" s="140" t="s">
        <v>283</v>
      </c>
      <c r="E119" s="136" t="str">
        <f t="shared" si="12"/>
        <v>Special
notes:</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Special notes:</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Start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6.4">
      <c r="A122" s="130" t="str">
        <f t="shared" si="11"/>
        <v>- -</v>
      </c>
      <c r="C122" s="129" t="s">
        <v>71</v>
      </c>
      <c r="D122" s="140" t="s">
        <v>286</v>
      </c>
      <c r="E122" s="136" t="str">
        <f t="shared" si="12"/>
        <v>START
exceeds smallest reading in the month</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26.4">
      <c r="A123" s="130" t="str">
        <f t="shared" si="11"/>
        <v>- -</v>
      </c>
      <c r="C123" s="130" t="s">
        <v>142</v>
      </c>
      <c r="D123" s="140" t="s">
        <v>305</v>
      </c>
      <c r="E123" s="136" t="str">
        <f t="shared" si="12"/>
        <v>START
does not match END of previous month</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taxable benefit may be reduced</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Totals</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of monthly summaries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696" t="str">
        <f>"© "&amp;Year_four_digits&amp;" PricewaterhouseCoopers LLP, an Ontario limited liability partnership. All rights reserved. 
"&amp;C166</f>
        <v>©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697" t="str">
        <f>"© PricewaterhouseCoopers LLP/s.r.l./s.e.n.c.r.l., une société à responsabilité limitée de l’Ontario, "&amp;Year_four_digits&amp;". Tous droits réservés.
"&amp;D166</f>
        <v>© PricewaterhouseCoopers LLP/s.r.l./s.e.n.c.r.l., une société à responsabilité limitée de l’Ontario, 2024.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6.4">
      <c r="A134" s="130" t="str">
        <f t="shared" si="11"/>
        <v>- -</v>
      </c>
      <c r="C134" s="129" t="s">
        <v>117</v>
      </c>
      <c r="D134" s="140" t="s">
        <v>432</v>
      </c>
      <c r="E134" s="136" t="str">
        <f t="shared" si="12"/>
        <v>to mark (below) days on which the car is not available for any use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of monthly summaries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6.4">
      <c r="A136" s="130" t="str">
        <f t="shared" si="18"/>
        <v>- -</v>
      </c>
      <c r="C136" s="129" t="s">
        <v>439</v>
      </c>
      <c r="D136" s="140" t="s">
        <v>444</v>
      </c>
      <c r="E136" s="136" t="str">
        <f t="shared" si="19"/>
        <v>Type in yellow or amber cells only</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6">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(2024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(2024 est affiché lorsqu'aucune année n'a été entrée.)</v>
      </c>
      <c r="E137" s="136" t="str">
        <f t="shared" si="19"/>
        <v>Type in yellow or amber cells only in all worksheets. Start by entering the year, below. (2024 shows when no year has been entered.)</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Unavailable for month</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52.8">
      <c r="A139" s="130" t="str">
        <f t="shared" si="18"/>
        <v>- -</v>
      </c>
      <c r="C139" s="129" t="s">
        <v>446</v>
      </c>
      <c r="D139" s="673" t="s">
        <v>445</v>
      </c>
      <c r="E139" s="136" t="str">
        <f>IF($G$3="F",IF(G139=0,"",D139),IF(F139=0,"",C139))</f>
        <v>Except in Quebec, self-employed individuals can use an automobile logbook maintained for a sample period to support motor vehicle expenses in certain cases.</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426</v>
      </c>
      <c r="E140" s="136" t="str">
        <f t="shared" si="19"/>
        <v>Use</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2.8">
      <c r="A141" s="130" t="str">
        <f t="shared" si="18"/>
        <v>- -</v>
      </c>
      <c r="C141" s="129" t="s">
        <v>123</v>
      </c>
      <c r="D141" s="140" t="s">
        <v>291</v>
      </c>
      <c r="E141" s="136" t="str">
        <f t="shared" si="19"/>
        <v>When more than one car is used in a month, some diagnostics for START and END odometer readings are not reliable for that month) ▼</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www.pwc.com/ca/carexpenses</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Year (yy)</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6.4">
      <c r="A144" s="130" t="str">
        <f t="shared" si="18"/>
        <v>- -</v>
      </c>
      <c r="C144" s="672" t="str">
        <f>"Year goes here
(e.g., "&amp;BASE_YEAR&amp;")"</f>
        <v>Year goes here
(e.g., 2024)</v>
      </c>
      <c r="D144" s="597" t="str">
        <f>"Entrer l'année ici.
(par ex. "&amp;BASE_YEAR&amp;")"</f>
        <v>Entrer l'année ici.
(par ex. 2024)</v>
      </c>
      <c r="E144" s="136" t="str">
        <f>IF($G$3="F",IF(G144=0,"",D144),IF(F144=0,"",C144))</f>
        <v>Year goes here
(e.g., 2024)</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Sun</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Mon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Tue</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Wed</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Thu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Fri</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Sat</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364</v>
      </c>
      <c r="E152" s="136" t="str">
        <f t="shared" si="19"/>
        <v>January</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365</v>
      </c>
      <c r="E153" s="136" t="str">
        <f t="shared" si="19"/>
        <v>February</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366</v>
      </c>
      <c r="E154" s="136" t="str">
        <f t="shared" si="19"/>
        <v>March</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367</v>
      </c>
      <c r="E155" s="136" t="str">
        <f t="shared" si="19"/>
        <v>April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368</v>
      </c>
      <c r="E156" s="136" t="str">
        <f t="shared" si="19"/>
        <v>May</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369</v>
      </c>
      <c r="E157" s="136" t="str">
        <f t="shared" si="19"/>
        <v>June</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370</v>
      </c>
      <c r="E158" s="136" t="str">
        <f t="shared" si="19"/>
        <v>July</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371</v>
      </c>
      <c r="E159" s="136" t="str">
        <f t="shared" si="19"/>
        <v>August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372</v>
      </c>
      <c r="E160" s="136" t="str">
        <f t="shared" si="19"/>
        <v>September</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373</v>
      </c>
      <c r="E161" s="136" t="str">
        <f t="shared" si="19"/>
        <v>October</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374</v>
      </c>
      <c r="E162" s="136" t="str">
        <f t="shared" si="19"/>
        <v>November</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375</v>
      </c>
      <c r="E163" s="136" t="str">
        <f t="shared" si="19"/>
        <v>December</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447</v>
      </c>
      <c r="D164" s="140" t="s">
        <v>448</v>
      </c>
      <c r="E164" s="136" t="str">
        <f t="shared" si="19"/>
        <v>QST rebate received</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6.4">
      <c r="A165" s="130" t="str">
        <f t="shared" si="18"/>
        <v>- -</v>
      </c>
      <c r="C165" s="653" t="s">
        <v>424</v>
      </c>
      <c r="D165" s="654" t="s">
        <v>339</v>
      </c>
      <c r="E165" s="136" t="str">
        <f t="shared" si="19"/>
        <v>If you do not see this below, please zoom out.</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696" t="s">
        <v>451</v>
      </c>
      <c r="D166" s="140" t="s">
        <v>452</v>
      </c>
      <c r="E166" s="136" t="str">
        <f t="shared" si="19"/>
        <v>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340</v>
      </c>
      <c r="E168" s="136" t="str">
        <f t="shared" si="19"/>
        <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341</v>
      </c>
      <c r="E169" s="136" t="str">
        <f t="shared" si="19"/>
        <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342</v>
      </c>
      <c r="E170" s="136" t="str">
        <f t="shared" si="19"/>
        <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343</v>
      </c>
      <c r="E171" s="136" t="str">
        <f t="shared" si="19"/>
        <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344</v>
      </c>
      <c r="E172" s="136" t="str">
        <f t="shared" si="19"/>
        <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345</v>
      </c>
      <c r="E173" s="136" t="str">
        <f t="shared" si="19"/>
        <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346</v>
      </c>
      <c r="E174" s="136" t="str">
        <f t="shared" si="19"/>
        <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347</v>
      </c>
      <c r="E175" s="136" t="str">
        <f t="shared" si="19"/>
        <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348</v>
      </c>
      <c r="E176" s="136" t="str">
        <f t="shared" si="19"/>
        <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349</v>
      </c>
      <c r="E177" s="136" t="str">
        <f t="shared" si="19"/>
        <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350</v>
      </c>
      <c r="E178" s="136" t="str">
        <f t="shared" si="19"/>
        <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351</v>
      </c>
      <c r="E179" s="136" t="str">
        <f t="shared" si="19"/>
        <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352</v>
      </c>
      <c r="E180" s="136" t="str">
        <f t="shared" si="19"/>
        <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353</v>
      </c>
      <c r="E181" s="136" t="str">
        <f t="shared" si="19"/>
        <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354</v>
      </c>
      <c r="E182" s="136" t="str">
        <f t="shared" si="19"/>
        <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355</v>
      </c>
      <c r="E183" s="136" t="str">
        <f t="shared" si="19"/>
        <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356</v>
      </c>
      <c r="E184" s="136" t="str">
        <f t="shared" si="19"/>
        <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695"/>
      <c r="B208"/>
      <c r="C208"/>
      <c r="D208"/>
      <c r="E208"/>
      <c r="F208"/>
      <c r="G208"/>
      <c r="H208"/>
      <c r="I208"/>
      <c r="K208"/>
      <c r="L208"/>
      <c r="M208"/>
      <c r="N208"/>
      <c r="O208"/>
      <c r="P208"/>
      <c r="Q208"/>
      <c r="R208"/>
      <c r="S208"/>
    </row>
    <row r="209" spans="1:1" customFormat="1">
      <c r="A209" s="695"/>
    </row>
    <row r="210" spans="1:1" customFormat="1">
      <c r="A210" s="695"/>
    </row>
    <row r="211" spans="1:1" customFormat="1">
      <c r="A211" s="695"/>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sheetProtection algorithmName="SHA-1" hashValue="ZHfCMc1DsNlCZBjpcB1CGslANIE=" saltValue="y88u+pENY2jCksrmqSzqJw==" spinCount="100000" sheet="1" objects="1" scenarios="1"/>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xr:uid="{00000000-0004-0000-0000-000000000000}"/>
    <hyperlink ref="C142" r:id="rId2" xr:uid="{00000000-0004-0000-0000-000001000000}"/>
    <hyperlink ref="D186" r:id="rId3" xr:uid="{00000000-0004-0000-0000-000002000000}"/>
    <hyperlink ref="C186" r:id="rId4" xr:uid="{00000000-0004-0000-0000-000003000000}"/>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J200" sqref="J200"/>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July,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7</v>
      </c>
      <c r="AE6" s="204" t="str">
        <f ca="1">TEXT(DATE($AE$7,$AD$6,1),"Mmmm, YYYY")</f>
        <v>July, 2024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45473</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July,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July</v>
      </c>
      <c r="V18" s="650" t="str">
        <f ca="1">AE6</f>
        <v>July,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July</v>
      </c>
      <c r="V19" s="650" t="str">
        <f ca="1">U19&amp;" "&amp;Year_four_digits</f>
        <v>July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July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July</v>
      </c>
      <c r="V20" s="179"/>
      <c r="W20" s="179"/>
      <c r="X20" s="430">
        <f ca="1">$AE$8+D20</f>
        <v>45474</v>
      </c>
      <c r="Y20" s="568" t="str">
        <f ca="1">IF(Y14="f",T20&amp;". "&amp;" "&amp;R20&amp;" "&amp;U20&amp;" "&amp;$AE$7,T20&amp;". "&amp;U20&amp;" "&amp;R20&amp;", "&amp;$AE$7)</f>
        <v>Mon. July 1, 2024</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July</v>
      </c>
      <c r="V21" s="184"/>
      <c r="W21" s="179"/>
      <c r="X21" s="430">
        <f ca="1">$AE$8+D21</f>
        <v>45473</v>
      </c>
      <c r="Y21" s="568" t="str">
        <f t="shared" ref="Y21:Y84" ca="1" si="14">IF(Y15="f",T21&amp;". "&amp;" "&amp;R21&amp;" "&amp;U21&amp;" "&amp;$AE$7,T21&amp;". "&amp;U21&amp;" "&amp;R21&amp;", "&amp;$AE$7)</f>
        <v>Sun. July , 2024</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July</v>
      </c>
      <c r="V22" s="184"/>
      <c r="W22" s="179"/>
      <c r="X22" s="430">
        <f t="shared" ref="X22:X85" ca="1" si="17">$AE$8+D22</f>
        <v>45473</v>
      </c>
      <c r="Y22" s="568" t="str">
        <f t="shared" ca="1" si="14"/>
        <v>Sun. July , 2024</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July</v>
      </c>
      <c r="V23" s="184"/>
      <c r="W23" s="179"/>
      <c r="X23" s="430">
        <f t="shared" ca="1" si="17"/>
        <v>45473</v>
      </c>
      <c r="Y23" s="568" t="str">
        <f t="shared" ca="1" si="14"/>
        <v>Sun. July , 2024</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July</v>
      </c>
      <c r="V24" s="184"/>
      <c r="W24" s="179"/>
      <c r="X24" s="430">
        <f t="shared" ca="1" si="17"/>
        <v>45473</v>
      </c>
      <c r="Y24" s="568" t="str">
        <f t="shared" ca="1" si="14"/>
        <v>Sun. July , 2024</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July</v>
      </c>
      <c r="V25" s="184"/>
      <c r="W25" s="179"/>
      <c r="X25" s="430">
        <f t="shared" ca="1" si="17"/>
        <v>45473</v>
      </c>
      <c r="Y25" s="568" t="str">
        <f t="shared" ca="1" si="14"/>
        <v>Sun. July , 2024</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July</v>
      </c>
      <c r="V26" s="184"/>
      <c r="W26" s="179"/>
      <c r="X26" s="430">
        <f t="shared" ca="1" si="17"/>
        <v>45473</v>
      </c>
      <c r="Y26" s="568" t="str">
        <f t="shared" ca="1" si="14"/>
        <v>Sun. July , 2024</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July</v>
      </c>
      <c r="V27" s="184"/>
      <c r="W27" s="179"/>
      <c r="X27" s="430">
        <f t="shared" ca="1" si="17"/>
        <v>45473</v>
      </c>
      <c r="Y27" s="568" t="str">
        <f t="shared" ca="1" si="14"/>
        <v>Sun. July , 2024</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July</v>
      </c>
      <c r="V28" s="184"/>
      <c r="W28" s="179"/>
      <c r="X28" s="430">
        <f t="shared" ca="1" si="17"/>
        <v>45473</v>
      </c>
      <c r="Y28" s="568" t="str">
        <f t="shared" ca="1" si="14"/>
        <v>Sun. July , 2024</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July</v>
      </c>
      <c r="V29" s="184"/>
      <c r="W29" s="179"/>
      <c r="X29" s="430">
        <f t="shared" ca="1" si="17"/>
        <v>45473</v>
      </c>
      <c r="Y29" s="568" t="str">
        <f t="shared" ca="1" si="14"/>
        <v>Sun. July , 2024</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July</v>
      </c>
      <c r="V30" s="184"/>
      <c r="W30" s="179"/>
      <c r="X30" s="430">
        <f t="shared" ca="1" si="17"/>
        <v>45473</v>
      </c>
      <c r="Y30" s="568" t="str">
        <f t="shared" ca="1" si="14"/>
        <v>Sun. July , 2024</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July</v>
      </c>
      <c r="V31" s="184"/>
      <c r="W31" s="179"/>
      <c r="X31" s="430">
        <f t="shared" ca="1" si="17"/>
        <v>45473</v>
      </c>
      <c r="Y31" s="568" t="str">
        <f t="shared" ca="1" si="14"/>
        <v>Sun. July , 2024</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July</v>
      </c>
      <c r="V32" s="184"/>
      <c r="W32" s="179"/>
      <c r="X32" s="430">
        <f t="shared" ca="1" si="17"/>
        <v>45473</v>
      </c>
      <c r="Y32" s="568" t="str">
        <f t="shared" ca="1" si="14"/>
        <v>Sun. July , 2024</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July</v>
      </c>
      <c r="V33" s="184"/>
      <c r="W33" s="179"/>
      <c r="X33" s="430">
        <f t="shared" ca="1" si="17"/>
        <v>45473</v>
      </c>
      <c r="Y33" s="568" t="str">
        <f t="shared" ca="1" si="14"/>
        <v>Sun. July , 2024</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July</v>
      </c>
      <c r="V34" s="184"/>
      <c r="W34" s="179"/>
      <c r="X34" s="430">
        <f t="shared" ca="1" si="17"/>
        <v>45473</v>
      </c>
      <c r="Y34" s="568" t="str">
        <f t="shared" ca="1" si="14"/>
        <v>Sun. July , 2024</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July</v>
      </c>
      <c r="V35" s="184"/>
      <c r="W35" s="179"/>
      <c r="X35" s="430">
        <f t="shared" ca="1" si="17"/>
        <v>45473</v>
      </c>
      <c r="Y35" s="568" t="str">
        <f t="shared" ca="1" si="14"/>
        <v>Sun. July , 2024</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July</v>
      </c>
      <c r="V36" s="184"/>
      <c r="W36" s="179"/>
      <c r="X36" s="430">
        <f t="shared" ca="1" si="17"/>
        <v>45473</v>
      </c>
      <c r="Y36" s="568" t="str">
        <f t="shared" ca="1" si="14"/>
        <v>Sun. July , 2024</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July</v>
      </c>
      <c r="V37" s="184"/>
      <c r="W37" s="179"/>
      <c r="X37" s="430">
        <f t="shared" ca="1" si="17"/>
        <v>45473</v>
      </c>
      <c r="Y37" s="568" t="str">
        <f t="shared" ca="1" si="14"/>
        <v>Sun. July , 2024</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July</v>
      </c>
      <c r="V38" s="184"/>
      <c r="W38" s="179"/>
      <c r="X38" s="430">
        <f t="shared" ca="1" si="17"/>
        <v>45473</v>
      </c>
      <c r="Y38" s="568" t="str">
        <f t="shared" ca="1" si="14"/>
        <v>Sun. July , 2024</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July</v>
      </c>
      <c r="V39" s="184"/>
      <c r="W39" s="179"/>
      <c r="X39" s="430">
        <f t="shared" ca="1" si="17"/>
        <v>45473</v>
      </c>
      <c r="Y39" s="568" t="str">
        <f t="shared" ca="1" si="14"/>
        <v>Sun. July , 2024</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July</v>
      </c>
      <c r="V40" s="184"/>
      <c r="W40" s="179"/>
      <c r="X40" s="430">
        <f t="shared" ca="1" si="17"/>
        <v>45473</v>
      </c>
      <c r="Y40" s="568" t="str">
        <f t="shared" ca="1" si="14"/>
        <v>Sun. July , 2024</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July</v>
      </c>
      <c r="V41" s="184"/>
      <c r="W41" s="179"/>
      <c r="X41" s="430">
        <f t="shared" ca="1" si="17"/>
        <v>45473</v>
      </c>
      <c r="Y41" s="568" t="str">
        <f t="shared" ca="1" si="14"/>
        <v>Sun. July , 2024</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July</v>
      </c>
      <c r="V42" s="184"/>
      <c r="W42" s="179"/>
      <c r="X42" s="430">
        <f t="shared" ca="1" si="17"/>
        <v>45473</v>
      </c>
      <c r="Y42" s="568" t="str">
        <f t="shared" ca="1" si="14"/>
        <v>Sun. July , 2024</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July</v>
      </c>
      <c r="V43" s="184"/>
      <c r="W43" s="179"/>
      <c r="X43" s="430">
        <f t="shared" ca="1" si="17"/>
        <v>45473</v>
      </c>
      <c r="Y43" s="568" t="str">
        <f t="shared" ca="1" si="14"/>
        <v>Sun. July , 2024</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July</v>
      </c>
      <c r="V44" s="184"/>
      <c r="W44" s="179"/>
      <c r="X44" s="430">
        <f t="shared" ca="1" si="17"/>
        <v>45473</v>
      </c>
      <c r="Y44" s="568" t="str">
        <f t="shared" ca="1" si="14"/>
        <v>Sun. July , 2024</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July</v>
      </c>
      <c r="V45" s="184"/>
      <c r="W45" s="179"/>
      <c r="X45" s="430">
        <f t="shared" ca="1" si="17"/>
        <v>45473</v>
      </c>
      <c r="Y45" s="568" t="str">
        <f t="shared" ca="1" si="14"/>
        <v>Sun. July , 2024</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July</v>
      </c>
      <c r="V46" s="184"/>
      <c r="W46" s="179"/>
      <c r="X46" s="430">
        <f t="shared" ca="1" si="17"/>
        <v>45473</v>
      </c>
      <c r="Y46" s="568" t="str">
        <f t="shared" ca="1" si="14"/>
        <v>Sun. July , 2024</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July</v>
      </c>
      <c r="V47" s="184"/>
      <c r="W47" s="179"/>
      <c r="X47" s="430">
        <f t="shared" ca="1" si="17"/>
        <v>45473</v>
      </c>
      <c r="Y47" s="568" t="str">
        <f t="shared" ca="1" si="14"/>
        <v>Sun. July , 2024</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July</v>
      </c>
      <c r="V48" s="184"/>
      <c r="W48" s="179"/>
      <c r="X48" s="430">
        <f t="shared" ca="1" si="17"/>
        <v>45473</v>
      </c>
      <c r="Y48" s="568" t="str">
        <f t="shared" ca="1" si="14"/>
        <v>Sun. July , 2024</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July</v>
      </c>
      <c r="V49" s="184"/>
      <c r="W49" s="179"/>
      <c r="X49" s="430">
        <f t="shared" ca="1" si="17"/>
        <v>45473</v>
      </c>
      <c r="Y49" s="568" t="str">
        <f t="shared" ca="1" si="14"/>
        <v>Sun. July , 2024</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July</v>
      </c>
      <c r="V50" s="184"/>
      <c r="W50" s="179"/>
      <c r="X50" s="430">
        <f t="shared" ca="1" si="17"/>
        <v>45473</v>
      </c>
      <c r="Y50" s="568" t="str">
        <f t="shared" ca="1" si="14"/>
        <v>Sun. July , 2024</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July</v>
      </c>
      <c r="V51" s="184"/>
      <c r="W51" s="179"/>
      <c r="X51" s="430">
        <f t="shared" ca="1" si="17"/>
        <v>45473</v>
      </c>
      <c r="Y51" s="568" t="str">
        <f t="shared" ca="1" si="14"/>
        <v>Sun. July , 2024</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July</v>
      </c>
      <c r="V52" s="184"/>
      <c r="W52" s="179"/>
      <c r="X52" s="430">
        <f t="shared" ca="1" si="17"/>
        <v>45473</v>
      </c>
      <c r="Y52" s="568" t="str">
        <f t="shared" ca="1" si="14"/>
        <v>Sun. July , 2024</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July</v>
      </c>
      <c r="V53" s="184"/>
      <c r="W53" s="179"/>
      <c r="X53" s="430">
        <f t="shared" ca="1" si="17"/>
        <v>45473</v>
      </c>
      <c r="Y53" s="568" t="str">
        <f t="shared" ca="1" si="14"/>
        <v>Sun. July , 2024</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July</v>
      </c>
      <c r="V54" s="184"/>
      <c r="W54" s="179"/>
      <c r="X54" s="430">
        <f t="shared" ca="1" si="17"/>
        <v>45473</v>
      </c>
      <c r="Y54" s="568" t="str">
        <f t="shared" ca="1" si="14"/>
        <v>Sun. July , 2024</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July</v>
      </c>
      <c r="V55" s="184"/>
      <c r="W55" s="179"/>
      <c r="X55" s="430">
        <f t="shared" ca="1" si="17"/>
        <v>45473</v>
      </c>
      <c r="Y55" s="568" t="str">
        <f t="shared" ca="1" si="14"/>
        <v>Sun. July , 2024</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July</v>
      </c>
      <c r="V56" s="184"/>
      <c r="W56" s="179"/>
      <c r="X56" s="430">
        <f t="shared" ca="1" si="17"/>
        <v>45473</v>
      </c>
      <c r="Y56" s="568" t="str">
        <f t="shared" ca="1" si="14"/>
        <v>Sun. July , 2024</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July</v>
      </c>
      <c r="V57" s="184"/>
      <c r="W57" s="179"/>
      <c r="X57" s="430">
        <f t="shared" ca="1" si="17"/>
        <v>45473</v>
      </c>
      <c r="Y57" s="568" t="str">
        <f t="shared" ca="1" si="14"/>
        <v>Sun. July , 2024</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July</v>
      </c>
      <c r="V58" s="184"/>
      <c r="W58" s="179"/>
      <c r="X58" s="430">
        <f t="shared" ca="1" si="17"/>
        <v>45473</v>
      </c>
      <c r="Y58" s="568" t="str">
        <f t="shared" ca="1" si="14"/>
        <v>Sun. July , 2024</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July</v>
      </c>
      <c r="V59" s="184"/>
      <c r="W59" s="179"/>
      <c r="X59" s="430">
        <f t="shared" ca="1" si="17"/>
        <v>45473</v>
      </c>
      <c r="Y59" s="568" t="str">
        <f t="shared" ca="1" si="14"/>
        <v>Sun. July , 2024</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July</v>
      </c>
      <c r="V60" s="184"/>
      <c r="W60" s="179"/>
      <c r="X60" s="430">
        <f t="shared" ca="1" si="17"/>
        <v>45473</v>
      </c>
      <c r="Y60" s="568" t="str">
        <f t="shared" ca="1" si="14"/>
        <v>Sun. July , 2024</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July</v>
      </c>
      <c r="V61" s="184"/>
      <c r="W61" s="179"/>
      <c r="X61" s="430">
        <f t="shared" ca="1" si="17"/>
        <v>45473</v>
      </c>
      <c r="Y61" s="568" t="str">
        <f t="shared" ca="1" si="14"/>
        <v>Sun. July , 2024</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July</v>
      </c>
      <c r="V62" s="184"/>
      <c r="W62" s="179"/>
      <c r="X62" s="430">
        <f t="shared" ca="1" si="17"/>
        <v>45473</v>
      </c>
      <c r="Y62" s="568" t="str">
        <f t="shared" ca="1" si="14"/>
        <v>Sun. July , 2024</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July</v>
      </c>
      <c r="V63" s="184"/>
      <c r="W63" s="179"/>
      <c r="X63" s="430">
        <f t="shared" ca="1" si="17"/>
        <v>45473</v>
      </c>
      <c r="Y63" s="568" t="str">
        <f t="shared" ca="1" si="14"/>
        <v>Sun. July , 2024</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July</v>
      </c>
      <c r="V64" s="184"/>
      <c r="W64" s="179"/>
      <c r="X64" s="430">
        <f t="shared" ca="1" si="17"/>
        <v>45473</v>
      </c>
      <c r="Y64" s="568" t="str">
        <f t="shared" ca="1" si="14"/>
        <v>Sun. July , 2024</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July</v>
      </c>
      <c r="V65" s="184"/>
      <c r="W65" s="179"/>
      <c r="X65" s="430">
        <f t="shared" ca="1" si="17"/>
        <v>45473</v>
      </c>
      <c r="Y65" s="568" t="str">
        <f t="shared" ca="1" si="14"/>
        <v>Sun. July , 2024</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July</v>
      </c>
      <c r="V66" s="184"/>
      <c r="W66" s="179"/>
      <c r="X66" s="430">
        <f t="shared" ca="1" si="17"/>
        <v>45473</v>
      </c>
      <c r="Y66" s="568" t="str">
        <f t="shared" ca="1" si="14"/>
        <v>Sun. July , 2024</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July</v>
      </c>
      <c r="V67" s="184"/>
      <c r="W67" s="179"/>
      <c r="X67" s="430">
        <f t="shared" ca="1" si="17"/>
        <v>45473</v>
      </c>
      <c r="Y67" s="568" t="str">
        <f t="shared" ca="1" si="14"/>
        <v>Sun. July , 2024</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July</v>
      </c>
      <c r="V68" s="184"/>
      <c r="W68" s="179"/>
      <c r="X68" s="430">
        <f t="shared" ca="1" si="17"/>
        <v>45473</v>
      </c>
      <c r="Y68" s="568" t="str">
        <f t="shared" ca="1" si="14"/>
        <v>Sun. July , 2024</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July</v>
      </c>
      <c r="V69" s="184"/>
      <c r="W69" s="179"/>
      <c r="X69" s="430">
        <f t="shared" ca="1" si="17"/>
        <v>45473</v>
      </c>
      <c r="Y69" s="568" t="str">
        <f t="shared" ca="1" si="14"/>
        <v>Sun. July , 2024</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July</v>
      </c>
      <c r="V70" s="184"/>
      <c r="W70" s="179"/>
      <c r="X70" s="430">
        <f t="shared" ca="1" si="17"/>
        <v>45473</v>
      </c>
      <c r="Y70" s="568" t="str">
        <f t="shared" ca="1" si="14"/>
        <v>Sun. July , 2024</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July</v>
      </c>
      <c r="V71" s="184"/>
      <c r="W71" s="179"/>
      <c r="X71" s="430">
        <f t="shared" ca="1" si="17"/>
        <v>45473</v>
      </c>
      <c r="Y71" s="568" t="str">
        <f t="shared" ca="1" si="14"/>
        <v>Sun. July , 2024</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July</v>
      </c>
      <c r="V72" s="184"/>
      <c r="W72" s="179"/>
      <c r="X72" s="430">
        <f t="shared" ca="1" si="17"/>
        <v>45473</v>
      </c>
      <c r="Y72" s="568" t="str">
        <f t="shared" ca="1" si="14"/>
        <v>Sun. July , 2024</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July</v>
      </c>
      <c r="V73" s="184"/>
      <c r="W73" s="179"/>
      <c r="X73" s="430">
        <f t="shared" ca="1" si="17"/>
        <v>45473</v>
      </c>
      <c r="Y73" s="568" t="str">
        <f t="shared" ca="1" si="14"/>
        <v>Sun. July , 2024</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July</v>
      </c>
      <c r="V74" s="184"/>
      <c r="W74" s="179"/>
      <c r="X74" s="430">
        <f t="shared" ca="1" si="17"/>
        <v>45473</v>
      </c>
      <c r="Y74" s="568" t="str">
        <f t="shared" ca="1" si="14"/>
        <v>Sun. July , 2024</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July</v>
      </c>
      <c r="V75" s="184"/>
      <c r="W75" s="179"/>
      <c r="X75" s="430">
        <f t="shared" ca="1" si="17"/>
        <v>45473</v>
      </c>
      <c r="Y75" s="568" t="str">
        <f t="shared" ca="1" si="14"/>
        <v>Sun. July , 2024</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July</v>
      </c>
      <c r="V76" s="184"/>
      <c r="W76" s="179"/>
      <c r="X76" s="430">
        <f t="shared" ca="1" si="17"/>
        <v>45473</v>
      </c>
      <c r="Y76" s="568" t="str">
        <f t="shared" ca="1" si="14"/>
        <v>Sun. July , 2024</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July</v>
      </c>
      <c r="V77" s="184"/>
      <c r="W77" s="179"/>
      <c r="X77" s="430">
        <f t="shared" ca="1" si="17"/>
        <v>45473</v>
      </c>
      <c r="Y77" s="568" t="str">
        <f t="shared" ca="1" si="14"/>
        <v>Sun. July , 2024</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July</v>
      </c>
      <c r="V78" s="184"/>
      <c r="W78" s="179"/>
      <c r="X78" s="430">
        <f t="shared" ca="1" si="17"/>
        <v>45473</v>
      </c>
      <c r="Y78" s="568" t="str">
        <f t="shared" ca="1" si="14"/>
        <v>Sun. July , 2024</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July</v>
      </c>
      <c r="V79" s="184"/>
      <c r="W79" s="179"/>
      <c r="X79" s="430">
        <f t="shared" ca="1" si="17"/>
        <v>45473</v>
      </c>
      <c r="Y79" s="568" t="str">
        <f t="shared" ca="1" si="14"/>
        <v>Sun. July , 2024</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July</v>
      </c>
      <c r="V80" s="184"/>
      <c r="W80" s="179"/>
      <c r="X80" s="430">
        <f t="shared" ca="1" si="17"/>
        <v>45473</v>
      </c>
      <c r="Y80" s="568" t="str">
        <f t="shared" ca="1" si="14"/>
        <v>Sun. July , 2024</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July</v>
      </c>
      <c r="V81" s="184"/>
      <c r="W81" s="179"/>
      <c r="X81" s="430">
        <f t="shared" ca="1" si="17"/>
        <v>45473</v>
      </c>
      <c r="Y81" s="568" t="str">
        <f t="shared" ca="1" si="14"/>
        <v>Sun. July , 2024</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July</v>
      </c>
      <c r="V82" s="184"/>
      <c r="W82" s="179"/>
      <c r="X82" s="430">
        <f t="shared" ca="1" si="17"/>
        <v>45473</v>
      </c>
      <c r="Y82" s="568" t="str">
        <f t="shared" ca="1" si="14"/>
        <v>Sun. July , 2024</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July</v>
      </c>
      <c r="V83" s="184"/>
      <c r="W83" s="179"/>
      <c r="X83" s="430">
        <f t="shared" ca="1" si="17"/>
        <v>45473</v>
      </c>
      <c r="Y83" s="568" t="str">
        <f t="shared" ca="1" si="14"/>
        <v>Sun. July , 2024</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July</v>
      </c>
      <c r="V84" s="184"/>
      <c r="W84" s="179"/>
      <c r="X84" s="430">
        <f t="shared" ca="1" si="17"/>
        <v>45473</v>
      </c>
      <c r="Y84" s="568" t="str">
        <f t="shared" ca="1" si="14"/>
        <v>Sun. July , 2024</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July</v>
      </c>
      <c r="V85" s="184"/>
      <c r="W85" s="179"/>
      <c r="X85" s="430">
        <f t="shared" ca="1" si="17"/>
        <v>45473</v>
      </c>
      <c r="Y85" s="568" t="str">
        <f t="shared" ref="Y85:Y148" ca="1" si="33">IF(Y79="f",T85&amp;". "&amp;" "&amp;R85&amp;" "&amp;U85&amp;" "&amp;$AE$7,T85&amp;". "&amp;U85&amp;" "&amp;R85&amp;", "&amp;$AE$7)</f>
        <v>Sun. July , 2024</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July</v>
      </c>
      <c r="V86" s="184"/>
      <c r="W86" s="179"/>
      <c r="X86" s="430">
        <f t="shared" ref="X86:X149" ca="1" si="36">$AE$8+D86</f>
        <v>45473</v>
      </c>
      <c r="Y86" s="568" t="str">
        <f t="shared" ca="1" si="33"/>
        <v>Sun. July , 2024</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July</v>
      </c>
      <c r="V87" s="184"/>
      <c r="W87" s="179"/>
      <c r="X87" s="430">
        <f t="shared" ca="1" si="36"/>
        <v>45473</v>
      </c>
      <c r="Y87" s="568" t="str">
        <f t="shared" ca="1" si="33"/>
        <v>Sun. July , 2024</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July</v>
      </c>
      <c r="V88" s="184"/>
      <c r="W88" s="179"/>
      <c r="X88" s="430">
        <f t="shared" ca="1" si="36"/>
        <v>45473</v>
      </c>
      <c r="Y88" s="568" t="str">
        <f t="shared" ca="1" si="33"/>
        <v>Sun. July , 2024</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July</v>
      </c>
      <c r="V89" s="184"/>
      <c r="W89" s="179"/>
      <c r="X89" s="430">
        <f t="shared" ca="1" si="36"/>
        <v>45473</v>
      </c>
      <c r="Y89" s="568" t="str">
        <f t="shared" ca="1" si="33"/>
        <v>Sun. July , 2024</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July</v>
      </c>
      <c r="V90" s="184"/>
      <c r="W90" s="179"/>
      <c r="X90" s="430">
        <f t="shared" ca="1" si="36"/>
        <v>45473</v>
      </c>
      <c r="Y90" s="568" t="str">
        <f t="shared" ca="1" si="33"/>
        <v>Sun. July , 2024</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July</v>
      </c>
      <c r="V91" s="184"/>
      <c r="W91" s="179"/>
      <c r="X91" s="430">
        <f t="shared" ca="1" si="36"/>
        <v>45473</v>
      </c>
      <c r="Y91" s="568" t="str">
        <f t="shared" ca="1" si="33"/>
        <v>Sun. July , 2024</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July</v>
      </c>
      <c r="V92" s="184"/>
      <c r="W92" s="179"/>
      <c r="X92" s="430">
        <f t="shared" ca="1" si="36"/>
        <v>45473</v>
      </c>
      <c r="Y92" s="568" t="str">
        <f t="shared" ca="1" si="33"/>
        <v>Sun. July , 2024</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July</v>
      </c>
      <c r="V93" s="184"/>
      <c r="W93" s="179"/>
      <c r="X93" s="430">
        <f t="shared" ca="1" si="36"/>
        <v>45473</v>
      </c>
      <c r="Y93" s="568" t="str">
        <f t="shared" ca="1" si="33"/>
        <v>Sun. July , 2024</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July</v>
      </c>
      <c r="V94" s="184"/>
      <c r="W94" s="179"/>
      <c r="X94" s="430">
        <f t="shared" ca="1" si="36"/>
        <v>45473</v>
      </c>
      <c r="Y94" s="568" t="str">
        <f t="shared" ca="1" si="33"/>
        <v>Sun. July , 2024</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July</v>
      </c>
      <c r="V95" s="184"/>
      <c r="W95" s="179"/>
      <c r="X95" s="430">
        <f t="shared" ca="1" si="36"/>
        <v>45473</v>
      </c>
      <c r="Y95" s="568" t="str">
        <f t="shared" ca="1" si="33"/>
        <v>Sun. July , 2024</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July</v>
      </c>
      <c r="V96" s="184"/>
      <c r="W96" s="179"/>
      <c r="X96" s="430">
        <f t="shared" ca="1" si="36"/>
        <v>45473</v>
      </c>
      <c r="Y96" s="568" t="str">
        <f t="shared" ca="1" si="33"/>
        <v>Sun. July , 2024</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July</v>
      </c>
      <c r="V97" s="184"/>
      <c r="W97" s="179"/>
      <c r="X97" s="430">
        <f t="shared" ca="1" si="36"/>
        <v>45473</v>
      </c>
      <c r="Y97" s="568" t="str">
        <f t="shared" ca="1" si="33"/>
        <v>Sun. July , 2024</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July</v>
      </c>
      <c r="V98" s="184"/>
      <c r="W98" s="179"/>
      <c r="X98" s="430">
        <f t="shared" ca="1" si="36"/>
        <v>45473</v>
      </c>
      <c r="Y98" s="568" t="str">
        <f t="shared" ca="1" si="33"/>
        <v>Sun. July , 2024</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July</v>
      </c>
      <c r="V99" s="184"/>
      <c r="W99" s="179"/>
      <c r="X99" s="430">
        <f t="shared" ca="1" si="36"/>
        <v>45473</v>
      </c>
      <c r="Y99" s="568" t="str">
        <f t="shared" ca="1" si="33"/>
        <v>Sun. July , 2024</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July</v>
      </c>
      <c r="V100" s="184"/>
      <c r="W100" s="179"/>
      <c r="X100" s="430">
        <f t="shared" ca="1" si="36"/>
        <v>45473</v>
      </c>
      <c r="Y100" s="568" t="str">
        <f t="shared" ca="1" si="33"/>
        <v>Sun. July , 2024</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July</v>
      </c>
      <c r="V101" s="184"/>
      <c r="W101" s="179"/>
      <c r="X101" s="430">
        <f t="shared" ca="1" si="36"/>
        <v>45473</v>
      </c>
      <c r="Y101" s="568" t="str">
        <f t="shared" ca="1" si="33"/>
        <v>Sun. July , 2024</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July</v>
      </c>
      <c r="V102" s="184"/>
      <c r="W102" s="179"/>
      <c r="X102" s="430">
        <f t="shared" ca="1" si="36"/>
        <v>45473</v>
      </c>
      <c r="Y102" s="568" t="str">
        <f t="shared" ca="1" si="33"/>
        <v>Sun. July , 2024</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July</v>
      </c>
      <c r="V103" s="184"/>
      <c r="W103" s="179"/>
      <c r="X103" s="430">
        <f t="shared" ca="1" si="36"/>
        <v>45473</v>
      </c>
      <c r="Y103" s="568" t="str">
        <f t="shared" ca="1" si="33"/>
        <v>Sun. July , 2024</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July</v>
      </c>
      <c r="V104" s="184"/>
      <c r="W104" s="179"/>
      <c r="X104" s="430">
        <f t="shared" ca="1" si="36"/>
        <v>45473</v>
      </c>
      <c r="Y104" s="568" t="str">
        <f t="shared" ca="1" si="33"/>
        <v>Sun. July , 2024</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July</v>
      </c>
      <c r="V105" s="184"/>
      <c r="W105" s="179"/>
      <c r="X105" s="430">
        <f t="shared" ca="1" si="36"/>
        <v>45473</v>
      </c>
      <c r="Y105" s="568" t="str">
        <f t="shared" ca="1" si="33"/>
        <v>Sun. July , 2024</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July</v>
      </c>
      <c r="V106" s="184"/>
      <c r="W106" s="179"/>
      <c r="X106" s="430">
        <f t="shared" ca="1" si="36"/>
        <v>45473</v>
      </c>
      <c r="Y106" s="568" t="str">
        <f t="shared" ca="1" si="33"/>
        <v>Sun. July , 2024</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July</v>
      </c>
      <c r="V107" s="184"/>
      <c r="W107" s="179"/>
      <c r="X107" s="430">
        <f t="shared" ca="1" si="36"/>
        <v>45473</v>
      </c>
      <c r="Y107" s="568" t="str">
        <f t="shared" ca="1" si="33"/>
        <v>Sun. July , 2024</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July</v>
      </c>
      <c r="V108" s="184"/>
      <c r="W108" s="179"/>
      <c r="X108" s="430">
        <f t="shared" ca="1" si="36"/>
        <v>45473</v>
      </c>
      <c r="Y108" s="568" t="str">
        <f t="shared" ca="1" si="33"/>
        <v>Sun. July , 2024</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July</v>
      </c>
      <c r="V109" s="184"/>
      <c r="W109" s="179"/>
      <c r="X109" s="430">
        <f t="shared" ca="1" si="36"/>
        <v>45473</v>
      </c>
      <c r="Y109" s="568" t="str">
        <f t="shared" ca="1" si="33"/>
        <v>Sun. July , 2024</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July</v>
      </c>
      <c r="V110" s="184"/>
      <c r="W110" s="179"/>
      <c r="X110" s="430">
        <f t="shared" ca="1" si="36"/>
        <v>45473</v>
      </c>
      <c r="Y110" s="568" t="str">
        <f t="shared" ca="1" si="33"/>
        <v>Sun. July , 2024</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July</v>
      </c>
      <c r="V111" s="184"/>
      <c r="W111" s="179"/>
      <c r="X111" s="430">
        <f t="shared" ca="1" si="36"/>
        <v>45473</v>
      </c>
      <c r="Y111" s="568" t="str">
        <f t="shared" ca="1" si="33"/>
        <v>Sun. July , 2024</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July</v>
      </c>
      <c r="V112" s="184"/>
      <c r="W112" s="179"/>
      <c r="X112" s="430">
        <f t="shared" ca="1" si="36"/>
        <v>45473</v>
      </c>
      <c r="Y112" s="568" t="str">
        <f t="shared" ca="1" si="33"/>
        <v>Sun. July , 2024</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July</v>
      </c>
      <c r="V113" s="184"/>
      <c r="W113" s="179"/>
      <c r="X113" s="430">
        <f t="shared" ca="1" si="36"/>
        <v>45473</v>
      </c>
      <c r="Y113" s="568" t="str">
        <f t="shared" ca="1" si="33"/>
        <v>Sun. July , 2024</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July</v>
      </c>
      <c r="V114" s="184"/>
      <c r="W114" s="179"/>
      <c r="X114" s="430">
        <f t="shared" ca="1" si="36"/>
        <v>45473</v>
      </c>
      <c r="Y114" s="568" t="str">
        <f t="shared" ca="1" si="33"/>
        <v>Sun. July , 2024</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July</v>
      </c>
      <c r="V115" s="184"/>
      <c r="W115" s="179"/>
      <c r="X115" s="430">
        <f t="shared" ca="1" si="36"/>
        <v>45473</v>
      </c>
      <c r="Y115" s="568" t="str">
        <f t="shared" ca="1" si="33"/>
        <v>Sun. July , 2024</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July</v>
      </c>
      <c r="V116" s="184"/>
      <c r="W116" s="179"/>
      <c r="X116" s="430">
        <f t="shared" ca="1" si="36"/>
        <v>45473</v>
      </c>
      <c r="Y116" s="568" t="str">
        <f t="shared" ca="1" si="33"/>
        <v>Sun. July , 2024</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July</v>
      </c>
      <c r="V117" s="184"/>
      <c r="W117" s="179"/>
      <c r="X117" s="430">
        <f t="shared" ca="1" si="36"/>
        <v>45473</v>
      </c>
      <c r="Y117" s="568" t="str">
        <f t="shared" ca="1" si="33"/>
        <v>Sun. July , 2024</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July</v>
      </c>
      <c r="V118" s="184"/>
      <c r="W118" s="179"/>
      <c r="X118" s="430">
        <f t="shared" ca="1" si="36"/>
        <v>45473</v>
      </c>
      <c r="Y118" s="568" t="str">
        <f t="shared" ca="1" si="33"/>
        <v>Sun. July , 2024</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July</v>
      </c>
      <c r="V119" s="184"/>
      <c r="W119" s="179"/>
      <c r="X119" s="430">
        <f t="shared" ca="1" si="36"/>
        <v>45473</v>
      </c>
      <c r="Y119" s="568" t="str">
        <f t="shared" ca="1" si="33"/>
        <v>Sun. July , 2024</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July</v>
      </c>
      <c r="V120" s="184"/>
      <c r="W120" s="179"/>
      <c r="X120" s="430">
        <f t="shared" ca="1" si="36"/>
        <v>45473</v>
      </c>
      <c r="Y120" s="568" t="str">
        <f t="shared" ca="1" si="33"/>
        <v>Sun. July , 2024</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July</v>
      </c>
      <c r="V121" s="184"/>
      <c r="W121" s="179"/>
      <c r="X121" s="430">
        <f t="shared" ca="1" si="36"/>
        <v>45473</v>
      </c>
      <c r="Y121" s="568" t="str">
        <f t="shared" ca="1" si="33"/>
        <v>Sun. July , 2024</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July</v>
      </c>
      <c r="V122" s="184"/>
      <c r="W122" s="179"/>
      <c r="X122" s="430">
        <f t="shared" ca="1" si="36"/>
        <v>45473</v>
      </c>
      <c r="Y122" s="568" t="str">
        <f t="shared" ca="1" si="33"/>
        <v>Sun. July , 2024</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July</v>
      </c>
      <c r="V123" s="184"/>
      <c r="W123" s="179"/>
      <c r="X123" s="430">
        <f t="shared" ca="1" si="36"/>
        <v>45473</v>
      </c>
      <c r="Y123" s="568" t="str">
        <f t="shared" ca="1" si="33"/>
        <v>Sun. July , 2024</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July</v>
      </c>
      <c r="V124" s="184"/>
      <c r="W124" s="179"/>
      <c r="X124" s="430">
        <f t="shared" ca="1" si="36"/>
        <v>45473</v>
      </c>
      <c r="Y124" s="568" t="str">
        <f t="shared" ca="1" si="33"/>
        <v>Sun. July , 2024</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July</v>
      </c>
      <c r="V125" s="184"/>
      <c r="W125" s="179"/>
      <c r="X125" s="430">
        <f t="shared" ca="1" si="36"/>
        <v>45473</v>
      </c>
      <c r="Y125" s="568" t="str">
        <f t="shared" ca="1" si="33"/>
        <v>Sun. July , 2024</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July</v>
      </c>
      <c r="V126" s="184"/>
      <c r="W126" s="179"/>
      <c r="X126" s="430">
        <f t="shared" ca="1" si="36"/>
        <v>45473</v>
      </c>
      <c r="Y126" s="568" t="str">
        <f t="shared" ca="1" si="33"/>
        <v>Sun. July , 2024</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July</v>
      </c>
      <c r="V127" s="184"/>
      <c r="W127" s="179"/>
      <c r="X127" s="430">
        <f t="shared" ca="1" si="36"/>
        <v>45473</v>
      </c>
      <c r="Y127" s="568" t="str">
        <f t="shared" ca="1" si="33"/>
        <v>Sun. July , 2024</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July</v>
      </c>
      <c r="V128" s="184"/>
      <c r="W128" s="179"/>
      <c r="X128" s="430">
        <f t="shared" ca="1" si="36"/>
        <v>45473</v>
      </c>
      <c r="Y128" s="568" t="str">
        <f t="shared" ca="1" si="33"/>
        <v>Sun. July , 2024</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July</v>
      </c>
      <c r="V129" s="184"/>
      <c r="W129" s="179"/>
      <c r="X129" s="430">
        <f t="shared" ca="1" si="36"/>
        <v>45473</v>
      </c>
      <c r="Y129" s="568" t="str">
        <f t="shared" ca="1" si="33"/>
        <v>Sun. July , 2024</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July</v>
      </c>
      <c r="V130" s="184"/>
      <c r="W130" s="179"/>
      <c r="X130" s="430">
        <f t="shared" ca="1" si="36"/>
        <v>45473</v>
      </c>
      <c r="Y130" s="568" t="str">
        <f t="shared" ca="1" si="33"/>
        <v>Sun. July , 2024</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July</v>
      </c>
      <c r="V131" s="184"/>
      <c r="W131" s="179"/>
      <c r="X131" s="430">
        <f t="shared" ca="1" si="36"/>
        <v>45473</v>
      </c>
      <c r="Y131" s="568" t="str">
        <f t="shared" ca="1" si="33"/>
        <v>Sun. July , 2024</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July</v>
      </c>
      <c r="V132" s="184"/>
      <c r="W132" s="179"/>
      <c r="X132" s="430">
        <f t="shared" ca="1" si="36"/>
        <v>45473</v>
      </c>
      <c r="Y132" s="568" t="str">
        <f t="shared" ca="1" si="33"/>
        <v>Sun. July , 2024</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July</v>
      </c>
      <c r="V133" s="184"/>
      <c r="W133" s="179"/>
      <c r="X133" s="430">
        <f t="shared" ca="1" si="36"/>
        <v>45473</v>
      </c>
      <c r="Y133" s="568" t="str">
        <f t="shared" ca="1" si="33"/>
        <v>Sun. July , 2024</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July</v>
      </c>
      <c r="V134" s="184"/>
      <c r="W134" s="179"/>
      <c r="X134" s="430">
        <f t="shared" ca="1" si="36"/>
        <v>45473</v>
      </c>
      <c r="Y134" s="568" t="str">
        <f t="shared" ca="1" si="33"/>
        <v>Sun. July , 2024</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July</v>
      </c>
      <c r="V135" s="184"/>
      <c r="W135" s="179"/>
      <c r="X135" s="430">
        <f t="shared" ca="1" si="36"/>
        <v>45473</v>
      </c>
      <c r="Y135" s="568" t="str">
        <f t="shared" ca="1" si="33"/>
        <v>Sun. July , 2024</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July</v>
      </c>
      <c r="V136" s="184"/>
      <c r="W136" s="179"/>
      <c r="X136" s="430">
        <f t="shared" ca="1" si="36"/>
        <v>45473</v>
      </c>
      <c r="Y136" s="568" t="str">
        <f t="shared" ca="1" si="33"/>
        <v>Sun. July , 2024</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July</v>
      </c>
      <c r="V137" s="184"/>
      <c r="W137" s="179"/>
      <c r="X137" s="430">
        <f t="shared" ca="1" si="36"/>
        <v>45473</v>
      </c>
      <c r="Y137" s="568" t="str">
        <f t="shared" ca="1" si="33"/>
        <v>Sun. July , 2024</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July</v>
      </c>
      <c r="V138" s="184"/>
      <c r="W138" s="179"/>
      <c r="X138" s="430">
        <f t="shared" ca="1" si="36"/>
        <v>45473</v>
      </c>
      <c r="Y138" s="568" t="str">
        <f t="shared" ca="1" si="33"/>
        <v>Sun. July , 2024</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July</v>
      </c>
      <c r="V139" s="184"/>
      <c r="W139" s="179"/>
      <c r="X139" s="430">
        <f t="shared" ca="1" si="36"/>
        <v>45473</v>
      </c>
      <c r="Y139" s="568" t="str">
        <f t="shared" ca="1" si="33"/>
        <v>Sun. July , 2024</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July</v>
      </c>
      <c r="V140" s="184"/>
      <c r="W140" s="179"/>
      <c r="X140" s="430">
        <f t="shared" ca="1" si="36"/>
        <v>45473</v>
      </c>
      <c r="Y140" s="568" t="str">
        <f t="shared" ca="1" si="33"/>
        <v>Sun. July , 2024</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July</v>
      </c>
      <c r="V141" s="184"/>
      <c r="W141" s="179"/>
      <c r="X141" s="430">
        <f t="shared" ca="1" si="36"/>
        <v>45473</v>
      </c>
      <c r="Y141" s="568" t="str">
        <f t="shared" ca="1" si="33"/>
        <v>Sun. July , 2024</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July</v>
      </c>
      <c r="V142" s="184"/>
      <c r="W142" s="179"/>
      <c r="X142" s="430">
        <f t="shared" ca="1" si="36"/>
        <v>45473</v>
      </c>
      <c r="Y142" s="568" t="str">
        <f t="shared" ca="1" si="33"/>
        <v>Sun. July , 2024</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July</v>
      </c>
      <c r="V143" s="184"/>
      <c r="W143" s="179"/>
      <c r="X143" s="430">
        <f t="shared" ca="1" si="36"/>
        <v>45473</v>
      </c>
      <c r="Y143" s="568" t="str">
        <f t="shared" ca="1" si="33"/>
        <v>Sun. July , 2024</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July</v>
      </c>
      <c r="V144" s="184"/>
      <c r="W144" s="179"/>
      <c r="X144" s="430">
        <f t="shared" ca="1" si="36"/>
        <v>45473</v>
      </c>
      <c r="Y144" s="568" t="str">
        <f t="shared" ca="1" si="33"/>
        <v>Sun. July , 2024</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July</v>
      </c>
      <c r="V145" s="184"/>
      <c r="W145" s="179"/>
      <c r="X145" s="430">
        <f t="shared" ca="1" si="36"/>
        <v>45473</v>
      </c>
      <c r="Y145" s="568" t="str">
        <f t="shared" ca="1" si="33"/>
        <v>Sun. July , 2024</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July</v>
      </c>
      <c r="V146" s="184"/>
      <c r="W146" s="179"/>
      <c r="X146" s="430">
        <f t="shared" ca="1" si="36"/>
        <v>45473</v>
      </c>
      <c r="Y146" s="568" t="str">
        <f t="shared" ca="1" si="33"/>
        <v>Sun. July , 2024</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July</v>
      </c>
      <c r="V147" s="184"/>
      <c r="W147" s="179"/>
      <c r="X147" s="430">
        <f t="shared" ca="1" si="36"/>
        <v>45473</v>
      </c>
      <c r="Y147" s="568" t="str">
        <f t="shared" ca="1" si="33"/>
        <v>Sun. July , 2024</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July</v>
      </c>
      <c r="V148" s="184"/>
      <c r="W148" s="179"/>
      <c r="X148" s="430">
        <f t="shared" ca="1" si="36"/>
        <v>45473</v>
      </c>
      <c r="Y148" s="568" t="str">
        <f t="shared" ca="1" si="33"/>
        <v>Sun. July , 2024</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July</v>
      </c>
      <c r="V149" s="184"/>
      <c r="W149" s="179"/>
      <c r="X149" s="430">
        <f t="shared" ca="1" si="36"/>
        <v>45473</v>
      </c>
      <c r="Y149" s="568" t="str">
        <f t="shared" ref="Y149:Y194" ca="1" si="52">IF(Y143="f",T149&amp;". "&amp;" "&amp;R149&amp;" "&amp;U149&amp;" "&amp;$AE$7,T149&amp;". "&amp;U149&amp;" "&amp;R149&amp;", "&amp;$AE$7)</f>
        <v>Sun. July , 2024</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July</v>
      </c>
      <c r="V150" s="184"/>
      <c r="W150" s="179"/>
      <c r="X150" s="430">
        <f t="shared" ref="X150:X194" ca="1" si="55">$AE$8+D150</f>
        <v>45473</v>
      </c>
      <c r="Y150" s="568" t="str">
        <f t="shared" ca="1" si="52"/>
        <v>Sun. July , 2024</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July</v>
      </c>
      <c r="V151" s="184"/>
      <c r="W151" s="179"/>
      <c r="X151" s="430">
        <f t="shared" ca="1" si="55"/>
        <v>45473</v>
      </c>
      <c r="Y151" s="568" t="str">
        <f t="shared" ca="1" si="52"/>
        <v>Sun. July , 2024</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July</v>
      </c>
      <c r="V152" s="184"/>
      <c r="W152" s="179"/>
      <c r="X152" s="430">
        <f t="shared" ca="1" si="55"/>
        <v>45473</v>
      </c>
      <c r="Y152" s="568" t="str">
        <f t="shared" ca="1" si="52"/>
        <v>Sun. July , 2024</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July</v>
      </c>
      <c r="V153" s="184"/>
      <c r="W153" s="179"/>
      <c r="X153" s="430">
        <f t="shared" ca="1" si="55"/>
        <v>45473</v>
      </c>
      <c r="Y153" s="568" t="str">
        <f t="shared" ca="1" si="52"/>
        <v>Sun. July , 2024</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July</v>
      </c>
      <c r="V154" s="184"/>
      <c r="W154" s="179"/>
      <c r="X154" s="430">
        <f t="shared" ca="1" si="55"/>
        <v>45473</v>
      </c>
      <c r="Y154" s="568" t="str">
        <f t="shared" ca="1" si="52"/>
        <v>Sun. July , 2024</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July</v>
      </c>
      <c r="V155" s="184"/>
      <c r="W155" s="179"/>
      <c r="X155" s="430">
        <f t="shared" ca="1" si="55"/>
        <v>45473</v>
      </c>
      <c r="Y155" s="568" t="str">
        <f t="shared" ca="1" si="52"/>
        <v>Sun. July , 2024</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July</v>
      </c>
      <c r="V156" s="184"/>
      <c r="W156" s="179"/>
      <c r="X156" s="430">
        <f t="shared" ca="1" si="55"/>
        <v>45473</v>
      </c>
      <c r="Y156" s="568" t="str">
        <f t="shared" ca="1" si="52"/>
        <v>Sun. July , 2024</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July</v>
      </c>
      <c r="V157" s="184"/>
      <c r="W157" s="179"/>
      <c r="X157" s="430">
        <f t="shared" ca="1" si="55"/>
        <v>45473</v>
      </c>
      <c r="Y157" s="568" t="str">
        <f t="shared" ca="1" si="52"/>
        <v>Sun. July , 2024</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July</v>
      </c>
      <c r="V158" s="184"/>
      <c r="W158" s="179"/>
      <c r="X158" s="430">
        <f t="shared" ca="1" si="55"/>
        <v>45473</v>
      </c>
      <c r="Y158" s="568" t="str">
        <f t="shared" ca="1" si="52"/>
        <v>Sun. July , 2024</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July</v>
      </c>
      <c r="V159" s="184"/>
      <c r="W159" s="179"/>
      <c r="X159" s="430">
        <f t="shared" ca="1" si="55"/>
        <v>45473</v>
      </c>
      <c r="Y159" s="568" t="str">
        <f t="shared" ca="1" si="52"/>
        <v>Sun. July , 2024</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July</v>
      </c>
      <c r="V160" s="184"/>
      <c r="W160" s="179"/>
      <c r="X160" s="430">
        <f t="shared" ca="1" si="55"/>
        <v>45473</v>
      </c>
      <c r="Y160" s="568" t="str">
        <f t="shared" ca="1" si="52"/>
        <v>Sun. July , 2024</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July</v>
      </c>
      <c r="V161" s="184"/>
      <c r="W161" s="179"/>
      <c r="X161" s="430">
        <f t="shared" ca="1" si="55"/>
        <v>45473</v>
      </c>
      <c r="Y161" s="568" t="str">
        <f t="shared" ca="1" si="52"/>
        <v>Sun. July , 2024</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July</v>
      </c>
      <c r="V162" s="184"/>
      <c r="W162" s="179"/>
      <c r="X162" s="430">
        <f t="shared" ca="1" si="55"/>
        <v>45473</v>
      </c>
      <c r="Y162" s="568" t="str">
        <f t="shared" ca="1" si="52"/>
        <v>Sun. July , 2024</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July</v>
      </c>
      <c r="V163" s="184"/>
      <c r="W163" s="179"/>
      <c r="X163" s="430">
        <f t="shared" ca="1" si="55"/>
        <v>45473</v>
      </c>
      <c r="Y163" s="568" t="str">
        <f t="shared" ca="1" si="52"/>
        <v>Sun. July , 2024</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July</v>
      </c>
      <c r="V164" s="184"/>
      <c r="W164" s="179"/>
      <c r="X164" s="430">
        <f t="shared" ca="1" si="55"/>
        <v>45473</v>
      </c>
      <c r="Y164" s="568" t="str">
        <f t="shared" ca="1" si="52"/>
        <v>Sun. July , 2024</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July</v>
      </c>
      <c r="V165" s="184"/>
      <c r="W165" s="179"/>
      <c r="X165" s="430">
        <f t="shared" ca="1" si="55"/>
        <v>45473</v>
      </c>
      <c r="Y165" s="568" t="str">
        <f t="shared" ca="1" si="52"/>
        <v>Sun. July , 2024</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July</v>
      </c>
      <c r="V166" s="184"/>
      <c r="W166" s="179"/>
      <c r="X166" s="430">
        <f t="shared" ca="1" si="55"/>
        <v>45473</v>
      </c>
      <c r="Y166" s="568" t="str">
        <f t="shared" ca="1" si="52"/>
        <v>Sun. July , 2024</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July</v>
      </c>
      <c r="V167" s="184"/>
      <c r="W167" s="179"/>
      <c r="X167" s="430">
        <f t="shared" ca="1" si="55"/>
        <v>45473</v>
      </c>
      <c r="Y167" s="568" t="str">
        <f t="shared" ca="1" si="52"/>
        <v>Sun. July , 2024</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July</v>
      </c>
      <c r="V168" s="184"/>
      <c r="W168" s="179"/>
      <c r="X168" s="430">
        <f t="shared" ca="1" si="55"/>
        <v>45473</v>
      </c>
      <c r="Y168" s="568" t="str">
        <f t="shared" ca="1" si="52"/>
        <v>Sun. July , 2024</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July</v>
      </c>
      <c r="V169" s="184"/>
      <c r="W169" s="179"/>
      <c r="X169" s="430">
        <f t="shared" ca="1" si="55"/>
        <v>45473</v>
      </c>
      <c r="Y169" s="568" t="str">
        <f t="shared" ca="1" si="52"/>
        <v>Sun. July , 2024</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July</v>
      </c>
      <c r="V170" s="184"/>
      <c r="W170" s="179"/>
      <c r="X170" s="430">
        <f t="shared" ca="1" si="55"/>
        <v>45473</v>
      </c>
      <c r="Y170" s="568" t="str">
        <f t="shared" ca="1" si="52"/>
        <v>Sun. July , 2024</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July</v>
      </c>
      <c r="V171" s="184"/>
      <c r="W171" s="179"/>
      <c r="X171" s="430">
        <f t="shared" ca="1" si="55"/>
        <v>45473</v>
      </c>
      <c r="Y171" s="568" t="str">
        <f t="shared" ca="1" si="52"/>
        <v>Sun. July , 2024</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July</v>
      </c>
      <c r="V172" s="184"/>
      <c r="W172" s="179"/>
      <c r="X172" s="430">
        <f t="shared" ca="1" si="55"/>
        <v>45473</v>
      </c>
      <c r="Y172" s="568" t="str">
        <f t="shared" ca="1" si="52"/>
        <v>Sun. July , 2024</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July</v>
      </c>
      <c r="V173" s="184"/>
      <c r="W173" s="179"/>
      <c r="X173" s="430">
        <f t="shared" ca="1" si="55"/>
        <v>45473</v>
      </c>
      <c r="Y173" s="568" t="str">
        <f t="shared" ca="1" si="52"/>
        <v>Sun. July , 2024</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July</v>
      </c>
      <c r="V174" s="184"/>
      <c r="W174" s="179"/>
      <c r="X174" s="430">
        <f t="shared" ca="1" si="55"/>
        <v>45473</v>
      </c>
      <c r="Y174" s="568" t="str">
        <f t="shared" ca="1" si="52"/>
        <v>Sun. July , 2024</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July</v>
      </c>
      <c r="V175" s="184"/>
      <c r="W175" s="179"/>
      <c r="X175" s="430">
        <f t="shared" ca="1" si="55"/>
        <v>45473</v>
      </c>
      <c r="Y175" s="568" t="str">
        <f t="shared" ca="1" si="52"/>
        <v>Sun. July , 2024</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July</v>
      </c>
      <c r="V176" s="184"/>
      <c r="W176" s="179"/>
      <c r="X176" s="430">
        <f t="shared" ca="1" si="55"/>
        <v>45473</v>
      </c>
      <c r="Y176" s="568" t="str">
        <f t="shared" ca="1" si="52"/>
        <v>Sun. July , 2024</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July</v>
      </c>
      <c r="V177" s="184"/>
      <c r="W177" s="179"/>
      <c r="X177" s="430">
        <f t="shared" ca="1" si="55"/>
        <v>45473</v>
      </c>
      <c r="Y177" s="568" t="str">
        <f t="shared" ca="1" si="52"/>
        <v>Sun. July , 2024</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July</v>
      </c>
      <c r="V178" s="184"/>
      <c r="W178" s="179"/>
      <c r="X178" s="430">
        <f t="shared" ca="1" si="55"/>
        <v>45473</v>
      </c>
      <c r="Y178" s="568" t="str">
        <f t="shared" ca="1" si="52"/>
        <v>Sun. July , 2024</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July</v>
      </c>
      <c r="V179" s="184"/>
      <c r="W179" s="179"/>
      <c r="X179" s="430">
        <f t="shared" ca="1" si="55"/>
        <v>45473</v>
      </c>
      <c r="Y179" s="568" t="str">
        <f t="shared" ca="1" si="52"/>
        <v>Sun. July , 2024</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July</v>
      </c>
      <c r="V180" s="184"/>
      <c r="W180" s="179"/>
      <c r="X180" s="430">
        <f t="shared" ca="1" si="55"/>
        <v>45473</v>
      </c>
      <c r="Y180" s="568" t="str">
        <f t="shared" ca="1" si="52"/>
        <v>Sun. July , 2024</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July</v>
      </c>
      <c r="V181" s="184"/>
      <c r="W181" s="179"/>
      <c r="X181" s="430">
        <f t="shared" ca="1" si="55"/>
        <v>45473</v>
      </c>
      <c r="Y181" s="568" t="str">
        <f t="shared" ca="1" si="52"/>
        <v>Sun. July , 2024</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July</v>
      </c>
      <c r="V182" s="184"/>
      <c r="W182" s="179"/>
      <c r="X182" s="430">
        <f t="shared" ca="1" si="55"/>
        <v>45473</v>
      </c>
      <c r="Y182" s="568" t="str">
        <f t="shared" ca="1" si="52"/>
        <v>Sun. July , 2024</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July</v>
      </c>
      <c r="V183" s="184"/>
      <c r="W183" s="179"/>
      <c r="X183" s="430">
        <f t="shared" ca="1" si="55"/>
        <v>45473</v>
      </c>
      <c r="Y183" s="568" t="str">
        <f t="shared" ca="1" si="52"/>
        <v>Sun. July , 2024</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July</v>
      </c>
      <c r="V184" s="184"/>
      <c r="W184" s="179"/>
      <c r="X184" s="430">
        <f t="shared" ca="1" si="55"/>
        <v>45473</v>
      </c>
      <c r="Y184" s="568" t="str">
        <f t="shared" ca="1" si="52"/>
        <v>Sun. July , 2024</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July</v>
      </c>
      <c r="V185" s="184"/>
      <c r="W185" s="179"/>
      <c r="X185" s="430">
        <f t="shared" ca="1" si="55"/>
        <v>45473</v>
      </c>
      <c r="Y185" s="568" t="str">
        <f t="shared" ca="1" si="52"/>
        <v>Sun. July , 2024</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July</v>
      </c>
      <c r="V186" s="184"/>
      <c r="W186" s="179"/>
      <c r="X186" s="430">
        <f t="shared" ca="1" si="55"/>
        <v>45473</v>
      </c>
      <c r="Y186" s="568" t="str">
        <f t="shared" ca="1" si="52"/>
        <v>Sun. July , 2024</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July</v>
      </c>
      <c r="V187" s="184"/>
      <c r="W187" s="179"/>
      <c r="X187" s="430">
        <f t="shared" ca="1" si="55"/>
        <v>45473</v>
      </c>
      <c r="Y187" s="568" t="str">
        <f t="shared" ca="1" si="52"/>
        <v>Sun. July , 2024</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July</v>
      </c>
      <c r="V188" s="184"/>
      <c r="W188" s="179"/>
      <c r="X188" s="430">
        <f t="shared" ca="1" si="55"/>
        <v>45473</v>
      </c>
      <c r="Y188" s="568" t="str">
        <f t="shared" ca="1" si="52"/>
        <v>Sun. July , 2024</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July</v>
      </c>
      <c r="V189" s="184"/>
      <c r="W189" s="179"/>
      <c r="X189" s="430">
        <f t="shared" ca="1" si="55"/>
        <v>45473</v>
      </c>
      <c r="Y189" s="568" t="str">
        <f t="shared" ca="1" si="52"/>
        <v>Sun. July , 2024</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July</v>
      </c>
      <c r="V190" s="184"/>
      <c r="W190" s="179"/>
      <c r="X190" s="430">
        <f t="shared" ca="1" si="55"/>
        <v>45473</v>
      </c>
      <c r="Y190" s="568" t="str">
        <f t="shared" ca="1" si="52"/>
        <v>Sun. July , 2024</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July</v>
      </c>
      <c r="V191" s="184"/>
      <c r="W191" s="179"/>
      <c r="X191" s="430">
        <f t="shared" ca="1" si="55"/>
        <v>45473</v>
      </c>
      <c r="Y191" s="568" t="str">
        <f t="shared" ca="1" si="52"/>
        <v>Sun. July , 2024</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July</v>
      </c>
      <c r="V192" s="184"/>
      <c r="W192" s="179"/>
      <c r="X192" s="430">
        <f t="shared" ca="1" si="55"/>
        <v>45473</v>
      </c>
      <c r="Y192" s="568" t="str">
        <f t="shared" ca="1" si="52"/>
        <v>Sun. July , 2024</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July</v>
      </c>
      <c r="V193" s="184"/>
      <c r="W193" s="179"/>
      <c r="X193" s="430">
        <f t="shared" ca="1" si="55"/>
        <v>45473</v>
      </c>
      <c r="Y193" s="568" t="str">
        <f t="shared" ca="1" si="52"/>
        <v>Sun. July , 2024</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July</v>
      </c>
      <c r="V194" s="184"/>
      <c r="W194" s="179"/>
      <c r="X194" s="430">
        <f t="shared" ca="1" si="55"/>
        <v>45473</v>
      </c>
      <c r="Y194" s="568" t="str">
        <f t="shared" ca="1" si="52"/>
        <v>Sun. July , 2024</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xr:uid="{00000000-0004-0000-0900-000000000000}"/>
    <hyperlink ref="Q3" r:id="rId2" xr:uid="{00000000-0004-0000-09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August,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8</v>
      </c>
      <c r="AE6" s="204" t="str">
        <f ca="1">TEXT(DATE($AE$7,$AD$6,1),"Mmmm, YYYY")</f>
        <v>August, 2024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45504</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August,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August</v>
      </c>
      <c r="V18" s="650" t="str">
        <f ca="1">AE6</f>
        <v>August,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August</v>
      </c>
      <c r="V19" s="650" t="str">
        <f ca="1">U19&amp;" "&amp;Year_four_digits</f>
        <v>August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Thu. August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August</v>
      </c>
      <c r="V20" s="179"/>
      <c r="W20" s="179"/>
      <c r="X20" s="430">
        <f ca="1">$AE$8+D20</f>
        <v>45505</v>
      </c>
      <c r="Y20" s="568" t="str">
        <f ca="1">IF(Y14="f",T20&amp;". "&amp;" "&amp;R20&amp;" "&amp;U20&amp;" "&amp;$AE$7,T20&amp;". "&amp;U20&amp;" "&amp;R20&amp;", "&amp;$AE$7)</f>
        <v>Thu. August 1, 2024</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Wed</v>
      </c>
      <c r="U21" s="249" t="str">
        <f t="shared" ref="U21:U84" ca="1" si="13">$U$19</f>
        <v>August</v>
      </c>
      <c r="V21" s="184"/>
      <c r="W21" s="179"/>
      <c r="X21" s="430">
        <f ca="1">$AE$8+D21</f>
        <v>45504</v>
      </c>
      <c r="Y21" s="568" t="str">
        <f t="shared" ref="Y21:Y84" ca="1" si="14">IF(Y15="f",T21&amp;". "&amp;" "&amp;R21&amp;" "&amp;U21&amp;" "&amp;$AE$7,T21&amp;". "&amp;U21&amp;" "&amp;R21&amp;", "&amp;$AE$7)</f>
        <v>Wed. August , 2024</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August</v>
      </c>
      <c r="V22" s="184"/>
      <c r="W22" s="179"/>
      <c r="X22" s="430">
        <f t="shared" ref="X22:X85" ca="1" si="17">$AE$8+D22</f>
        <v>45504</v>
      </c>
      <c r="Y22" s="568" t="str">
        <f t="shared" ca="1" si="14"/>
        <v>Wed. August , 2024</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Wed</v>
      </c>
      <c r="U23" s="249" t="str">
        <f t="shared" ca="1" si="13"/>
        <v>August</v>
      </c>
      <c r="V23" s="184"/>
      <c r="W23" s="179"/>
      <c r="X23" s="430">
        <f t="shared" ca="1" si="17"/>
        <v>45504</v>
      </c>
      <c r="Y23" s="568" t="str">
        <f t="shared" ca="1" si="14"/>
        <v>Wed. August , 2024</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August</v>
      </c>
      <c r="V24" s="184"/>
      <c r="W24" s="179"/>
      <c r="X24" s="430">
        <f t="shared" ca="1" si="17"/>
        <v>45504</v>
      </c>
      <c r="Y24" s="568" t="str">
        <f t="shared" ca="1" si="14"/>
        <v>Wed. August , 2024</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August</v>
      </c>
      <c r="V25" s="184"/>
      <c r="W25" s="179"/>
      <c r="X25" s="430">
        <f t="shared" ca="1" si="17"/>
        <v>45504</v>
      </c>
      <c r="Y25" s="568" t="str">
        <f t="shared" ca="1" si="14"/>
        <v>Wed. August , 2024</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August</v>
      </c>
      <c r="V26" s="184"/>
      <c r="W26" s="179"/>
      <c r="X26" s="430">
        <f t="shared" ca="1" si="17"/>
        <v>45504</v>
      </c>
      <c r="Y26" s="568" t="str">
        <f t="shared" ca="1" si="14"/>
        <v>Wed. August , 2024</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August</v>
      </c>
      <c r="V27" s="184"/>
      <c r="W27" s="179"/>
      <c r="X27" s="430">
        <f t="shared" ca="1" si="17"/>
        <v>45504</v>
      </c>
      <c r="Y27" s="568" t="str">
        <f t="shared" ca="1" si="14"/>
        <v>Wed. August , 2024</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August</v>
      </c>
      <c r="V28" s="184"/>
      <c r="W28" s="179"/>
      <c r="X28" s="430">
        <f t="shared" ca="1" si="17"/>
        <v>45504</v>
      </c>
      <c r="Y28" s="568" t="str">
        <f t="shared" ca="1" si="14"/>
        <v>Wed. August , 2024</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August</v>
      </c>
      <c r="V29" s="184"/>
      <c r="W29" s="179"/>
      <c r="X29" s="430">
        <f t="shared" ca="1" si="17"/>
        <v>45504</v>
      </c>
      <c r="Y29" s="568" t="str">
        <f t="shared" ca="1" si="14"/>
        <v>Wed. August , 2024</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August</v>
      </c>
      <c r="V30" s="184"/>
      <c r="W30" s="179"/>
      <c r="X30" s="430">
        <f t="shared" ca="1" si="17"/>
        <v>45504</v>
      </c>
      <c r="Y30" s="568" t="str">
        <f t="shared" ca="1" si="14"/>
        <v>Wed. August , 2024</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August</v>
      </c>
      <c r="V31" s="184"/>
      <c r="W31" s="179"/>
      <c r="X31" s="430">
        <f t="shared" ca="1" si="17"/>
        <v>45504</v>
      </c>
      <c r="Y31" s="568" t="str">
        <f t="shared" ca="1" si="14"/>
        <v>Wed. August , 2024</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August</v>
      </c>
      <c r="V32" s="184"/>
      <c r="W32" s="179"/>
      <c r="X32" s="430">
        <f t="shared" ca="1" si="17"/>
        <v>45504</v>
      </c>
      <c r="Y32" s="568" t="str">
        <f t="shared" ca="1" si="14"/>
        <v>Wed. August , 2024</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August</v>
      </c>
      <c r="V33" s="184"/>
      <c r="W33" s="179"/>
      <c r="X33" s="430">
        <f t="shared" ca="1" si="17"/>
        <v>45504</v>
      </c>
      <c r="Y33" s="568" t="str">
        <f t="shared" ca="1" si="14"/>
        <v>Wed. August , 2024</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August</v>
      </c>
      <c r="V34" s="184"/>
      <c r="W34" s="179"/>
      <c r="X34" s="430">
        <f t="shared" ca="1" si="17"/>
        <v>45504</v>
      </c>
      <c r="Y34" s="568" t="str">
        <f t="shared" ca="1" si="14"/>
        <v>Wed. August , 2024</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August</v>
      </c>
      <c r="V35" s="184"/>
      <c r="W35" s="179"/>
      <c r="X35" s="430">
        <f t="shared" ca="1" si="17"/>
        <v>45504</v>
      </c>
      <c r="Y35" s="568" t="str">
        <f t="shared" ca="1" si="14"/>
        <v>Wed. August , 2024</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August</v>
      </c>
      <c r="V36" s="184"/>
      <c r="W36" s="179"/>
      <c r="X36" s="430">
        <f t="shared" ca="1" si="17"/>
        <v>45504</v>
      </c>
      <c r="Y36" s="568" t="str">
        <f t="shared" ca="1" si="14"/>
        <v>Wed. August , 2024</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August</v>
      </c>
      <c r="V37" s="184"/>
      <c r="W37" s="179"/>
      <c r="X37" s="430">
        <f t="shared" ca="1" si="17"/>
        <v>45504</v>
      </c>
      <c r="Y37" s="568" t="str">
        <f t="shared" ca="1" si="14"/>
        <v>Wed. August , 2024</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August</v>
      </c>
      <c r="V38" s="184"/>
      <c r="W38" s="179"/>
      <c r="X38" s="430">
        <f t="shared" ca="1" si="17"/>
        <v>45504</v>
      </c>
      <c r="Y38" s="568" t="str">
        <f t="shared" ca="1" si="14"/>
        <v>Wed. August , 2024</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August</v>
      </c>
      <c r="V39" s="184"/>
      <c r="W39" s="179"/>
      <c r="X39" s="430">
        <f t="shared" ca="1" si="17"/>
        <v>45504</v>
      </c>
      <c r="Y39" s="568" t="str">
        <f t="shared" ca="1" si="14"/>
        <v>Wed. August , 2024</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August</v>
      </c>
      <c r="V40" s="184"/>
      <c r="W40" s="179"/>
      <c r="X40" s="430">
        <f t="shared" ca="1" si="17"/>
        <v>45504</v>
      </c>
      <c r="Y40" s="568" t="str">
        <f t="shared" ca="1" si="14"/>
        <v>Wed. August , 2024</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August</v>
      </c>
      <c r="V41" s="184"/>
      <c r="W41" s="179"/>
      <c r="X41" s="430">
        <f t="shared" ca="1" si="17"/>
        <v>45504</v>
      </c>
      <c r="Y41" s="568" t="str">
        <f t="shared" ca="1" si="14"/>
        <v>Wed. August , 2024</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August</v>
      </c>
      <c r="V42" s="184"/>
      <c r="W42" s="179"/>
      <c r="X42" s="430">
        <f t="shared" ca="1" si="17"/>
        <v>45504</v>
      </c>
      <c r="Y42" s="568" t="str">
        <f t="shared" ca="1" si="14"/>
        <v>Wed. August , 2024</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August</v>
      </c>
      <c r="V43" s="184"/>
      <c r="W43" s="179"/>
      <c r="X43" s="430">
        <f t="shared" ca="1" si="17"/>
        <v>45504</v>
      </c>
      <c r="Y43" s="568" t="str">
        <f t="shared" ca="1" si="14"/>
        <v>Wed. August , 2024</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August</v>
      </c>
      <c r="V44" s="184"/>
      <c r="W44" s="179"/>
      <c r="X44" s="430">
        <f t="shared" ca="1" si="17"/>
        <v>45504</v>
      </c>
      <c r="Y44" s="568" t="str">
        <f t="shared" ca="1" si="14"/>
        <v>Wed. August , 2024</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August</v>
      </c>
      <c r="V45" s="184"/>
      <c r="W45" s="179"/>
      <c r="X45" s="430">
        <f t="shared" ca="1" si="17"/>
        <v>45504</v>
      </c>
      <c r="Y45" s="568" t="str">
        <f t="shared" ca="1" si="14"/>
        <v>Wed. August , 2024</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August</v>
      </c>
      <c r="V46" s="184"/>
      <c r="W46" s="179"/>
      <c r="X46" s="430">
        <f t="shared" ca="1" si="17"/>
        <v>45504</v>
      </c>
      <c r="Y46" s="568" t="str">
        <f t="shared" ca="1" si="14"/>
        <v>Wed. August , 2024</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August</v>
      </c>
      <c r="V47" s="184"/>
      <c r="W47" s="179"/>
      <c r="X47" s="430">
        <f t="shared" ca="1" si="17"/>
        <v>45504</v>
      </c>
      <c r="Y47" s="568" t="str">
        <f t="shared" ca="1" si="14"/>
        <v>Wed. August , 2024</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August</v>
      </c>
      <c r="V48" s="184"/>
      <c r="W48" s="179"/>
      <c r="X48" s="430">
        <f t="shared" ca="1" si="17"/>
        <v>45504</v>
      </c>
      <c r="Y48" s="568" t="str">
        <f t="shared" ca="1" si="14"/>
        <v>Wed. August , 2024</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August</v>
      </c>
      <c r="V49" s="184"/>
      <c r="W49" s="179"/>
      <c r="X49" s="430">
        <f t="shared" ca="1" si="17"/>
        <v>45504</v>
      </c>
      <c r="Y49" s="568" t="str">
        <f t="shared" ca="1" si="14"/>
        <v>Wed. August , 2024</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August</v>
      </c>
      <c r="V50" s="184"/>
      <c r="W50" s="179"/>
      <c r="X50" s="430">
        <f t="shared" ca="1" si="17"/>
        <v>45504</v>
      </c>
      <c r="Y50" s="568" t="str">
        <f t="shared" ca="1" si="14"/>
        <v>Wed. August , 2024</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August</v>
      </c>
      <c r="V51" s="184"/>
      <c r="W51" s="179"/>
      <c r="X51" s="430">
        <f t="shared" ca="1" si="17"/>
        <v>45504</v>
      </c>
      <c r="Y51" s="568" t="str">
        <f t="shared" ca="1" si="14"/>
        <v>Wed. August , 2024</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August</v>
      </c>
      <c r="V52" s="184"/>
      <c r="W52" s="179"/>
      <c r="X52" s="430">
        <f t="shared" ca="1" si="17"/>
        <v>45504</v>
      </c>
      <c r="Y52" s="568" t="str">
        <f t="shared" ca="1" si="14"/>
        <v>Wed. August , 2024</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August</v>
      </c>
      <c r="V53" s="184"/>
      <c r="W53" s="179"/>
      <c r="X53" s="430">
        <f t="shared" ca="1" si="17"/>
        <v>45504</v>
      </c>
      <c r="Y53" s="568" t="str">
        <f t="shared" ca="1" si="14"/>
        <v>Wed. August , 2024</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August</v>
      </c>
      <c r="V54" s="184"/>
      <c r="W54" s="179"/>
      <c r="X54" s="430">
        <f t="shared" ca="1" si="17"/>
        <v>45504</v>
      </c>
      <c r="Y54" s="568" t="str">
        <f t="shared" ca="1" si="14"/>
        <v>Wed. August , 2024</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August</v>
      </c>
      <c r="V55" s="184"/>
      <c r="W55" s="179"/>
      <c r="X55" s="430">
        <f t="shared" ca="1" si="17"/>
        <v>45504</v>
      </c>
      <c r="Y55" s="568" t="str">
        <f t="shared" ca="1" si="14"/>
        <v>Wed. August , 2024</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August</v>
      </c>
      <c r="V56" s="184"/>
      <c r="W56" s="179"/>
      <c r="X56" s="430">
        <f t="shared" ca="1" si="17"/>
        <v>45504</v>
      </c>
      <c r="Y56" s="568" t="str">
        <f t="shared" ca="1" si="14"/>
        <v>Wed. August , 2024</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August</v>
      </c>
      <c r="V57" s="184"/>
      <c r="W57" s="179"/>
      <c r="X57" s="430">
        <f t="shared" ca="1" si="17"/>
        <v>45504</v>
      </c>
      <c r="Y57" s="568" t="str">
        <f t="shared" ca="1" si="14"/>
        <v>Wed. August , 2024</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August</v>
      </c>
      <c r="V58" s="184"/>
      <c r="W58" s="179"/>
      <c r="X58" s="430">
        <f t="shared" ca="1" si="17"/>
        <v>45504</v>
      </c>
      <c r="Y58" s="568" t="str">
        <f t="shared" ca="1" si="14"/>
        <v>Wed. August , 2024</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August</v>
      </c>
      <c r="V59" s="184"/>
      <c r="W59" s="179"/>
      <c r="X59" s="430">
        <f t="shared" ca="1" si="17"/>
        <v>45504</v>
      </c>
      <c r="Y59" s="568" t="str">
        <f t="shared" ca="1" si="14"/>
        <v>Wed. August , 2024</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August</v>
      </c>
      <c r="V60" s="184"/>
      <c r="W60" s="179"/>
      <c r="X60" s="430">
        <f t="shared" ca="1" si="17"/>
        <v>45504</v>
      </c>
      <c r="Y60" s="568" t="str">
        <f t="shared" ca="1" si="14"/>
        <v>Wed. August , 2024</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August</v>
      </c>
      <c r="V61" s="184"/>
      <c r="W61" s="179"/>
      <c r="X61" s="430">
        <f t="shared" ca="1" si="17"/>
        <v>45504</v>
      </c>
      <c r="Y61" s="568" t="str">
        <f t="shared" ca="1" si="14"/>
        <v>Wed. August , 2024</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August</v>
      </c>
      <c r="V62" s="184"/>
      <c r="W62" s="179"/>
      <c r="X62" s="430">
        <f t="shared" ca="1" si="17"/>
        <v>45504</v>
      </c>
      <c r="Y62" s="568" t="str">
        <f t="shared" ca="1" si="14"/>
        <v>Wed. August , 2024</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August</v>
      </c>
      <c r="V63" s="184"/>
      <c r="W63" s="179"/>
      <c r="X63" s="430">
        <f t="shared" ca="1" si="17"/>
        <v>45504</v>
      </c>
      <c r="Y63" s="568" t="str">
        <f t="shared" ca="1" si="14"/>
        <v>Wed. August , 2024</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August</v>
      </c>
      <c r="V64" s="184"/>
      <c r="W64" s="179"/>
      <c r="X64" s="430">
        <f t="shared" ca="1" si="17"/>
        <v>45504</v>
      </c>
      <c r="Y64" s="568" t="str">
        <f t="shared" ca="1" si="14"/>
        <v>Wed. August , 2024</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August</v>
      </c>
      <c r="V65" s="184"/>
      <c r="W65" s="179"/>
      <c r="X65" s="430">
        <f t="shared" ca="1" si="17"/>
        <v>45504</v>
      </c>
      <c r="Y65" s="568" t="str">
        <f t="shared" ca="1" si="14"/>
        <v>Wed. August , 2024</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August</v>
      </c>
      <c r="V66" s="184"/>
      <c r="W66" s="179"/>
      <c r="X66" s="430">
        <f t="shared" ca="1" si="17"/>
        <v>45504</v>
      </c>
      <c r="Y66" s="568" t="str">
        <f t="shared" ca="1" si="14"/>
        <v>Wed. August , 2024</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August</v>
      </c>
      <c r="V67" s="184"/>
      <c r="W67" s="179"/>
      <c r="X67" s="430">
        <f t="shared" ca="1" si="17"/>
        <v>45504</v>
      </c>
      <c r="Y67" s="568" t="str">
        <f t="shared" ca="1" si="14"/>
        <v>Wed. August , 2024</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August</v>
      </c>
      <c r="V68" s="184"/>
      <c r="W68" s="179"/>
      <c r="X68" s="430">
        <f t="shared" ca="1" si="17"/>
        <v>45504</v>
      </c>
      <c r="Y68" s="568" t="str">
        <f t="shared" ca="1" si="14"/>
        <v>Wed. August , 2024</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August</v>
      </c>
      <c r="V69" s="184"/>
      <c r="W69" s="179"/>
      <c r="X69" s="430">
        <f t="shared" ca="1" si="17"/>
        <v>45504</v>
      </c>
      <c r="Y69" s="568" t="str">
        <f t="shared" ca="1" si="14"/>
        <v>Wed. August , 2024</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August</v>
      </c>
      <c r="V70" s="184"/>
      <c r="W70" s="179"/>
      <c r="X70" s="430">
        <f t="shared" ca="1" si="17"/>
        <v>45504</v>
      </c>
      <c r="Y70" s="568" t="str">
        <f t="shared" ca="1" si="14"/>
        <v>Wed. August , 2024</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August</v>
      </c>
      <c r="V71" s="184"/>
      <c r="W71" s="179"/>
      <c r="X71" s="430">
        <f t="shared" ca="1" si="17"/>
        <v>45504</v>
      </c>
      <c r="Y71" s="568" t="str">
        <f t="shared" ca="1" si="14"/>
        <v>Wed. August , 2024</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August</v>
      </c>
      <c r="V72" s="184"/>
      <c r="W72" s="179"/>
      <c r="X72" s="430">
        <f t="shared" ca="1" si="17"/>
        <v>45504</v>
      </c>
      <c r="Y72" s="568" t="str">
        <f t="shared" ca="1" si="14"/>
        <v>Wed. August , 2024</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August</v>
      </c>
      <c r="V73" s="184"/>
      <c r="W73" s="179"/>
      <c r="X73" s="430">
        <f t="shared" ca="1" si="17"/>
        <v>45504</v>
      </c>
      <c r="Y73" s="568" t="str">
        <f t="shared" ca="1" si="14"/>
        <v>Wed. August , 2024</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August</v>
      </c>
      <c r="V74" s="184"/>
      <c r="W74" s="179"/>
      <c r="X74" s="430">
        <f t="shared" ca="1" si="17"/>
        <v>45504</v>
      </c>
      <c r="Y74" s="568" t="str">
        <f t="shared" ca="1" si="14"/>
        <v>Wed. August , 2024</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August</v>
      </c>
      <c r="V75" s="184"/>
      <c r="W75" s="179"/>
      <c r="X75" s="430">
        <f t="shared" ca="1" si="17"/>
        <v>45504</v>
      </c>
      <c r="Y75" s="568" t="str">
        <f t="shared" ca="1" si="14"/>
        <v>Wed. August , 2024</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August</v>
      </c>
      <c r="V76" s="184"/>
      <c r="W76" s="179"/>
      <c r="X76" s="430">
        <f t="shared" ca="1" si="17"/>
        <v>45504</v>
      </c>
      <c r="Y76" s="568" t="str">
        <f t="shared" ca="1" si="14"/>
        <v>Wed. August , 2024</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August</v>
      </c>
      <c r="V77" s="184"/>
      <c r="W77" s="179"/>
      <c r="X77" s="430">
        <f t="shared" ca="1" si="17"/>
        <v>45504</v>
      </c>
      <c r="Y77" s="568" t="str">
        <f t="shared" ca="1" si="14"/>
        <v>Wed. August , 2024</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August</v>
      </c>
      <c r="V78" s="184"/>
      <c r="W78" s="179"/>
      <c r="X78" s="430">
        <f t="shared" ca="1" si="17"/>
        <v>45504</v>
      </c>
      <c r="Y78" s="568" t="str">
        <f t="shared" ca="1" si="14"/>
        <v>Wed. August , 2024</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August</v>
      </c>
      <c r="V79" s="184"/>
      <c r="W79" s="179"/>
      <c r="X79" s="430">
        <f t="shared" ca="1" si="17"/>
        <v>45504</v>
      </c>
      <c r="Y79" s="568" t="str">
        <f t="shared" ca="1" si="14"/>
        <v>Wed. August , 2024</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August</v>
      </c>
      <c r="V80" s="184"/>
      <c r="W80" s="179"/>
      <c r="X80" s="430">
        <f t="shared" ca="1" si="17"/>
        <v>45504</v>
      </c>
      <c r="Y80" s="568" t="str">
        <f t="shared" ca="1" si="14"/>
        <v>Wed. August , 2024</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August</v>
      </c>
      <c r="V81" s="184"/>
      <c r="W81" s="179"/>
      <c r="X81" s="430">
        <f t="shared" ca="1" si="17"/>
        <v>45504</v>
      </c>
      <c r="Y81" s="568" t="str">
        <f t="shared" ca="1" si="14"/>
        <v>Wed. August , 2024</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August</v>
      </c>
      <c r="V82" s="184"/>
      <c r="W82" s="179"/>
      <c r="X82" s="430">
        <f t="shared" ca="1" si="17"/>
        <v>45504</v>
      </c>
      <c r="Y82" s="568" t="str">
        <f t="shared" ca="1" si="14"/>
        <v>Wed. August , 2024</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August</v>
      </c>
      <c r="V83" s="184"/>
      <c r="W83" s="179"/>
      <c r="X83" s="430">
        <f t="shared" ca="1" si="17"/>
        <v>45504</v>
      </c>
      <c r="Y83" s="568" t="str">
        <f t="shared" ca="1" si="14"/>
        <v>Wed. August , 2024</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August</v>
      </c>
      <c r="V84" s="184"/>
      <c r="W84" s="179"/>
      <c r="X84" s="430">
        <f t="shared" ca="1" si="17"/>
        <v>45504</v>
      </c>
      <c r="Y84" s="568" t="str">
        <f t="shared" ca="1" si="14"/>
        <v>Wed. August , 2024</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August</v>
      </c>
      <c r="V85" s="184"/>
      <c r="W85" s="179"/>
      <c r="X85" s="430">
        <f t="shared" ca="1" si="17"/>
        <v>45504</v>
      </c>
      <c r="Y85" s="568" t="str">
        <f t="shared" ref="Y85:Y148" ca="1" si="33">IF(Y79="f",T85&amp;". "&amp;" "&amp;R85&amp;" "&amp;U85&amp;" "&amp;$AE$7,T85&amp;". "&amp;U85&amp;" "&amp;R85&amp;", "&amp;$AE$7)</f>
        <v>Wed. August , 2024</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August</v>
      </c>
      <c r="V86" s="184"/>
      <c r="W86" s="179"/>
      <c r="X86" s="430">
        <f t="shared" ref="X86:X149" ca="1" si="36">$AE$8+D86</f>
        <v>45504</v>
      </c>
      <c r="Y86" s="568" t="str">
        <f t="shared" ca="1" si="33"/>
        <v>Wed. August , 2024</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August</v>
      </c>
      <c r="V87" s="184"/>
      <c r="W87" s="179"/>
      <c r="X87" s="430">
        <f t="shared" ca="1" si="36"/>
        <v>45504</v>
      </c>
      <c r="Y87" s="568" t="str">
        <f t="shared" ca="1" si="33"/>
        <v>Wed. August , 2024</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August</v>
      </c>
      <c r="V88" s="184"/>
      <c r="W88" s="179"/>
      <c r="X88" s="430">
        <f t="shared" ca="1" si="36"/>
        <v>45504</v>
      </c>
      <c r="Y88" s="568" t="str">
        <f t="shared" ca="1" si="33"/>
        <v>Wed. August , 2024</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August</v>
      </c>
      <c r="V89" s="184"/>
      <c r="W89" s="179"/>
      <c r="X89" s="430">
        <f t="shared" ca="1" si="36"/>
        <v>45504</v>
      </c>
      <c r="Y89" s="568" t="str">
        <f t="shared" ca="1" si="33"/>
        <v>Wed. August , 2024</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August</v>
      </c>
      <c r="V90" s="184"/>
      <c r="W90" s="179"/>
      <c r="X90" s="430">
        <f t="shared" ca="1" si="36"/>
        <v>45504</v>
      </c>
      <c r="Y90" s="568" t="str">
        <f t="shared" ca="1" si="33"/>
        <v>Wed. August , 2024</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August</v>
      </c>
      <c r="V91" s="184"/>
      <c r="W91" s="179"/>
      <c r="X91" s="430">
        <f t="shared" ca="1" si="36"/>
        <v>45504</v>
      </c>
      <c r="Y91" s="568" t="str">
        <f t="shared" ca="1" si="33"/>
        <v>Wed. August , 2024</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August</v>
      </c>
      <c r="V92" s="184"/>
      <c r="W92" s="179"/>
      <c r="X92" s="430">
        <f t="shared" ca="1" si="36"/>
        <v>45504</v>
      </c>
      <c r="Y92" s="568" t="str">
        <f t="shared" ca="1" si="33"/>
        <v>Wed. August , 2024</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August</v>
      </c>
      <c r="V93" s="184"/>
      <c r="W93" s="179"/>
      <c r="X93" s="430">
        <f t="shared" ca="1" si="36"/>
        <v>45504</v>
      </c>
      <c r="Y93" s="568" t="str">
        <f t="shared" ca="1" si="33"/>
        <v>Wed. August , 2024</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August</v>
      </c>
      <c r="V94" s="184"/>
      <c r="W94" s="179"/>
      <c r="X94" s="430">
        <f t="shared" ca="1" si="36"/>
        <v>45504</v>
      </c>
      <c r="Y94" s="568" t="str">
        <f t="shared" ca="1" si="33"/>
        <v>Wed. August , 2024</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August</v>
      </c>
      <c r="V95" s="184"/>
      <c r="W95" s="179"/>
      <c r="X95" s="430">
        <f t="shared" ca="1" si="36"/>
        <v>45504</v>
      </c>
      <c r="Y95" s="568" t="str">
        <f t="shared" ca="1" si="33"/>
        <v>Wed. August , 2024</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August</v>
      </c>
      <c r="V96" s="184"/>
      <c r="W96" s="179"/>
      <c r="X96" s="430">
        <f t="shared" ca="1" si="36"/>
        <v>45504</v>
      </c>
      <c r="Y96" s="568" t="str">
        <f t="shared" ca="1" si="33"/>
        <v>Wed. August , 2024</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August</v>
      </c>
      <c r="V97" s="184"/>
      <c r="W97" s="179"/>
      <c r="X97" s="430">
        <f t="shared" ca="1" si="36"/>
        <v>45504</v>
      </c>
      <c r="Y97" s="568" t="str">
        <f t="shared" ca="1" si="33"/>
        <v>Wed. August , 2024</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August</v>
      </c>
      <c r="V98" s="184"/>
      <c r="W98" s="179"/>
      <c r="X98" s="430">
        <f t="shared" ca="1" si="36"/>
        <v>45504</v>
      </c>
      <c r="Y98" s="568" t="str">
        <f t="shared" ca="1" si="33"/>
        <v>Wed. August , 2024</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August</v>
      </c>
      <c r="V99" s="184"/>
      <c r="W99" s="179"/>
      <c r="X99" s="430">
        <f t="shared" ca="1" si="36"/>
        <v>45504</v>
      </c>
      <c r="Y99" s="568" t="str">
        <f t="shared" ca="1" si="33"/>
        <v>Wed. August , 2024</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August</v>
      </c>
      <c r="V100" s="184"/>
      <c r="W100" s="179"/>
      <c r="X100" s="430">
        <f t="shared" ca="1" si="36"/>
        <v>45504</v>
      </c>
      <c r="Y100" s="568" t="str">
        <f t="shared" ca="1" si="33"/>
        <v>Wed. August , 2024</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August</v>
      </c>
      <c r="V101" s="184"/>
      <c r="W101" s="179"/>
      <c r="X101" s="430">
        <f t="shared" ca="1" si="36"/>
        <v>45504</v>
      </c>
      <c r="Y101" s="568" t="str">
        <f t="shared" ca="1" si="33"/>
        <v>Wed. August , 2024</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August</v>
      </c>
      <c r="V102" s="184"/>
      <c r="W102" s="179"/>
      <c r="X102" s="430">
        <f t="shared" ca="1" si="36"/>
        <v>45504</v>
      </c>
      <c r="Y102" s="568" t="str">
        <f t="shared" ca="1" si="33"/>
        <v>Wed. August , 2024</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August</v>
      </c>
      <c r="V103" s="184"/>
      <c r="W103" s="179"/>
      <c r="X103" s="430">
        <f t="shared" ca="1" si="36"/>
        <v>45504</v>
      </c>
      <c r="Y103" s="568" t="str">
        <f t="shared" ca="1" si="33"/>
        <v>Wed. August , 2024</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August</v>
      </c>
      <c r="V104" s="184"/>
      <c r="W104" s="179"/>
      <c r="X104" s="430">
        <f t="shared" ca="1" si="36"/>
        <v>45504</v>
      </c>
      <c r="Y104" s="568" t="str">
        <f t="shared" ca="1" si="33"/>
        <v>Wed. August , 2024</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August</v>
      </c>
      <c r="V105" s="184"/>
      <c r="W105" s="179"/>
      <c r="X105" s="430">
        <f t="shared" ca="1" si="36"/>
        <v>45504</v>
      </c>
      <c r="Y105" s="568" t="str">
        <f t="shared" ca="1" si="33"/>
        <v>Wed. August , 2024</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August</v>
      </c>
      <c r="V106" s="184"/>
      <c r="W106" s="179"/>
      <c r="X106" s="430">
        <f t="shared" ca="1" si="36"/>
        <v>45504</v>
      </c>
      <c r="Y106" s="568" t="str">
        <f t="shared" ca="1" si="33"/>
        <v>Wed. August , 2024</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August</v>
      </c>
      <c r="V107" s="184"/>
      <c r="W107" s="179"/>
      <c r="X107" s="430">
        <f t="shared" ca="1" si="36"/>
        <v>45504</v>
      </c>
      <c r="Y107" s="568" t="str">
        <f t="shared" ca="1" si="33"/>
        <v>Wed. August , 2024</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August</v>
      </c>
      <c r="V108" s="184"/>
      <c r="W108" s="179"/>
      <c r="X108" s="430">
        <f t="shared" ca="1" si="36"/>
        <v>45504</v>
      </c>
      <c r="Y108" s="568" t="str">
        <f t="shared" ca="1" si="33"/>
        <v>Wed. August , 2024</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August</v>
      </c>
      <c r="V109" s="184"/>
      <c r="W109" s="179"/>
      <c r="X109" s="430">
        <f t="shared" ca="1" si="36"/>
        <v>45504</v>
      </c>
      <c r="Y109" s="568" t="str">
        <f t="shared" ca="1" si="33"/>
        <v>Wed. August , 2024</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August</v>
      </c>
      <c r="V110" s="184"/>
      <c r="W110" s="179"/>
      <c r="X110" s="430">
        <f t="shared" ca="1" si="36"/>
        <v>45504</v>
      </c>
      <c r="Y110" s="568" t="str">
        <f t="shared" ca="1" si="33"/>
        <v>Wed. August , 2024</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August</v>
      </c>
      <c r="V111" s="184"/>
      <c r="W111" s="179"/>
      <c r="X111" s="430">
        <f t="shared" ca="1" si="36"/>
        <v>45504</v>
      </c>
      <c r="Y111" s="568" t="str">
        <f t="shared" ca="1" si="33"/>
        <v>Wed. August , 2024</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August</v>
      </c>
      <c r="V112" s="184"/>
      <c r="W112" s="179"/>
      <c r="X112" s="430">
        <f t="shared" ca="1" si="36"/>
        <v>45504</v>
      </c>
      <c r="Y112" s="568" t="str">
        <f t="shared" ca="1" si="33"/>
        <v>Wed. August , 2024</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August</v>
      </c>
      <c r="V113" s="184"/>
      <c r="W113" s="179"/>
      <c r="X113" s="430">
        <f t="shared" ca="1" si="36"/>
        <v>45504</v>
      </c>
      <c r="Y113" s="568" t="str">
        <f t="shared" ca="1" si="33"/>
        <v>Wed. August , 2024</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August</v>
      </c>
      <c r="V114" s="184"/>
      <c r="W114" s="179"/>
      <c r="X114" s="430">
        <f t="shared" ca="1" si="36"/>
        <v>45504</v>
      </c>
      <c r="Y114" s="568" t="str">
        <f t="shared" ca="1" si="33"/>
        <v>Wed. August , 2024</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August</v>
      </c>
      <c r="V115" s="184"/>
      <c r="W115" s="179"/>
      <c r="X115" s="430">
        <f t="shared" ca="1" si="36"/>
        <v>45504</v>
      </c>
      <c r="Y115" s="568" t="str">
        <f t="shared" ca="1" si="33"/>
        <v>Wed. August , 2024</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August</v>
      </c>
      <c r="V116" s="184"/>
      <c r="W116" s="179"/>
      <c r="X116" s="430">
        <f t="shared" ca="1" si="36"/>
        <v>45504</v>
      </c>
      <c r="Y116" s="568" t="str">
        <f t="shared" ca="1" si="33"/>
        <v>Wed. August , 2024</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August</v>
      </c>
      <c r="V117" s="184"/>
      <c r="W117" s="179"/>
      <c r="X117" s="430">
        <f t="shared" ca="1" si="36"/>
        <v>45504</v>
      </c>
      <c r="Y117" s="568" t="str">
        <f t="shared" ca="1" si="33"/>
        <v>Wed. August , 2024</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August</v>
      </c>
      <c r="V118" s="184"/>
      <c r="W118" s="179"/>
      <c r="X118" s="430">
        <f t="shared" ca="1" si="36"/>
        <v>45504</v>
      </c>
      <c r="Y118" s="568" t="str">
        <f t="shared" ca="1" si="33"/>
        <v>Wed. August , 2024</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August</v>
      </c>
      <c r="V119" s="184"/>
      <c r="W119" s="179"/>
      <c r="X119" s="430">
        <f t="shared" ca="1" si="36"/>
        <v>45504</v>
      </c>
      <c r="Y119" s="568" t="str">
        <f t="shared" ca="1" si="33"/>
        <v>Wed. August , 2024</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August</v>
      </c>
      <c r="V120" s="184"/>
      <c r="W120" s="179"/>
      <c r="X120" s="430">
        <f t="shared" ca="1" si="36"/>
        <v>45504</v>
      </c>
      <c r="Y120" s="568" t="str">
        <f t="shared" ca="1" si="33"/>
        <v>Wed. August , 2024</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August</v>
      </c>
      <c r="V121" s="184"/>
      <c r="W121" s="179"/>
      <c r="X121" s="430">
        <f t="shared" ca="1" si="36"/>
        <v>45504</v>
      </c>
      <c r="Y121" s="568" t="str">
        <f t="shared" ca="1" si="33"/>
        <v>Wed. August , 2024</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August</v>
      </c>
      <c r="V122" s="184"/>
      <c r="W122" s="179"/>
      <c r="X122" s="430">
        <f t="shared" ca="1" si="36"/>
        <v>45504</v>
      </c>
      <c r="Y122" s="568" t="str">
        <f t="shared" ca="1" si="33"/>
        <v>Wed. August , 2024</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August</v>
      </c>
      <c r="V123" s="184"/>
      <c r="W123" s="179"/>
      <c r="X123" s="430">
        <f t="shared" ca="1" si="36"/>
        <v>45504</v>
      </c>
      <c r="Y123" s="568" t="str">
        <f t="shared" ca="1" si="33"/>
        <v>Wed. August , 2024</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August</v>
      </c>
      <c r="V124" s="184"/>
      <c r="W124" s="179"/>
      <c r="X124" s="430">
        <f t="shared" ca="1" si="36"/>
        <v>45504</v>
      </c>
      <c r="Y124" s="568" t="str">
        <f t="shared" ca="1" si="33"/>
        <v>Wed. August , 2024</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August</v>
      </c>
      <c r="V125" s="184"/>
      <c r="W125" s="179"/>
      <c r="X125" s="430">
        <f t="shared" ca="1" si="36"/>
        <v>45504</v>
      </c>
      <c r="Y125" s="568" t="str">
        <f t="shared" ca="1" si="33"/>
        <v>Wed. August , 2024</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August</v>
      </c>
      <c r="V126" s="184"/>
      <c r="W126" s="179"/>
      <c r="X126" s="430">
        <f t="shared" ca="1" si="36"/>
        <v>45504</v>
      </c>
      <c r="Y126" s="568" t="str">
        <f t="shared" ca="1" si="33"/>
        <v>Wed. August , 2024</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August</v>
      </c>
      <c r="V127" s="184"/>
      <c r="W127" s="179"/>
      <c r="X127" s="430">
        <f t="shared" ca="1" si="36"/>
        <v>45504</v>
      </c>
      <c r="Y127" s="568" t="str">
        <f t="shared" ca="1" si="33"/>
        <v>Wed. August , 2024</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August</v>
      </c>
      <c r="V128" s="184"/>
      <c r="W128" s="179"/>
      <c r="X128" s="430">
        <f t="shared" ca="1" si="36"/>
        <v>45504</v>
      </c>
      <c r="Y128" s="568" t="str">
        <f t="shared" ca="1" si="33"/>
        <v>Wed. August , 2024</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August</v>
      </c>
      <c r="V129" s="184"/>
      <c r="W129" s="179"/>
      <c r="X129" s="430">
        <f t="shared" ca="1" si="36"/>
        <v>45504</v>
      </c>
      <c r="Y129" s="568" t="str">
        <f t="shared" ca="1" si="33"/>
        <v>Wed. August , 2024</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August</v>
      </c>
      <c r="V130" s="184"/>
      <c r="W130" s="179"/>
      <c r="X130" s="430">
        <f t="shared" ca="1" si="36"/>
        <v>45504</v>
      </c>
      <c r="Y130" s="568" t="str">
        <f t="shared" ca="1" si="33"/>
        <v>Wed. August , 2024</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August</v>
      </c>
      <c r="V131" s="184"/>
      <c r="W131" s="179"/>
      <c r="X131" s="430">
        <f t="shared" ca="1" si="36"/>
        <v>45504</v>
      </c>
      <c r="Y131" s="568" t="str">
        <f t="shared" ca="1" si="33"/>
        <v>Wed. August , 2024</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August</v>
      </c>
      <c r="V132" s="184"/>
      <c r="W132" s="179"/>
      <c r="X132" s="430">
        <f t="shared" ca="1" si="36"/>
        <v>45504</v>
      </c>
      <c r="Y132" s="568" t="str">
        <f t="shared" ca="1" si="33"/>
        <v>Wed. August , 2024</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August</v>
      </c>
      <c r="V133" s="184"/>
      <c r="W133" s="179"/>
      <c r="X133" s="430">
        <f t="shared" ca="1" si="36"/>
        <v>45504</v>
      </c>
      <c r="Y133" s="568" t="str">
        <f t="shared" ca="1" si="33"/>
        <v>Wed. August , 2024</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August</v>
      </c>
      <c r="V134" s="184"/>
      <c r="W134" s="179"/>
      <c r="X134" s="430">
        <f t="shared" ca="1" si="36"/>
        <v>45504</v>
      </c>
      <c r="Y134" s="568" t="str">
        <f t="shared" ca="1" si="33"/>
        <v>Wed. August , 2024</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August</v>
      </c>
      <c r="V135" s="184"/>
      <c r="W135" s="179"/>
      <c r="X135" s="430">
        <f t="shared" ca="1" si="36"/>
        <v>45504</v>
      </c>
      <c r="Y135" s="568" t="str">
        <f t="shared" ca="1" si="33"/>
        <v>Wed. August , 2024</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August</v>
      </c>
      <c r="V136" s="184"/>
      <c r="W136" s="179"/>
      <c r="X136" s="430">
        <f t="shared" ca="1" si="36"/>
        <v>45504</v>
      </c>
      <c r="Y136" s="568" t="str">
        <f t="shared" ca="1" si="33"/>
        <v>Wed. August , 2024</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August</v>
      </c>
      <c r="V137" s="184"/>
      <c r="W137" s="179"/>
      <c r="X137" s="430">
        <f t="shared" ca="1" si="36"/>
        <v>45504</v>
      </c>
      <c r="Y137" s="568" t="str">
        <f t="shared" ca="1" si="33"/>
        <v>Wed. August , 2024</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August</v>
      </c>
      <c r="V138" s="184"/>
      <c r="W138" s="179"/>
      <c r="X138" s="430">
        <f t="shared" ca="1" si="36"/>
        <v>45504</v>
      </c>
      <c r="Y138" s="568" t="str">
        <f t="shared" ca="1" si="33"/>
        <v>Wed. August , 2024</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August</v>
      </c>
      <c r="V139" s="184"/>
      <c r="W139" s="179"/>
      <c r="X139" s="430">
        <f t="shared" ca="1" si="36"/>
        <v>45504</v>
      </c>
      <c r="Y139" s="568" t="str">
        <f t="shared" ca="1" si="33"/>
        <v>Wed. August , 2024</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August</v>
      </c>
      <c r="V140" s="184"/>
      <c r="W140" s="179"/>
      <c r="X140" s="430">
        <f t="shared" ca="1" si="36"/>
        <v>45504</v>
      </c>
      <c r="Y140" s="568" t="str">
        <f t="shared" ca="1" si="33"/>
        <v>Wed. August , 2024</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August</v>
      </c>
      <c r="V141" s="184"/>
      <c r="W141" s="179"/>
      <c r="X141" s="430">
        <f t="shared" ca="1" si="36"/>
        <v>45504</v>
      </c>
      <c r="Y141" s="568" t="str">
        <f t="shared" ca="1" si="33"/>
        <v>Wed. August , 2024</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August</v>
      </c>
      <c r="V142" s="184"/>
      <c r="W142" s="179"/>
      <c r="X142" s="430">
        <f t="shared" ca="1" si="36"/>
        <v>45504</v>
      </c>
      <c r="Y142" s="568" t="str">
        <f t="shared" ca="1" si="33"/>
        <v>Wed. August , 2024</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August</v>
      </c>
      <c r="V143" s="184"/>
      <c r="W143" s="179"/>
      <c r="X143" s="430">
        <f t="shared" ca="1" si="36"/>
        <v>45504</v>
      </c>
      <c r="Y143" s="568" t="str">
        <f t="shared" ca="1" si="33"/>
        <v>Wed. August , 2024</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August</v>
      </c>
      <c r="V144" s="184"/>
      <c r="W144" s="179"/>
      <c r="X144" s="430">
        <f t="shared" ca="1" si="36"/>
        <v>45504</v>
      </c>
      <c r="Y144" s="568" t="str">
        <f t="shared" ca="1" si="33"/>
        <v>Wed. August , 2024</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August</v>
      </c>
      <c r="V145" s="184"/>
      <c r="W145" s="179"/>
      <c r="X145" s="430">
        <f t="shared" ca="1" si="36"/>
        <v>45504</v>
      </c>
      <c r="Y145" s="568" t="str">
        <f t="shared" ca="1" si="33"/>
        <v>Wed. August , 2024</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August</v>
      </c>
      <c r="V146" s="184"/>
      <c r="W146" s="179"/>
      <c r="X146" s="430">
        <f t="shared" ca="1" si="36"/>
        <v>45504</v>
      </c>
      <c r="Y146" s="568" t="str">
        <f t="shared" ca="1" si="33"/>
        <v>Wed. August , 2024</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August</v>
      </c>
      <c r="V147" s="184"/>
      <c r="W147" s="179"/>
      <c r="X147" s="430">
        <f t="shared" ca="1" si="36"/>
        <v>45504</v>
      </c>
      <c r="Y147" s="568" t="str">
        <f t="shared" ca="1" si="33"/>
        <v>Wed. August , 2024</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August</v>
      </c>
      <c r="V148" s="184"/>
      <c r="W148" s="179"/>
      <c r="X148" s="430">
        <f t="shared" ca="1" si="36"/>
        <v>45504</v>
      </c>
      <c r="Y148" s="568" t="str">
        <f t="shared" ca="1" si="33"/>
        <v>Wed. August , 2024</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August</v>
      </c>
      <c r="V149" s="184"/>
      <c r="W149" s="179"/>
      <c r="X149" s="430">
        <f t="shared" ca="1" si="36"/>
        <v>45504</v>
      </c>
      <c r="Y149" s="568" t="str">
        <f t="shared" ref="Y149:Y194" ca="1" si="52">IF(Y143="f",T149&amp;". "&amp;" "&amp;R149&amp;" "&amp;U149&amp;" "&amp;$AE$7,T149&amp;". "&amp;U149&amp;" "&amp;R149&amp;", "&amp;$AE$7)</f>
        <v>Wed. August , 2024</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August</v>
      </c>
      <c r="V150" s="184"/>
      <c r="W150" s="179"/>
      <c r="X150" s="430">
        <f t="shared" ref="X150:X194" ca="1" si="55">$AE$8+D150</f>
        <v>45504</v>
      </c>
      <c r="Y150" s="568" t="str">
        <f t="shared" ca="1" si="52"/>
        <v>Wed. August , 2024</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August</v>
      </c>
      <c r="V151" s="184"/>
      <c r="W151" s="179"/>
      <c r="X151" s="430">
        <f t="shared" ca="1" si="55"/>
        <v>45504</v>
      </c>
      <c r="Y151" s="568" t="str">
        <f t="shared" ca="1" si="52"/>
        <v>Wed. August , 2024</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August</v>
      </c>
      <c r="V152" s="184"/>
      <c r="W152" s="179"/>
      <c r="X152" s="430">
        <f t="shared" ca="1" si="55"/>
        <v>45504</v>
      </c>
      <c r="Y152" s="568" t="str">
        <f t="shared" ca="1" si="52"/>
        <v>Wed. August , 2024</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August</v>
      </c>
      <c r="V153" s="184"/>
      <c r="W153" s="179"/>
      <c r="X153" s="430">
        <f t="shared" ca="1" si="55"/>
        <v>45504</v>
      </c>
      <c r="Y153" s="568" t="str">
        <f t="shared" ca="1" si="52"/>
        <v>Wed. August , 2024</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August</v>
      </c>
      <c r="V154" s="184"/>
      <c r="W154" s="179"/>
      <c r="X154" s="430">
        <f t="shared" ca="1" si="55"/>
        <v>45504</v>
      </c>
      <c r="Y154" s="568" t="str">
        <f t="shared" ca="1" si="52"/>
        <v>Wed. August , 2024</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August</v>
      </c>
      <c r="V155" s="184"/>
      <c r="W155" s="179"/>
      <c r="X155" s="430">
        <f t="shared" ca="1" si="55"/>
        <v>45504</v>
      </c>
      <c r="Y155" s="568" t="str">
        <f t="shared" ca="1" si="52"/>
        <v>Wed. August , 2024</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August</v>
      </c>
      <c r="V156" s="184"/>
      <c r="W156" s="179"/>
      <c r="X156" s="430">
        <f t="shared" ca="1" si="55"/>
        <v>45504</v>
      </c>
      <c r="Y156" s="568" t="str">
        <f t="shared" ca="1" si="52"/>
        <v>Wed. August , 2024</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August</v>
      </c>
      <c r="V157" s="184"/>
      <c r="W157" s="179"/>
      <c r="X157" s="430">
        <f t="shared" ca="1" si="55"/>
        <v>45504</v>
      </c>
      <c r="Y157" s="568" t="str">
        <f t="shared" ca="1" si="52"/>
        <v>Wed. August , 2024</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August</v>
      </c>
      <c r="V158" s="184"/>
      <c r="W158" s="179"/>
      <c r="X158" s="430">
        <f t="shared" ca="1" si="55"/>
        <v>45504</v>
      </c>
      <c r="Y158" s="568" t="str">
        <f t="shared" ca="1" si="52"/>
        <v>Wed. August , 2024</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August</v>
      </c>
      <c r="V159" s="184"/>
      <c r="W159" s="179"/>
      <c r="X159" s="430">
        <f t="shared" ca="1" si="55"/>
        <v>45504</v>
      </c>
      <c r="Y159" s="568" t="str">
        <f t="shared" ca="1" si="52"/>
        <v>Wed. August , 2024</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August</v>
      </c>
      <c r="V160" s="184"/>
      <c r="W160" s="179"/>
      <c r="X160" s="430">
        <f t="shared" ca="1" si="55"/>
        <v>45504</v>
      </c>
      <c r="Y160" s="568" t="str">
        <f t="shared" ca="1" si="52"/>
        <v>Wed. August , 2024</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August</v>
      </c>
      <c r="V161" s="184"/>
      <c r="W161" s="179"/>
      <c r="X161" s="430">
        <f t="shared" ca="1" si="55"/>
        <v>45504</v>
      </c>
      <c r="Y161" s="568" t="str">
        <f t="shared" ca="1" si="52"/>
        <v>Wed. August , 2024</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August</v>
      </c>
      <c r="V162" s="184"/>
      <c r="W162" s="179"/>
      <c r="X162" s="430">
        <f t="shared" ca="1" si="55"/>
        <v>45504</v>
      </c>
      <c r="Y162" s="568" t="str">
        <f t="shared" ca="1" si="52"/>
        <v>Wed. August , 2024</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August</v>
      </c>
      <c r="V163" s="184"/>
      <c r="W163" s="179"/>
      <c r="X163" s="430">
        <f t="shared" ca="1" si="55"/>
        <v>45504</v>
      </c>
      <c r="Y163" s="568" t="str">
        <f t="shared" ca="1" si="52"/>
        <v>Wed. August , 2024</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August</v>
      </c>
      <c r="V164" s="184"/>
      <c r="W164" s="179"/>
      <c r="X164" s="430">
        <f t="shared" ca="1" si="55"/>
        <v>45504</v>
      </c>
      <c r="Y164" s="568" t="str">
        <f t="shared" ca="1" si="52"/>
        <v>Wed. August , 2024</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August</v>
      </c>
      <c r="V165" s="184"/>
      <c r="W165" s="179"/>
      <c r="X165" s="430">
        <f t="shared" ca="1" si="55"/>
        <v>45504</v>
      </c>
      <c r="Y165" s="568" t="str">
        <f t="shared" ca="1" si="52"/>
        <v>Wed. August , 2024</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August</v>
      </c>
      <c r="V166" s="184"/>
      <c r="W166" s="179"/>
      <c r="X166" s="430">
        <f t="shared" ca="1" si="55"/>
        <v>45504</v>
      </c>
      <c r="Y166" s="568" t="str">
        <f t="shared" ca="1" si="52"/>
        <v>Wed. August , 2024</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August</v>
      </c>
      <c r="V167" s="184"/>
      <c r="W167" s="179"/>
      <c r="X167" s="430">
        <f t="shared" ca="1" si="55"/>
        <v>45504</v>
      </c>
      <c r="Y167" s="568" t="str">
        <f t="shared" ca="1" si="52"/>
        <v>Wed. August , 2024</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August</v>
      </c>
      <c r="V168" s="184"/>
      <c r="W168" s="179"/>
      <c r="X168" s="430">
        <f t="shared" ca="1" si="55"/>
        <v>45504</v>
      </c>
      <c r="Y168" s="568" t="str">
        <f t="shared" ca="1" si="52"/>
        <v>Wed. August , 2024</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August</v>
      </c>
      <c r="V169" s="184"/>
      <c r="W169" s="179"/>
      <c r="X169" s="430">
        <f t="shared" ca="1" si="55"/>
        <v>45504</v>
      </c>
      <c r="Y169" s="568" t="str">
        <f t="shared" ca="1" si="52"/>
        <v>Wed. August , 2024</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August</v>
      </c>
      <c r="V170" s="184"/>
      <c r="W170" s="179"/>
      <c r="X170" s="430">
        <f t="shared" ca="1" si="55"/>
        <v>45504</v>
      </c>
      <c r="Y170" s="568" t="str">
        <f t="shared" ca="1" si="52"/>
        <v>Wed. August , 2024</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August</v>
      </c>
      <c r="V171" s="184"/>
      <c r="W171" s="179"/>
      <c r="X171" s="430">
        <f t="shared" ca="1" si="55"/>
        <v>45504</v>
      </c>
      <c r="Y171" s="568" t="str">
        <f t="shared" ca="1" si="52"/>
        <v>Wed. August , 2024</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August</v>
      </c>
      <c r="V172" s="184"/>
      <c r="W172" s="179"/>
      <c r="X172" s="430">
        <f t="shared" ca="1" si="55"/>
        <v>45504</v>
      </c>
      <c r="Y172" s="568" t="str">
        <f t="shared" ca="1" si="52"/>
        <v>Wed. August , 2024</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August</v>
      </c>
      <c r="V173" s="184"/>
      <c r="W173" s="179"/>
      <c r="X173" s="430">
        <f t="shared" ca="1" si="55"/>
        <v>45504</v>
      </c>
      <c r="Y173" s="568" t="str">
        <f t="shared" ca="1" si="52"/>
        <v>Wed. August , 2024</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August</v>
      </c>
      <c r="V174" s="184"/>
      <c r="W174" s="179"/>
      <c r="X174" s="430">
        <f t="shared" ca="1" si="55"/>
        <v>45504</v>
      </c>
      <c r="Y174" s="568" t="str">
        <f t="shared" ca="1" si="52"/>
        <v>Wed. August , 2024</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August</v>
      </c>
      <c r="V175" s="184"/>
      <c r="W175" s="179"/>
      <c r="X175" s="430">
        <f t="shared" ca="1" si="55"/>
        <v>45504</v>
      </c>
      <c r="Y175" s="568" t="str">
        <f t="shared" ca="1" si="52"/>
        <v>Wed. August , 2024</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August</v>
      </c>
      <c r="V176" s="184"/>
      <c r="W176" s="179"/>
      <c r="X176" s="430">
        <f t="shared" ca="1" si="55"/>
        <v>45504</v>
      </c>
      <c r="Y176" s="568" t="str">
        <f t="shared" ca="1" si="52"/>
        <v>Wed. August , 2024</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August</v>
      </c>
      <c r="V177" s="184"/>
      <c r="W177" s="179"/>
      <c r="X177" s="430">
        <f t="shared" ca="1" si="55"/>
        <v>45504</v>
      </c>
      <c r="Y177" s="568" t="str">
        <f t="shared" ca="1" si="52"/>
        <v>Wed. August , 2024</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August</v>
      </c>
      <c r="V178" s="184"/>
      <c r="W178" s="179"/>
      <c r="X178" s="430">
        <f t="shared" ca="1" si="55"/>
        <v>45504</v>
      </c>
      <c r="Y178" s="568" t="str">
        <f t="shared" ca="1" si="52"/>
        <v>Wed. August , 2024</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August</v>
      </c>
      <c r="V179" s="184"/>
      <c r="W179" s="179"/>
      <c r="X179" s="430">
        <f t="shared" ca="1" si="55"/>
        <v>45504</v>
      </c>
      <c r="Y179" s="568" t="str">
        <f t="shared" ca="1" si="52"/>
        <v>Wed. August , 2024</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August</v>
      </c>
      <c r="V180" s="184"/>
      <c r="W180" s="179"/>
      <c r="X180" s="430">
        <f t="shared" ca="1" si="55"/>
        <v>45504</v>
      </c>
      <c r="Y180" s="568" t="str">
        <f t="shared" ca="1" si="52"/>
        <v>Wed. August , 2024</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August</v>
      </c>
      <c r="V181" s="184"/>
      <c r="W181" s="179"/>
      <c r="X181" s="430">
        <f t="shared" ca="1" si="55"/>
        <v>45504</v>
      </c>
      <c r="Y181" s="568" t="str">
        <f t="shared" ca="1" si="52"/>
        <v>Wed. August , 2024</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August</v>
      </c>
      <c r="V182" s="184"/>
      <c r="W182" s="179"/>
      <c r="X182" s="430">
        <f t="shared" ca="1" si="55"/>
        <v>45504</v>
      </c>
      <c r="Y182" s="568" t="str">
        <f t="shared" ca="1" si="52"/>
        <v>Wed. August , 2024</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August</v>
      </c>
      <c r="V183" s="184"/>
      <c r="W183" s="179"/>
      <c r="X183" s="430">
        <f t="shared" ca="1" si="55"/>
        <v>45504</v>
      </c>
      <c r="Y183" s="568" t="str">
        <f t="shared" ca="1" si="52"/>
        <v>Wed. August , 2024</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August</v>
      </c>
      <c r="V184" s="184"/>
      <c r="W184" s="179"/>
      <c r="X184" s="430">
        <f t="shared" ca="1" si="55"/>
        <v>45504</v>
      </c>
      <c r="Y184" s="568" t="str">
        <f t="shared" ca="1" si="52"/>
        <v>Wed. August , 2024</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August</v>
      </c>
      <c r="V185" s="184"/>
      <c r="W185" s="179"/>
      <c r="X185" s="430">
        <f t="shared" ca="1" si="55"/>
        <v>45504</v>
      </c>
      <c r="Y185" s="568" t="str">
        <f t="shared" ca="1" si="52"/>
        <v>Wed. August , 2024</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August</v>
      </c>
      <c r="V186" s="184"/>
      <c r="W186" s="179"/>
      <c r="X186" s="430">
        <f t="shared" ca="1" si="55"/>
        <v>45504</v>
      </c>
      <c r="Y186" s="568" t="str">
        <f t="shared" ca="1" si="52"/>
        <v>Wed. August , 2024</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August</v>
      </c>
      <c r="V187" s="184"/>
      <c r="W187" s="179"/>
      <c r="X187" s="430">
        <f t="shared" ca="1" si="55"/>
        <v>45504</v>
      </c>
      <c r="Y187" s="568" t="str">
        <f t="shared" ca="1" si="52"/>
        <v>Wed. August , 2024</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August</v>
      </c>
      <c r="V188" s="184"/>
      <c r="W188" s="179"/>
      <c r="X188" s="430">
        <f t="shared" ca="1" si="55"/>
        <v>45504</v>
      </c>
      <c r="Y188" s="568" t="str">
        <f t="shared" ca="1" si="52"/>
        <v>Wed. August , 2024</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August</v>
      </c>
      <c r="V189" s="184"/>
      <c r="W189" s="179"/>
      <c r="X189" s="430">
        <f t="shared" ca="1" si="55"/>
        <v>45504</v>
      </c>
      <c r="Y189" s="568" t="str">
        <f t="shared" ca="1" si="52"/>
        <v>Wed. August , 2024</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August</v>
      </c>
      <c r="V190" s="184"/>
      <c r="W190" s="179"/>
      <c r="X190" s="430">
        <f t="shared" ca="1" si="55"/>
        <v>45504</v>
      </c>
      <c r="Y190" s="568" t="str">
        <f t="shared" ca="1" si="52"/>
        <v>Wed. August , 2024</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August</v>
      </c>
      <c r="V191" s="184"/>
      <c r="W191" s="179"/>
      <c r="X191" s="430">
        <f t="shared" ca="1" si="55"/>
        <v>45504</v>
      </c>
      <c r="Y191" s="568" t="str">
        <f t="shared" ca="1" si="52"/>
        <v>Wed. August , 2024</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August</v>
      </c>
      <c r="V192" s="184"/>
      <c r="W192" s="179"/>
      <c r="X192" s="430">
        <f t="shared" ca="1" si="55"/>
        <v>45504</v>
      </c>
      <c r="Y192" s="568" t="str">
        <f t="shared" ca="1" si="52"/>
        <v>Wed. August , 2024</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August</v>
      </c>
      <c r="V193" s="184"/>
      <c r="W193" s="179"/>
      <c r="X193" s="430">
        <f t="shared" ca="1" si="55"/>
        <v>45504</v>
      </c>
      <c r="Y193" s="568" t="str">
        <f t="shared" ca="1" si="52"/>
        <v>Wed. August , 2024</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August</v>
      </c>
      <c r="V194" s="184"/>
      <c r="W194" s="179"/>
      <c r="X194" s="430">
        <f t="shared" ca="1" si="55"/>
        <v>45504</v>
      </c>
      <c r="Y194" s="568" t="str">
        <f t="shared" ca="1" si="52"/>
        <v>Wed. August , 2024</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xr:uid="{00000000-0004-0000-0A00-000000000000}"/>
    <hyperlink ref="Q3" r:id="rId2" xr:uid="{00000000-0004-0000-0A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September,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9</v>
      </c>
      <c r="AE6" s="204" t="str">
        <f ca="1">TEXT(DATE($AE$7,$AD$6,1),"Mmmm, YYYY")</f>
        <v>September, 2024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45535</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September,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September</v>
      </c>
      <c r="V18" s="650" t="str">
        <f ca="1">AE6</f>
        <v>September,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September</v>
      </c>
      <c r="V19" s="650" t="str">
        <f ca="1">U19&amp;" "&amp;Year_four_digits</f>
        <v>September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September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September</v>
      </c>
      <c r="V20" s="179"/>
      <c r="W20" s="179"/>
      <c r="X20" s="430">
        <f ca="1">$AE$8+D20</f>
        <v>45536</v>
      </c>
      <c r="Y20" s="568" t="str">
        <f ca="1">IF(Y14="f",T20&amp;". "&amp;" "&amp;R20&amp;" "&amp;U20&amp;" "&amp;$AE$7,T20&amp;". "&amp;U20&amp;" "&amp;R20&amp;", "&amp;$AE$7)</f>
        <v>Sun. September 1, 2024</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September</v>
      </c>
      <c r="V21" s="184"/>
      <c r="W21" s="179"/>
      <c r="X21" s="430">
        <f ca="1">$AE$8+D21</f>
        <v>45535</v>
      </c>
      <c r="Y21" s="568" t="str">
        <f t="shared" ref="Y21:Y84" ca="1" si="14">IF(Y15="f",T21&amp;". "&amp;" "&amp;R21&amp;" "&amp;U21&amp;" "&amp;$AE$7,T21&amp;". "&amp;U21&amp;" "&amp;R21&amp;", "&amp;$AE$7)</f>
        <v>Sat. September , 2024</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September</v>
      </c>
      <c r="V22" s="184"/>
      <c r="W22" s="179"/>
      <c r="X22" s="430">
        <f t="shared" ref="X22:X85" ca="1" si="17">$AE$8+D22</f>
        <v>45535</v>
      </c>
      <c r="Y22" s="568" t="str">
        <f t="shared" ca="1" si="14"/>
        <v>Sat. September , 2024</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September</v>
      </c>
      <c r="V23" s="184"/>
      <c r="W23" s="179"/>
      <c r="X23" s="430">
        <f t="shared" ca="1" si="17"/>
        <v>45535</v>
      </c>
      <c r="Y23" s="568" t="str">
        <f t="shared" ca="1" si="14"/>
        <v>Sat. September , 2024</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September</v>
      </c>
      <c r="V24" s="184"/>
      <c r="W24" s="179"/>
      <c r="X24" s="430">
        <f t="shared" ca="1" si="17"/>
        <v>45535</v>
      </c>
      <c r="Y24" s="568" t="str">
        <f t="shared" ca="1" si="14"/>
        <v>Sat. September , 2024</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September</v>
      </c>
      <c r="V25" s="184"/>
      <c r="W25" s="179"/>
      <c r="X25" s="430">
        <f t="shared" ca="1" si="17"/>
        <v>45535</v>
      </c>
      <c r="Y25" s="568" t="str">
        <f t="shared" ca="1" si="14"/>
        <v>Sat. September , 2024</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September</v>
      </c>
      <c r="V26" s="184"/>
      <c r="W26" s="179"/>
      <c r="X26" s="430">
        <f t="shared" ca="1" si="17"/>
        <v>45535</v>
      </c>
      <c r="Y26" s="568" t="str">
        <f t="shared" ca="1" si="14"/>
        <v>Sat. September , 2024</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September</v>
      </c>
      <c r="V27" s="184"/>
      <c r="W27" s="179"/>
      <c r="X27" s="430">
        <f t="shared" ca="1" si="17"/>
        <v>45535</v>
      </c>
      <c r="Y27" s="568" t="str">
        <f t="shared" ca="1" si="14"/>
        <v>Sat. September , 2024</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September</v>
      </c>
      <c r="V28" s="184"/>
      <c r="W28" s="179"/>
      <c r="X28" s="430">
        <f t="shared" ca="1" si="17"/>
        <v>45535</v>
      </c>
      <c r="Y28" s="568" t="str">
        <f t="shared" ca="1" si="14"/>
        <v>Sat. September , 2024</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September</v>
      </c>
      <c r="V29" s="184"/>
      <c r="W29" s="179"/>
      <c r="X29" s="430">
        <f t="shared" ca="1" si="17"/>
        <v>45535</v>
      </c>
      <c r="Y29" s="568" t="str">
        <f t="shared" ca="1" si="14"/>
        <v>Sat. September , 2024</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September</v>
      </c>
      <c r="V30" s="184"/>
      <c r="W30" s="179"/>
      <c r="X30" s="430">
        <f t="shared" ca="1" si="17"/>
        <v>45535</v>
      </c>
      <c r="Y30" s="568" t="str">
        <f t="shared" ca="1" si="14"/>
        <v>Sat. September , 2024</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September</v>
      </c>
      <c r="V31" s="184"/>
      <c r="W31" s="179"/>
      <c r="X31" s="430">
        <f t="shared" ca="1" si="17"/>
        <v>45535</v>
      </c>
      <c r="Y31" s="568" t="str">
        <f t="shared" ca="1" si="14"/>
        <v>Sat. September , 2024</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September</v>
      </c>
      <c r="V32" s="184"/>
      <c r="W32" s="179"/>
      <c r="X32" s="430">
        <f t="shared" ca="1" si="17"/>
        <v>45535</v>
      </c>
      <c r="Y32" s="568" t="str">
        <f t="shared" ca="1" si="14"/>
        <v>Sat. September , 2024</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September</v>
      </c>
      <c r="V33" s="184"/>
      <c r="W33" s="179"/>
      <c r="X33" s="430">
        <f t="shared" ca="1" si="17"/>
        <v>45535</v>
      </c>
      <c r="Y33" s="568" t="str">
        <f t="shared" ca="1" si="14"/>
        <v>Sat. September , 2024</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September</v>
      </c>
      <c r="V34" s="184"/>
      <c r="W34" s="179"/>
      <c r="X34" s="430">
        <f t="shared" ca="1" si="17"/>
        <v>45535</v>
      </c>
      <c r="Y34" s="568" t="str">
        <f t="shared" ca="1" si="14"/>
        <v>Sat. September , 2024</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September</v>
      </c>
      <c r="V35" s="184"/>
      <c r="W35" s="179"/>
      <c r="X35" s="430">
        <f t="shared" ca="1" si="17"/>
        <v>45535</v>
      </c>
      <c r="Y35" s="568" t="str">
        <f t="shared" ca="1" si="14"/>
        <v>Sat. September , 2024</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September</v>
      </c>
      <c r="V36" s="184"/>
      <c r="W36" s="179"/>
      <c r="X36" s="430">
        <f t="shared" ca="1" si="17"/>
        <v>45535</v>
      </c>
      <c r="Y36" s="568" t="str">
        <f t="shared" ca="1" si="14"/>
        <v>Sat. September , 2024</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September</v>
      </c>
      <c r="V37" s="184"/>
      <c r="W37" s="179"/>
      <c r="X37" s="430">
        <f t="shared" ca="1" si="17"/>
        <v>45535</v>
      </c>
      <c r="Y37" s="568" t="str">
        <f t="shared" ca="1" si="14"/>
        <v>Sat. September , 2024</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September</v>
      </c>
      <c r="V38" s="184"/>
      <c r="W38" s="179"/>
      <c r="X38" s="430">
        <f t="shared" ca="1" si="17"/>
        <v>45535</v>
      </c>
      <c r="Y38" s="568" t="str">
        <f t="shared" ca="1" si="14"/>
        <v>Sat. September , 2024</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September</v>
      </c>
      <c r="V39" s="184"/>
      <c r="W39" s="179"/>
      <c r="X39" s="430">
        <f t="shared" ca="1" si="17"/>
        <v>45535</v>
      </c>
      <c r="Y39" s="568" t="str">
        <f t="shared" ca="1" si="14"/>
        <v>Sat. September , 2024</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September</v>
      </c>
      <c r="V40" s="184"/>
      <c r="W40" s="179"/>
      <c r="X40" s="430">
        <f t="shared" ca="1" si="17"/>
        <v>45535</v>
      </c>
      <c r="Y40" s="568" t="str">
        <f t="shared" ca="1" si="14"/>
        <v>Sat. September , 2024</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September</v>
      </c>
      <c r="V41" s="184"/>
      <c r="W41" s="179"/>
      <c r="X41" s="430">
        <f t="shared" ca="1" si="17"/>
        <v>45535</v>
      </c>
      <c r="Y41" s="568" t="str">
        <f t="shared" ca="1" si="14"/>
        <v>Sat. September , 2024</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September</v>
      </c>
      <c r="V42" s="184"/>
      <c r="W42" s="179"/>
      <c r="X42" s="430">
        <f t="shared" ca="1" si="17"/>
        <v>45535</v>
      </c>
      <c r="Y42" s="568" t="str">
        <f t="shared" ca="1" si="14"/>
        <v>Sat. September , 2024</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September</v>
      </c>
      <c r="V43" s="184"/>
      <c r="W43" s="179"/>
      <c r="X43" s="430">
        <f t="shared" ca="1" si="17"/>
        <v>45535</v>
      </c>
      <c r="Y43" s="568" t="str">
        <f t="shared" ca="1" si="14"/>
        <v>Sat. September , 2024</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September</v>
      </c>
      <c r="V44" s="184"/>
      <c r="W44" s="179"/>
      <c r="X44" s="430">
        <f t="shared" ca="1" si="17"/>
        <v>45535</v>
      </c>
      <c r="Y44" s="568" t="str">
        <f t="shared" ca="1" si="14"/>
        <v>Sat. September , 2024</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September</v>
      </c>
      <c r="V45" s="184"/>
      <c r="W45" s="179"/>
      <c r="X45" s="430">
        <f t="shared" ca="1" si="17"/>
        <v>45535</v>
      </c>
      <c r="Y45" s="568" t="str">
        <f t="shared" ca="1" si="14"/>
        <v>Sat. September , 2024</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September</v>
      </c>
      <c r="V46" s="184"/>
      <c r="W46" s="179"/>
      <c r="X46" s="430">
        <f t="shared" ca="1" si="17"/>
        <v>45535</v>
      </c>
      <c r="Y46" s="568" t="str">
        <f t="shared" ca="1" si="14"/>
        <v>Sat. September , 2024</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September</v>
      </c>
      <c r="V47" s="184"/>
      <c r="W47" s="179"/>
      <c r="X47" s="430">
        <f t="shared" ca="1" si="17"/>
        <v>45535</v>
      </c>
      <c r="Y47" s="568" t="str">
        <f t="shared" ca="1" si="14"/>
        <v>Sat. September , 2024</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September</v>
      </c>
      <c r="V48" s="184"/>
      <c r="W48" s="179"/>
      <c r="X48" s="430">
        <f t="shared" ca="1" si="17"/>
        <v>45535</v>
      </c>
      <c r="Y48" s="568" t="str">
        <f t="shared" ca="1" si="14"/>
        <v>Sat. September , 2024</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September</v>
      </c>
      <c r="V49" s="184"/>
      <c r="W49" s="179"/>
      <c r="X49" s="430">
        <f t="shared" ca="1" si="17"/>
        <v>45535</v>
      </c>
      <c r="Y49" s="568" t="str">
        <f t="shared" ca="1" si="14"/>
        <v>Sat. September , 2024</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September</v>
      </c>
      <c r="V50" s="184"/>
      <c r="W50" s="179"/>
      <c r="X50" s="430">
        <f t="shared" ca="1" si="17"/>
        <v>45535</v>
      </c>
      <c r="Y50" s="568" t="str">
        <f t="shared" ca="1" si="14"/>
        <v>Sat. September , 2024</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September</v>
      </c>
      <c r="V51" s="184"/>
      <c r="W51" s="179"/>
      <c r="X51" s="430">
        <f t="shared" ca="1" si="17"/>
        <v>45535</v>
      </c>
      <c r="Y51" s="568" t="str">
        <f t="shared" ca="1" si="14"/>
        <v>Sat. September , 2024</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September</v>
      </c>
      <c r="V52" s="184"/>
      <c r="W52" s="179"/>
      <c r="X52" s="430">
        <f t="shared" ca="1" si="17"/>
        <v>45535</v>
      </c>
      <c r="Y52" s="568" t="str">
        <f t="shared" ca="1" si="14"/>
        <v>Sat. September , 2024</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September</v>
      </c>
      <c r="V53" s="184"/>
      <c r="W53" s="179"/>
      <c r="X53" s="430">
        <f t="shared" ca="1" si="17"/>
        <v>45535</v>
      </c>
      <c r="Y53" s="568" t="str">
        <f t="shared" ca="1" si="14"/>
        <v>Sat. September , 2024</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September</v>
      </c>
      <c r="V54" s="184"/>
      <c r="W54" s="179"/>
      <c r="X54" s="430">
        <f t="shared" ca="1" si="17"/>
        <v>45535</v>
      </c>
      <c r="Y54" s="568" t="str">
        <f t="shared" ca="1" si="14"/>
        <v>Sat. September , 2024</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September</v>
      </c>
      <c r="V55" s="184"/>
      <c r="W55" s="179"/>
      <c r="X55" s="430">
        <f t="shared" ca="1" si="17"/>
        <v>45535</v>
      </c>
      <c r="Y55" s="568" t="str">
        <f t="shared" ca="1" si="14"/>
        <v>Sat. September , 2024</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September</v>
      </c>
      <c r="V56" s="184"/>
      <c r="W56" s="179"/>
      <c r="X56" s="430">
        <f t="shared" ca="1" si="17"/>
        <v>45535</v>
      </c>
      <c r="Y56" s="568" t="str">
        <f t="shared" ca="1" si="14"/>
        <v>Sat. September , 2024</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September</v>
      </c>
      <c r="V57" s="184"/>
      <c r="W57" s="179"/>
      <c r="X57" s="430">
        <f t="shared" ca="1" si="17"/>
        <v>45535</v>
      </c>
      <c r="Y57" s="568" t="str">
        <f t="shared" ca="1" si="14"/>
        <v>Sat. September , 2024</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September</v>
      </c>
      <c r="V58" s="184"/>
      <c r="W58" s="179"/>
      <c r="X58" s="430">
        <f t="shared" ca="1" si="17"/>
        <v>45535</v>
      </c>
      <c r="Y58" s="568" t="str">
        <f t="shared" ca="1" si="14"/>
        <v>Sat. September , 2024</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September</v>
      </c>
      <c r="V59" s="184"/>
      <c r="W59" s="179"/>
      <c r="X59" s="430">
        <f t="shared" ca="1" si="17"/>
        <v>45535</v>
      </c>
      <c r="Y59" s="568" t="str">
        <f t="shared" ca="1" si="14"/>
        <v>Sat. September , 2024</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September</v>
      </c>
      <c r="V60" s="184"/>
      <c r="W60" s="179"/>
      <c r="X60" s="430">
        <f t="shared" ca="1" si="17"/>
        <v>45535</v>
      </c>
      <c r="Y60" s="568" t="str">
        <f t="shared" ca="1" si="14"/>
        <v>Sat. September , 2024</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September</v>
      </c>
      <c r="V61" s="184"/>
      <c r="W61" s="179"/>
      <c r="X61" s="430">
        <f t="shared" ca="1" si="17"/>
        <v>45535</v>
      </c>
      <c r="Y61" s="568" t="str">
        <f t="shared" ca="1" si="14"/>
        <v>Sat. September , 2024</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September</v>
      </c>
      <c r="V62" s="184"/>
      <c r="W62" s="179"/>
      <c r="X62" s="430">
        <f t="shared" ca="1" si="17"/>
        <v>45535</v>
      </c>
      <c r="Y62" s="568" t="str">
        <f t="shared" ca="1" si="14"/>
        <v>Sat. September , 2024</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September</v>
      </c>
      <c r="V63" s="184"/>
      <c r="W63" s="179"/>
      <c r="X63" s="430">
        <f t="shared" ca="1" si="17"/>
        <v>45535</v>
      </c>
      <c r="Y63" s="568" t="str">
        <f t="shared" ca="1" si="14"/>
        <v>Sat. September , 2024</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September</v>
      </c>
      <c r="V64" s="184"/>
      <c r="W64" s="179"/>
      <c r="X64" s="430">
        <f t="shared" ca="1" si="17"/>
        <v>45535</v>
      </c>
      <c r="Y64" s="568" t="str">
        <f t="shared" ca="1" si="14"/>
        <v>Sat. September , 2024</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September</v>
      </c>
      <c r="V65" s="184"/>
      <c r="W65" s="179"/>
      <c r="X65" s="430">
        <f t="shared" ca="1" si="17"/>
        <v>45535</v>
      </c>
      <c r="Y65" s="568" t="str">
        <f t="shared" ca="1" si="14"/>
        <v>Sat. September , 2024</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September</v>
      </c>
      <c r="V66" s="184"/>
      <c r="W66" s="179"/>
      <c r="X66" s="430">
        <f t="shared" ca="1" si="17"/>
        <v>45535</v>
      </c>
      <c r="Y66" s="568" t="str">
        <f t="shared" ca="1" si="14"/>
        <v>Sat. September , 2024</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September</v>
      </c>
      <c r="V67" s="184"/>
      <c r="W67" s="179"/>
      <c r="X67" s="430">
        <f t="shared" ca="1" si="17"/>
        <v>45535</v>
      </c>
      <c r="Y67" s="568" t="str">
        <f t="shared" ca="1" si="14"/>
        <v>Sat. September , 2024</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September</v>
      </c>
      <c r="V68" s="184"/>
      <c r="W68" s="179"/>
      <c r="X68" s="430">
        <f t="shared" ca="1" si="17"/>
        <v>45535</v>
      </c>
      <c r="Y68" s="568" t="str">
        <f t="shared" ca="1" si="14"/>
        <v>Sat. September , 2024</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September</v>
      </c>
      <c r="V69" s="184"/>
      <c r="W69" s="179"/>
      <c r="X69" s="430">
        <f t="shared" ca="1" si="17"/>
        <v>45535</v>
      </c>
      <c r="Y69" s="568" t="str">
        <f t="shared" ca="1" si="14"/>
        <v>Sat. September , 2024</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September</v>
      </c>
      <c r="V70" s="184"/>
      <c r="W70" s="179"/>
      <c r="X70" s="430">
        <f t="shared" ca="1" si="17"/>
        <v>45535</v>
      </c>
      <c r="Y70" s="568" t="str">
        <f t="shared" ca="1" si="14"/>
        <v>Sat. September , 2024</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September</v>
      </c>
      <c r="V71" s="184"/>
      <c r="W71" s="179"/>
      <c r="X71" s="430">
        <f t="shared" ca="1" si="17"/>
        <v>45535</v>
      </c>
      <c r="Y71" s="568" t="str">
        <f t="shared" ca="1" si="14"/>
        <v>Sat. September , 2024</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September</v>
      </c>
      <c r="V72" s="184"/>
      <c r="W72" s="179"/>
      <c r="X72" s="430">
        <f t="shared" ca="1" si="17"/>
        <v>45535</v>
      </c>
      <c r="Y72" s="568" t="str">
        <f t="shared" ca="1" si="14"/>
        <v>Sat. September , 2024</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September</v>
      </c>
      <c r="V73" s="184"/>
      <c r="W73" s="179"/>
      <c r="X73" s="430">
        <f t="shared" ca="1" si="17"/>
        <v>45535</v>
      </c>
      <c r="Y73" s="568" t="str">
        <f t="shared" ca="1" si="14"/>
        <v>Sat. September , 2024</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September</v>
      </c>
      <c r="V74" s="184"/>
      <c r="W74" s="179"/>
      <c r="X74" s="430">
        <f t="shared" ca="1" si="17"/>
        <v>45535</v>
      </c>
      <c r="Y74" s="568" t="str">
        <f t="shared" ca="1" si="14"/>
        <v>Sat. September , 2024</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September</v>
      </c>
      <c r="V75" s="184"/>
      <c r="W75" s="179"/>
      <c r="X75" s="430">
        <f t="shared" ca="1" si="17"/>
        <v>45535</v>
      </c>
      <c r="Y75" s="568" t="str">
        <f t="shared" ca="1" si="14"/>
        <v>Sat. September , 2024</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September</v>
      </c>
      <c r="V76" s="184"/>
      <c r="W76" s="179"/>
      <c r="X76" s="430">
        <f t="shared" ca="1" si="17"/>
        <v>45535</v>
      </c>
      <c r="Y76" s="568" t="str">
        <f t="shared" ca="1" si="14"/>
        <v>Sat. September , 2024</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September</v>
      </c>
      <c r="V77" s="184"/>
      <c r="W77" s="179"/>
      <c r="X77" s="430">
        <f t="shared" ca="1" si="17"/>
        <v>45535</v>
      </c>
      <c r="Y77" s="568" t="str">
        <f t="shared" ca="1" si="14"/>
        <v>Sat. September , 2024</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September</v>
      </c>
      <c r="V78" s="184"/>
      <c r="W78" s="179"/>
      <c r="X78" s="430">
        <f t="shared" ca="1" si="17"/>
        <v>45535</v>
      </c>
      <c r="Y78" s="568" t="str">
        <f t="shared" ca="1" si="14"/>
        <v>Sat. September , 2024</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September</v>
      </c>
      <c r="V79" s="184"/>
      <c r="W79" s="179"/>
      <c r="X79" s="430">
        <f t="shared" ca="1" si="17"/>
        <v>45535</v>
      </c>
      <c r="Y79" s="568" t="str">
        <f t="shared" ca="1" si="14"/>
        <v>Sat. September , 2024</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September</v>
      </c>
      <c r="V80" s="184"/>
      <c r="W80" s="179"/>
      <c r="X80" s="430">
        <f t="shared" ca="1" si="17"/>
        <v>45535</v>
      </c>
      <c r="Y80" s="568" t="str">
        <f t="shared" ca="1" si="14"/>
        <v>Sat. September , 2024</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September</v>
      </c>
      <c r="V81" s="184"/>
      <c r="W81" s="179"/>
      <c r="X81" s="430">
        <f t="shared" ca="1" si="17"/>
        <v>45535</v>
      </c>
      <c r="Y81" s="568" t="str">
        <f t="shared" ca="1" si="14"/>
        <v>Sat. September , 2024</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September</v>
      </c>
      <c r="V82" s="184"/>
      <c r="W82" s="179"/>
      <c r="X82" s="430">
        <f t="shared" ca="1" si="17"/>
        <v>45535</v>
      </c>
      <c r="Y82" s="568" t="str">
        <f t="shared" ca="1" si="14"/>
        <v>Sat. September , 2024</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September</v>
      </c>
      <c r="V83" s="184"/>
      <c r="W83" s="179"/>
      <c r="X83" s="430">
        <f t="shared" ca="1" si="17"/>
        <v>45535</v>
      </c>
      <c r="Y83" s="568" t="str">
        <f t="shared" ca="1" si="14"/>
        <v>Sat. September , 2024</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September</v>
      </c>
      <c r="V84" s="184"/>
      <c r="W84" s="179"/>
      <c r="X84" s="430">
        <f t="shared" ca="1" si="17"/>
        <v>45535</v>
      </c>
      <c r="Y84" s="568" t="str">
        <f t="shared" ca="1" si="14"/>
        <v>Sat. September , 2024</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September</v>
      </c>
      <c r="V85" s="184"/>
      <c r="W85" s="179"/>
      <c r="X85" s="430">
        <f t="shared" ca="1" si="17"/>
        <v>45535</v>
      </c>
      <c r="Y85" s="568" t="str">
        <f t="shared" ref="Y85:Y148" ca="1" si="33">IF(Y79="f",T85&amp;". "&amp;" "&amp;R85&amp;" "&amp;U85&amp;" "&amp;$AE$7,T85&amp;". "&amp;U85&amp;" "&amp;R85&amp;", "&amp;$AE$7)</f>
        <v>Sat. September , 2024</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September</v>
      </c>
      <c r="V86" s="184"/>
      <c r="W86" s="179"/>
      <c r="X86" s="430">
        <f t="shared" ref="X86:X149" ca="1" si="36">$AE$8+D86</f>
        <v>45535</v>
      </c>
      <c r="Y86" s="568" t="str">
        <f t="shared" ca="1" si="33"/>
        <v>Sat. September , 2024</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September</v>
      </c>
      <c r="V87" s="184"/>
      <c r="W87" s="179"/>
      <c r="X87" s="430">
        <f t="shared" ca="1" si="36"/>
        <v>45535</v>
      </c>
      <c r="Y87" s="568" t="str">
        <f t="shared" ca="1" si="33"/>
        <v>Sat. September , 2024</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September</v>
      </c>
      <c r="V88" s="184"/>
      <c r="W88" s="179"/>
      <c r="X88" s="430">
        <f t="shared" ca="1" si="36"/>
        <v>45535</v>
      </c>
      <c r="Y88" s="568" t="str">
        <f t="shared" ca="1" si="33"/>
        <v>Sat. September , 2024</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September</v>
      </c>
      <c r="V89" s="184"/>
      <c r="W89" s="179"/>
      <c r="X89" s="430">
        <f t="shared" ca="1" si="36"/>
        <v>45535</v>
      </c>
      <c r="Y89" s="568" t="str">
        <f t="shared" ca="1" si="33"/>
        <v>Sat. September , 2024</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September</v>
      </c>
      <c r="V90" s="184"/>
      <c r="W90" s="179"/>
      <c r="X90" s="430">
        <f t="shared" ca="1" si="36"/>
        <v>45535</v>
      </c>
      <c r="Y90" s="568" t="str">
        <f t="shared" ca="1" si="33"/>
        <v>Sat. September , 2024</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September</v>
      </c>
      <c r="V91" s="184"/>
      <c r="W91" s="179"/>
      <c r="X91" s="430">
        <f t="shared" ca="1" si="36"/>
        <v>45535</v>
      </c>
      <c r="Y91" s="568" t="str">
        <f t="shared" ca="1" si="33"/>
        <v>Sat. September , 2024</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September</v>
      </c>
      <c r="V92" s="184"/>
      <c r="W92" s="179"/>
      <c r="X92" s="430">
        <f t="shared" ca="1" si="36"/>
        <v>45535</v>
      </c>
      <c r="Y92" s="568" t="str">
        <f t="shared" ca="1" si="33"/>
        <v>Sat. September , 2024</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September</v>
      </c>
      <c r="V93" s="184"/>
      <c r="W93" s="179"/>
      <c r="X93" s="430">
        <f t="shared" ca="1" si="36"/>
        <v>45535</v>
      </c>
      <c r="Y93" s="568" t="str">
        <f t="shared" ca="1" si="33"/>
        <v>Sat. September , 2024</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September</v>
      </c>
      <c r="V94" s="184"/>
      <c r="W94" s="179"/>
      <c r="X94" s="430">
        <f t="shared" ca="1" si="36"/>
        <v>45535</v>
      </c>
      <c r="Y94" s="568" t="str">
        <f t="shared" ca="1" si="33"/>
        <v>Sat. September , 2024</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September</v>
      </c>
      <c r="V95" s="184"/>
      <c r="W95" s="179"/>
      <c r="X95" s="430">
        <f t="shared" ca="1" si="36"/>
        <v>45535</v>
      </c>
      <c r="Y95" s="568" t="str">
        <f t="shared" ca="1" si="33"/>
        <v>Sat. September , 2024</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September</v>
      </c>
      <c r="V96" s="184"/>
      <c r="W96" s="179"/>
      <c r="X96" s="430">
        <f t="shared" ca="1" si="36"/>
        <v>45535</v>
      </c>
      <c r="Y96" s="568" t="str">
        <f t="shared" ca="1" si="33"/>
        <v>Sat. September , 2024</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September</v>
      </c>
      <c r="V97" s="184"/>
      <c r="W97" s="179"/>
      <c r="X97" s="430">
        <f t="shared" ca="1" si="36"/>
        <v>45535</v>
      </c>
      <c r="Y97" s="568" t="str">
        <f t="shared" ca="1" si="33"/>
        <v>Sat. September , 2024</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September</v>
      </c>
      <c r="V98" s="184"/>
      <c r="W98" s="179"/>
      <c r="X98" s="430">
        <f t="shared" ca="1" si="36"/>
        <v>45535</v>
      </c>
      <c r="Y98" s="568" t="str">
        <f t="shared" ca="1" si="33"/>
        <v>Sat. September , 2024</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September</v>
      </c>
      <c r="V99" s="184"/>
      <c r="W99" s="179"/>
      <c r="X99" s="430">
        <f t="shared" ca="1" si="36"/>
        <v>45535</v>
      </c>
      <c r="Y99" s="568" t="str">
        <f t="shared" ca="1" si="33"/>
        <v>Sat. September , 2024</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September</v>
      </c>
      <c r="V100" s="184"/>
      <c r="W100" s="179"/>
      <c r="X100" s="430">
        <f t="shared" ca="1" si="36"/>
        <v>45535</v>
      </c>
      <c r="Y100" s="568" t="str">
        <f t="shared" ca="1" si="33"/>
        <v>Sat. September , 2024</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September</v>
      </c>
      <c r="V101" s="184"/>
      <c r="W101" s="179"/>
      <c r="X101" s="430">
        <f t="shared" ca="1" si="36"/>
        <v>45535</v>
      </c>
      <c r="Y101" s="568" t="str">
        <f t="shared" ca="1" si="33"/>
        <v>Sat. September , 2024</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September</v>
      </c>
      <c r="V102" s="184"/>
      <c r="W102" s="179"/>
      <c r="X102" s="430">
        <f t="shared" ca="1" si="36"/>
        <v>45535</v>
      </c>
      <c r="Y102" s="568" t="str">
        <f t="shared" ca="1" si="33"/>
        <v>Sat. September , 2024</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September</v>
      </c>
      <c r="V103" s="184"/>
      <c r="W103" s="179"/>
      <c r="X103" s="430">
        <f t="shared" ca="1" si="36"/>
        <v>45535</v>
      </c>
      <c r="Y103" s="568" t="str">
        <f t="shared" ca="1" si="33"/>
        <v>Sat. September , 2024</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September</v>
      </c>
      <c r="V104" s="184"/>
      <c r="W104" s="179"/>
      <c r="X104" s="430">
        <f t="shared" ca="1" si="36"/>
        <v>45535</v>
      </c>
      <c r="Y104" s="568" t="str">
        <f t="shared" ca="1" si="33"/>
        <v>Sat. September , 2024</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September</v>
      </c>
      <c r="V105" s="184"/>
      <c r="W105" s="179"/>
      <c r="X105" s="430">
        <f t="shared" ca="1" si="36"/>
        <v>45535</v>
      </c>
      <c r="Y105" s="568" t="str">
        <f t="shared" ca="1" si="33"/>
        <v>Sat. September , 2024</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September</v>
      </c>
      <c r="V106" s="184"/>
      <c r="W106" s="179"/>
      <c r="X106" s="430">
        <f t="shared" ca="1" si="36"/>
        <v>45535</v>
      </c>
      <c r="Y106" s="568" t="str">
        <f t="shared" ca="1" si="33"/>
        <v>Sat. September , 2024</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September</v>
      </c>
      <c r="V107" s="184"/>
      <c r="W107" s="179"/>
      <c r="X107" s="430">
        <f t="shared" ca="1" si="36"/>
        <v>45535</v>
      </c>
      <c r="Y107" s="568" t="str">
        <f t="shared" ca="1" si="33"/>
        <v>Sat. September , 2024</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September</v>
      </c>
      <c r="V108" s="184"/>
      <c r="W108" s="179"/>
      <c r="X108" s="430">
        <f t="shared" ca="1" si="36"/>
        <v>45535</v>
      </c>
      <c r="Y108" s="568" t="str">
        <f t="shared" ca="1" si="33"/>
        <v>Sat. September , 2024</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September</v>
      </c>
      <c r="V109" s="184"/>
      <c r="W109" s="179"/>
      <c r="X109" s="430">
        <f t="shared" ca="1" si="36"/>
        <v>45535</v>
      </c>
      <c r="Y109" s="568" t="str">
        <f t="shared" ca="1" si="33"/>
        <v>Sat. September , 2024</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September</v>
      </c>
      <c r="V110" s="184"/>
      <c r="W110" s="179"/>
      <c r="X110" s="430">
        <f t="shared" ca="1" si="36"/>
        <v>45535</v>
      </c>
      <c r="Y110" s="568" t="str">
        <f t="shared" ca="1" si="33"/>
        <v>Sat. September , 2024</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September</v>
      </c>
      <c r="V111" s="184"/>
      <c r="W111" s="179"/>
      <c r="X111" s="430">
        <f t="shared" ca="1" si="36"/>
        <v>45535</v>
      </c>
      <c r="Y111" s="568" t="str">
        <f t="shared" ca="1" si="33"/>
        <v>Sat. September , 2024</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September</v>
      </c>
      <c r="V112" s="184"/>
      <c r="W112" s="179"/>
      <c r="X112" s="430">
        <f t="shared" ca="1" si="36"/>
        <v>45535</v>
      </c>
      <c r="Y112" s="568" t="str">
        <f t="shared" ca="1" si="33"/>
        <v>Sat. September , 2024</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September</v>
      </c>
      <c r="V113" s="184"/>
      <c r="W113" s="179"/>
      <c r="X113" s="430">
        <f t="shared" ca="1" si="36"/>
        <v>45535</v>
      </c>
      <c r="Y113" s="568" t="str">
        <f t="shared" ca="1" si="33"/>
        <v>Sat. September , 2024</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September</v>
      </c>
      <c r="V114" s="184"/>
      <c r="W114" s="179"/>
      <c r="X114" s="430">
        <f t="shared" ca="1" si="36"/>
        <v>45535</v>
      </c>
      <c r="Y114" s="568" t="str">
        <f t="shared" ca="1" si="33"/>
        <v>Sat. September , 2024</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September</v>
      </c>
      <c r="V115" s="184"/>
      <c r="W115" s="179"/>
      <c r="X115" s="430">
        <f t="shared" ca="1" si="36"/>
        <v>45535</v>
      </c>
      <c r="Y115" s="568" t="str">
        <f t="shared" ca="1" si="33"/>
        <v>Sat. September , 2024</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September</v>
      </c>
      <c r="V116" s="184"/>
      <c r="W116" s="179"/>
      <c r="X116" s="430">
        <f t="shared" ca="1" si="36"/>
        <v>45535</v>
      </c>
      <c r="Y116" s="568" t="str">
        <f t="shared" ca="1" si="33"/>
        <v>Sat. September , 2024</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September</v>
      </c>
      <c r="V117" s="184"/>
      <c r="W117" s="179"/>
      <c r="X117" s="430">
        <f t="shared" ca="1" si="36"/>
        <v>45535</v>
      </c>
      <c r="Y117" s="568" t="str">
        <f t="shared" ca="1" si="33"/>
        <v>Sat. September , 2024</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September</v>
      </c>
      <c r="V118" s="184"/>
      <c r="W118" s="179"/>
      <c r="X118" s="430">
        <f t="shared" ca="1" si="36"/>
        <v>45535</v>
      </c>
      <c r="Y118" s="568" t="str">
        <f t="shared" ca="1" si="33"/>
        <v>Sat. September , 2024</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September</v>
      </c>
      <c r="V119" s="184"/>
      <c r="W119" s="179"/>
      <c r="X119" s="430">
        <f t="shared" ca="1" si="36"/>
        <v>45535</v>
      </c>
      <c r="Y119" s="568" t="str">
        <f t="shared" ca="1" si="33"/>
        <v>Sat. September , 2024</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September</v>
      </c>
      <c r="V120" s="184"/>
      <c r="W120" s="179"/>
      <c r="X120" s="430">
        <f t="shared" ca="1" si="36"/>
        <v>45535</v>
      </c>
      <c r="Y120" s="568" t="str">
        <f t="shared" ca="1" si="33"/>
        <v>Sat. September , 2024</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September</v>
      </c>
      <c r="V121" s="184"/>
      <c r="W121" s="179"/>
      <c r="X121" s="430">
        <f t="shared" ca="1" si="36"/>
        <v>45535</v>
      </c>
      <c r="Y121" s="568" t="str">
        <f t="shared" ca="1" si="33"/>
        <v>Sat. September , 2024</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September</v>
      </c>
      <c r="V122" s="184"/>
      <c r="W122" s="179"/>
      <c r="X122" s="430">
        <f t="shared" ca="1" si="36"/>
        <v>45535</v>
      </c>
      <c r="Y122" s="568" t="str">
        <f t="shared" ca="1" si="33"/>
        <v>Sat. September , 2024</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September</v>
      </c>
      <c r="V123" s="184"/>
      <c r="W123" s="179"/>
      <c r="X123" s="430">
        <f t="shared" ca="1" si="36"/>
        <v>45535</v>
      </c>
      <c r="Y123" s="568" t="str">
        <f t="shared" ca="1" si="33"/>
        <v>Sat. September , 2024</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September</v>
      </c>
      <c r="V124" s="184"/>
      <c r="W124" s="179"/>
      <c r="X124" s="430">
        <f t="shared" ca="1" si="36"/>
        <v>45535</v>
      </c>
      <c r="Y124" s="568" t="str">
        <f t="shared" ca="1" si="33"/>
        <v>Sat. September , 2024</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September</v>
      </c>
      <c r="V125" s="184"/>
      <c r="W125" s="179"/>
      <c r="X125" s="430">
        <f t="shared" ca="1" si="36"/>
        <v>45535</v>
      </c>
      <c r="Y125" s="568" t="str">
        <f t="shared" ca="1" si="33"/>
        <v>Sat. September , 2024</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September</v>
      </c>
      <c r="V126" s="184"/>
      <c r="W126" s="179"/>
      <c r="X126" s="430">
        <f t="shared" ca="1" si="36"/>
        <v>45535</v>
      </c>
      <c r="Y126" s="568" t="str">
        <f t="shared" ca="1" si="33"/>
        <v>Sat. September , 2024</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September</v>
      </c>
      <c r="V127" s="184"/>
      <c r="W127" s="179"/>
      <c r="X127" s="430">
        <f t="shared" ca="1" si="36"/>
        <v>45535</v>
      </c>
      <c r="Y127" s="568" t="str">
        <f t="shared" ca="1" si="33"/>
        <v>Sat. September , 2024</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September</v>
      </c>
      <c r="V128" s="184"/>
      <c r="W128" s="179"/>
      <c r="X128" s="430">
        <f t="shared" ca="1" si="36"/>
        <v>45535</v>
      </c>
      <c r="Y128" s="568" t="str">
        <f t="shared" ca="1" si="33"/>
        <v>Sat. September , 2024</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September</v>
      </c>
      <c r="V129" s="184"/>
      <c r="W129" s="179"/>
      <c r="X129" s="430">
        <f t="shared" ca="1" si="36"/>
        <v>45535</v>
      </c>
      <c r="Y129" s="568" t="str">
        <f t="shared" ca="1" si="33"/>
        <v>Sat. September , 2024</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September</v>
      </c>
      <c r="V130" s="184"/>
      <c r="W130" s="179"/>
      <c r="X130" s="430">
        <f t="shared" ca="1" si="36"/>
        <v>45535</v>
      </c>
      <c r="Y130" s="568" t="str">
        <f t="shared" ca="1" si="33"/>
        <v>Sat. September , 2024</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September</v>
      </c>
      <c r="V131" s="184"/>
      <c r="W131" s="179"/>
      <c r="X131" s="430">
        <f t="shared" ca="1" si="36"/>
        <v>45535</v>
      </c>
      <c r="Y131" s="568" t="str">
        <f t="shared" ca="1" si="33"/>
        <v>Sat. September , 2024</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September</v>
      </c>
      <c r="V132" s="184"/>
      <c r="W132" s="179"/>
      <c r="X132" s="430">
        <f t="shared" ca="1" si="36"/>
        <v>45535</v>
      </c>
      <c r="Y132" s="568" t="str">
        <f t="shared" ca="1" si="33"/>
        <v>Sat. September , 2024</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September</v>
      </c>
      <c r="V133" s="184"/>
      <c r="W133" s="179"/>
      <c r="X133" s="430">
        <f t="shared" ca="1" si="36"/>
        <v>45535</v>
      </c>
      <c r="Y133" s="568" t="str">
        <f t="shared" ca="1" si="33"/>
        <v>Sat. September , 2024</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September</v>
      </c>
      <c r="V134" s="184"/>
      <c r="W134" s="179"/>
      <c r="X134" s="430">
        <f t="shared" ca="1" si="36"/>
        <v>45535</v>
      </c>
      <c r="Y134" s="568" t="str">
        <f t="shared" ca="1" si="33"/>
        <v>Sat. September , 2024</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September</v>
      </c>
      <c r="V135" s="184"/>
      <c r="W135" s="179"/>
      <c r="X135" s="430">
        <f t="shared" ca="1" si="36"/>
        <v>45535</v>
      </c>
      <c r="Y135" s="568" t="str">
        <f t="shared" ca="1" si="33"/>
        <v>Sat. September , 2024</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September</v>
      </c>
      <c r="V136" s="184"/>
      <c r="W136" s="179"/>
      <c r="X136" s="430">
        <f t="shared" ca="1" si="36"/>
        <v>45535</v>
      </c>
      <c r="Y136" s="568" t="str">
        <f t="shared" ca="1" si="33"/>
        <v>Sat. September , 2024</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September</v>
      </c>
      <c r="V137" s="184"/>
      <c r="W137" s="179"/>
      <c r="X137" s="430">
        <f t="shared" ca="1" si="36"/>
        <v>45535</v>
      </c>
      <c r="Y137" s="568" t="str">
        <f t="shared" ca="1" si="33"/>
        <v>Sat. September , 2024</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September</v>
      </c>
      <c r="V138" s="184"/>
      <c r="W138" s="179"/>
      <c r="X138" s="430">
        <f t="shared" ca="1" si="36"/>
        <v>45535</v>
      </c>
      <c r="Y138" s="568" t="str">
        <f t="shared" ca="1" si="33"/>
        <v>Sat. September , 2024</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September</v>
      </c>
      <c r="V139" s="184"/>
      <c r="W139" s="179"/>
      <c r="X139" s="430">
        <f t="shared" ca="1" si="36"/>
        <v>45535</v>
      </c>
      <c r="Y139" s="568" t="str">
        <f t="shared" ca="1" si="33"/>
        <v>Sat. September , 2024</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September</v>
      </c>
      <c r="V140" s="184"/>
      <c r="W140" s="179"/>
      <c r="X140" s="430">
        <f t="shared" ca="1" si="36"/>
        <v>45535</v>
      </c>
      <c r="Y140" s="568" t="str">
        <f t="shared" ca="1" si="33"/>
        <v>Sat. September , 2024</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September</v>
      </c>
      <c r="V141" s="184"/>
      <c r="W141" s="179"/>
      <c r="X141" s="430">
        <f t="shared" ca="1" si="36"/>
        <v>45535</v>
      </c>
      <c r="Y141" s="568" t="str">
        <f t="shared" ca="1" si="33"/>
        <v>Sat. September , 2024</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September</v>
      </c>
      <c r="V142" s="184"/>
      <c r="W142" s="179"/>
      <c r="X142" s="430">
        <f t="shared" ca="1" si="36"/>
        <v>45535</v>
      </c>
      <c r="Y142" s="568" t="str">
        <f t="shared" ca="1" si="33"/>
        <v>Sat. September , 2024</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September</v>
      </c>
      <c r="V143" s="184"/>
      <c r="W143" s="179"/>
      <c r="X143" s="430">
        <f t="shared" ca="1" si="36"/>
        <v>45535</v>
      </c>
      <c r="Y143" s="568" t="str">
        <f t="shared" ca="1" si="33"/>
        <v>Sat. September , 2024</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September</v>
      </c>
      <c r="V144" s="184"/>
      <c r="W144" s="179"/>
      <c r="X144" s="430">
        <f t="shared" ca="1" si="36"/>
        <v>45535</v>
      </c>
      <c r="Y144" s="568" t="str">
        <f t="shared" ca="1" si="33"/>
        <v>Sat. September , 2024</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September</v>
      </c>
      <c r="V145" s="184"/>
      <c r="W145" s="179"/>
      <c r="X145" s="430">
        <f t="shared" ca="1" si="36"/>
        <v>45535</v>
      </c>
      <c r="Y145" s="568" t="str">
        <f t="shared" ca="1" si="33"/>
        <v>Sat. September , 2024</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September</v>
      </c>
      <c r="V146" s="184"/>
      <c r="W146" s="179"/>
      <c r="X146" s="430">
        <f t="shared" ca="1" si="36"/>
        <v>45535</v>
      </c>
      <c r="Y146" s="568" t="str">
        <f t="shared" ca="1" si="33"/>
        <v>Sat. September , 2024</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September</v>
      </c>
      <c r="V147" s="184"/>
      <c r="W147" s="179"/>
      <c r="X147" s="430">
        <f t="shared" ca="1" si="36"/>
        <v>45535</v>
      </c>
      <c r="Y147" s="568" t="str">
        <f t="shared" ca="1" si="33"/>
        <v>Sat. September , 2024</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September</v>
      </c>
      <c r="V148" s="184"/>
      <c r="W148" s="179"/>
      <c r="X148" s="430">
        <f t="shared" ca="1" si="36"/>
        <v>45535</v>
      </c>
      <c r="Y148" s="568" t="str">
        <f t="shared" ca="1" si="33"/>
        <v>Sat. September , 2024</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September</v>
      </c>
      <c r="V149" s="184"/>
      <c r="W149" s="179"/>
      <c r="X149" s="430">
        <f t="shared" ca="1" si="36"/>
        <v>45535</v>
      </c>
      <c r="Y149" s="568" t="str">
        <f t="shared" ref="Y149:Y194" ca="1" si="52">IF(Y143="f",T149&amp;". "&amp;" "&amp;R149&amp;" "&amp;U149&amp;" "&amp;$AE$7,T149&amp;". "&amp;U149&amp;" "&amp;R149&amp;", "&amp;$AE$7)</f>
        <v>Sat. September , 2024</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September</v>
      </c>
      <c r="V150" s="184"/>
      <c r="W150" s="179"/>
      <c r="X150" s="430">
        <f t="shared" ref="X150:X194" ca="1" si="55">$AE$8+D150</f>
        <v>45535</v>
      </c>
      <c r="Y150" s="568" t="str">
        <f t="shared" ca="1" si="52"/>
        <v>Sat. September , 2024</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September</v>
      </c>
      <c r="V151" s="184"/>
      <c r="W151" s="179"/>
      <c r="X151" s="430">
        <f t="shared" ca="1" si="55"/>
        <v>45535</v>
      </c>
      <c r="Y151" s="568" t="str">
        <f t="shared" ca="1" si="52"/>
        <v>Sat. September , 2024</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September</v>
      </c>
      <c r="V152" s="184"/>
      <c r="W152" s="179"/>
      <c r="X152" s="430">
        <f t="shared" ca="1" si="55"/>
        <v>45535</v>
      </c>
      <c r="Y152" s="568" t="str">
        <f t="shared" ca="1" si="52"/>
        <v>Sat. September , 2024</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September</v>
      </c>
      <c r="V153" s="184"/>
      <c r="W153" s="179"/>
      <c r="X153" s="430">
        <f t="shared" ca="1" si="55"/>
        <v>45535</v>
      </c>
      <c r="Y153" s="568" t="str">
        <f t="shared" ca="1" si="52"/>
        <v>Sat. September , 2024</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September</v>
      </c>
      <c r="V154" s="184"/>
      <c r="W154" s="179"/>
      <c r="X154" s="430">
        <f t="shared" ca="1" si="55"/>
        <v>45535</v>
      </c>
      <c r="Y154" s="568" t="str">
        <f t="shared" ca="1" si="52"/>
        <v>Sat. September , 2024</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September</v>
      </c>
      <c r="V155" s="184"/>
      <c r="W155" s="179"/>
      <c r="X155" s="430">
        <f t="shared" ca="1" si="55"/>
        <v>45535</v>
      </c>
      <c r="Y155" s="568" t="str">
        <f t="shared" ca="1" si="52"/>
        <v>Sat. September , 2024</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September</v>
      </c>
      <c r="V156" s="184"/>
      <c r="W156" s="179"/>
      <c r="X156" s="430">
        <f t="shared" ca="1" si="55"/>
        <v>45535</v>
      </c>
      <c r="Y156" s="568" t="str">
        <f t="shared" ca="1" si="52"/>
        <v>Sat. September , 2024</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September</v>
      </c>
      <c r="V157" s="184"/>
      <c r="W157" s="179"/>
      <c r="X157" s="430">
        <f t="shared" ca="1" si="55"/>
        <v>45535</v>
      </c>
      <c r="Y157" s="568" t="str">
        <f t="shared" ca="1" si="52"/>
        <v>Sat. September , 2024</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September</v>
      </c>
      <c r="V158" s="184"/>
      <c r="W158" s="179"/>
      <c r="X158" s="430">
        <f t="shared" ca="1" si="55"/>
        <v>45535</v>
      </c>
      <c r="Y158" s="568" t="str">
        <f t="shared" ca="1" si="52"/>
        <v>Sat. September , 2024</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September</v>
      </c>
      <c r="V159" s="184"/>
      <c r="W159" s="179"/>
      <c r="X159" s="430">
        <f t="shared" ca="1" si="55"/>
        <v>45535</v>
      </c>
      <c r="Y159" s="568" t="str">
        <f t="shared" ca="1" si="52"/>
        <v>Sat. September , 2024</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September</v>
      </c>
      <c r="V160" s="184"/>
      <c r="W160" s="179"/>
      <c r="X160" s="430">
        <f t="shared" ca="1" si="55"/>
        <v>45535</v>
      </c>
      <c r="Y160" s="568" t="str">
        <f t="shared" ca="1" si="52"/>
        <v>Sat. September , 2024</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September</v>
      </c>
      <c r="V161" s="184"/>
      <c r="W161" s="179"/>
      <c r="X161" s="430">
        <f t="shared" ca="1" si="55"/>
        <v>45535</v>
      </c>
      <c r="Y161" s="568" t="str">
        <f t="shared" ca="1" si="52"/>
        <v>Sat. September , 2024</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September</v>
      </c>
      <c r="V162" s="184"/>
      <c r="W162" s="179"/>
      <c r="X162" s="430">
        <f t="shared" ca="1" si="55"/>
        <v>45535</v>
      </c>
      <c r="Y162" s="568" t="str">
        <f t="shared" ca="1" si="52"/>
        <v>Sat. September , 2024</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September</v>
      </c>
      <c r="V163" s="184"/>
      <c r="W163" s="179"/>
      <c r="X163" s="430">
        <f t="shared" ca="1" si="55"/>
        <v>45535</v>
      </c>
      <c r="Y163" s="568" t="str">
        <f t="shared" ca="1" si="52"/>
        <v>Sat. September , 2024</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September</v>
      </c>
      <c r="V164" s="184"/>
      <c r="W164" s="179"/>
      <c r="X164" s="430">
        <f t="shared" ca="1" si="55"/>
        <v>45535</v>
      </c>
      <c r="Y164" s="568" t="str">
        <f t="shared" ca="1" si="52"/>
        <v>Sat. September , 2024</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September</v>
      </c>
      <c r="V165" s="184"/>
      <c r="W165" s="179"/>
      <c r="X165" s="430">
        <f t="shared" ca="1" si="55"/>
        <v>45535</v>
      </c>
      <c r="Y165" s="568" t="str">
        <f t="shared" ca="1" si="52"/>
        <v>Sat. September , 2024</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September</v>
      </c>
      <c r="V166" s="184"/>
      <c r="W166" s="179"/>
      <c r="X166" s="430">
        <f t="shared" ca="1" si="55"/>
        <v>45535</v>
      </c>
      <c r="Y166" s="568" t="str">
        <f t="shared" ca="1" si="52"/>
        <v>Sat. September , 2024</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September</v>
      </c>
      <c r="V167" s="184"/>
      <c r="W167" s="179"/>
      <c r="X167" s="430">
        <f t="shared" ca="1" si="55"/>
        <v>45535</v>
      </c>
      <c r="Y167" s="568" t="str">
        <f t="shared" ca="1" si="52"/>
        <v>Sat. September , 2024</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September</v>
      </c>
      <c r="V168" s="184"/>
      <c r="W168" s="179"/>
      <c r="X168" s="430">
        <f t="shared" ca="1" si="55"/>
        <v>45535</v>
      </c>
      <c r="Y168" s="568" t="str">
        <f t="shared" ca="1" si="52"/>
        <v>Sat. September , 2024</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September</v>
      </c>
      <c r="V169" s="184"/>
      <c r="W169" s="179"/>
      <c r="X169" s="430">
        <f t="shared" ca="1" si="55"/>
        <v>45535</v>
      </c>
      <c r="Y169" s="568" t="str">
        <f t="shared" ca="1" si="52"/>
        <v>Sat. September , 2024</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September</v>
      </c>
      <c r="V170" s="184"/>
      <c r="W170" s="179"/>
      <c r="X170" s="430">
        <f t="shared" ca="1" si="55"/>
        <v>45535</v>
      </c>
      <c r="Y170" s="568" t="str">
        <f t="shared" ca="1" si="52"/>
        <v>Sat. September , 2024</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September</v>
      </c>
      <c r="V171" s="184"/>
      <c r="W171" s="179"/>
      <c r="X171" s="430">
        <f t="shared" ca="1" si="55"/>
        <v>45535</v>
      </c>
      <c r="Y171" s="568" t="str">
        <f t="shared" ca="1" si="52"/>
        <v>Sat. September , 2024</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September</v>
      </c>
      <c r="V172" s="184"/>
      <c r="W172" s="179"/>
      <c r="X172" s="430">
        <f t="shared" ca="1" si="55"/>
        <v>45535</v>
      </c>
      <c r="Y172" s="568" t="str">
        <f t="shared" ca="1" si="52"/>
        <v>Sat. September , 2024</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September</v>
      </c>
      <c r="V173" s="184"/>
      <c r="W173" s="179"/>
      <c r="X173" s="430">
        <f t="shared" ca="1" si="55"/>
        <v>45535</v>
      </c>
      <c r="Y173" s="568" t="str">
        <f t="shared" ca="1" si="52"/>
        <v>Sat. September , 2024</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September</v>
      </c>
      <c r="V174" s="184"/>
      <c r="W174" s="179"/>
      <c r="X174" s="430">
        <f t="shared" ca="1" si="55"/>
        <v>45535</v>
      </c>
      <c r="Y174" s="568" t="str">
        <f t="shared" ca="1" si="52"/>
        <v>Sat. September , 2024</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September</v>
      </c>
      <c r="V175" s="184"/>
      <c r="W175" s="179"/>
      <c r="X175" s="430">
        <f t="shared" ca="1" si="55"/>
        <v>45535</v>
      </c>
      <c r="Y175" s="568" t="str">
        <f t="shared" ca="1" si="52"/>
        <v>Sat. September , 2024</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September</v>
      </c>
      <c r="V176" s="184"/>
      <c r="W176" s="179"/>
      <c r="X176" s="430">
        <f t="shared" ca="1" si="55"/>
        <v>45535</v>
      </c>
      <c r="Y176" s="568" t="str">
        <f t="shared" ca="1" si="52"/>
        <v>Sat. September , 2024</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September</v>
      </c>
      <c r="V177" s="184"/>
      <c r="W177" s="179"/>
      <c r="X177" s="430">
        <f t="shared" ca="1" si="55"/>
        <v>45535</v>
      </c>
      <c r="Y177" s="568" t="str">
        <f t="shared" ca="1" si="52"/>
        <v>Sat. September , 2024</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September</v>
      </c>
      <c r="V178" s="184"/>
      <c r="W178" s="179"/>
      <c r="X178" s="430">
        <f t="shared" ca="1" si="55"/>
        <v>45535</v>
      </c>
      <c r="Y178" s="568" t="str">
        <f t="shared" ca="1" si="52"/>
        <v>Sat. September , 2024</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September</v>
      </c>
      <c r="V179" s="184"/>
      <c r="W179" s="179"/>
      <c r="X179" s="430">
        <f t="shared" ca="1" si="55"/>
        <v>45535</v>
      </c>
      <c r="Y179" s="568" t="str">
        <f t="shared" ca="1" si="52"/>
        <v>Sat. September , 2024</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September</v>
      </c>
      <c r="V180" s="184"/>
      <c r="W180" s="179"/>
      <c r="X180" s="430">
        <f t="shared" ca="1" si="55"/>
        <v>45535</v>
      </c>
      <c r="Y180" s="568" t="str">
        <f t="shared" ca="1" si="52"/>
        <v>Sat. September , 2024</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September</v>
      </c>
      <c r="V181" s="184"/>
      <c r="W181" s="179"/>
      <c r="X181" s="430">
        <f t="shared" ca="1" si="55"/>
        <v>45535</v>
      </c>
      <c r="Y181" s="568" t="str">
        <f t="shared" ca="1" si="52"/>
        <v>Sat. September , 2024</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September</v>
      </c>
      <c r="V182" s="184"/>
      <c r="W182" s="179"/>
      <c r="X182" s="430">
        <f t="shared" ca="1" si="55"/>
        <v>45535</v>
      </c>
      <c r="Y182" s="568" t="str">
        <f t="shared" ca="1" si="52"/>
        <v>Sat. September , 2024</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September</v>
      </c>
      <c r="V183" s="184"/>
      <c r="W183" s="179"/>
      <c r="X183" s="430">
        <f t="shared" ca="1" si="55"/>
        <v>45535</v>
      </c>
      <c r="Y183" s="568" t="str">
        <f t="shared" ca="1" si="52"/>
        <v>Sat. September , 2024</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September</v>
      </c>
      <c r="V184" s="184"/>
      <c r="W184" s="179"/>
      <c r="X184" s="430">
        <f t="shared" ca="1" si="55"/>
        <v>45535</v>
      </c>
      <c r="Y184" s="568" t="str">
        <f t="shared" ca="1" si="52"/>
        <v>Sat. September , 2024</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September</v>
      </c>
      <c r="V185" s="184"/>
      <c r="W185" s="179"/>
      <c r="X185" s="430">
        <f t="shared" ca="1" si="55"/>
        <v>45535</v>
      </c>
      <c r="Y185" s="568" t="str">
        <f t="shared" ca="1" si="52"/>
        <v>Sat. September , 2024</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September</v>
      </c>
      <c r="V186" s="184"/>
      <c r="W186" s="179"/>
      <c r="X186" s="430">
        <f t="shared" ca="1" si="55"/>
        <v>45535</v>
      </c>
      <c r="Y186" s="568" t="str">
        <f t="shared" ca="1" si="52"/>
        <v>Sat. September , 2024</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September</v>
      </c>
      <c r="V187" s="184"/>
      <c r="W187" s="179"/>
      <c r="X187" s="430">
        <f t="shared" ca="1" si="55"/>
        <v>45535</v>
      </c>
      <c r="Y187" s="568" t="str">
        <f t="shared" ca="1" si="52"/>
        <v>Sat. September , 2024</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September</v>
      </c>
      <c r="V188" s="184"/>
      <c r="W188" s="179"/>
      <c r="X188" s="430">
        <f t="shared" ca="1" si="55"/>
        <v>45535</v>
      </c>
      <c r="Y188" s="568" t="str">
        <f t="shared" ca="1" si="52"/>
        <v>Sat. September , 2024</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September</v>
      </c>
      <c r="V189" s="184"/>
      <c r="W189" s="179"/>
      <c r="X189" s="430">
        <f t="shared" ca="1" si="55"/>
        <v>45535</v>
      </c>
      <c r="Y189" s="568" t="str">
        <f t="shared" ca="1" si="52"/>
        <v>Sat. September , 2024</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September</v>
      </c>
      <c r="V190" s="184"/>
      <c r="W190" s="179"/>
      <c r="X190" s="430">
        <f t="shared" ca="1" si="55"/>
        <v>45535</v>
      </c>
      <c r="Y190" s="568" t="str">
        <f t="shared" ca="1" si="52"/>
        <v>Sat. September , 2024</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September</v>
      </c>
      <c r="V191" s="184"/>
      <c r="W191" s="179"/>
      <c r="X191" s="430">
        <f t="shared" ca="1" si="55"/>
        <v>45535</v>
      </c>
      <c r="Y191" s="568" t="str">
        <f t="shared" ca="1" si="52"/>
        <v>Sat. September , 2024</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September</v>
      </c>
      <c r="V192" s="184"/>
      <c r="W192" s="179"/>
      <c r="X192" s="430">
        <f t="shared" ca="1" si="55"/>
        <v>45535</v>
      </c>
      <c r="Y192" s="568" t="str">
        <f t="shared" ca="1" si="52"/>
        <v>Sat. September , 2024</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September</v>
      </c>
      <c r="V193" s="184"/>
      <c r="W193" s="179"/>
      <c r="X193" s="430">
        <f t="shared" ca="1" si="55"/>
        <v>45535</v>
      </c>
      <c r="Y193" s="568" t="str">
        <f t="shared" ca="1" si="52"/>
        <v>Sat. September , 2024</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September</v>
      </c>
      <c r="V194" s="184"/>
      <c r="W194" s="179"/>
      <c r="X194" s="430">
        <f t="shared" ca="1" si="55"/>
        <v>45535</v>
      </c>
      <c r="Y194" s="568" t="str">
        <f t="shared" ca="1" si="52"/>
        <v>Sat. September , 2024</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xr:uid="{00000000-0004-0000-0B00-000000000000}"/>
    <hyperlink ref="Q3" r:id="rId2" xr:uid="{00000000-0004-0000-0B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F196" sqref="F196:R198"/>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October,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10</v>
      </c>
      <c r="AE6" s="204" t="str">
        <f ca="1">TEXT(DATE($AE$7,$AD$6,1),"Mmmm, YYYY")</f>
        <v>October, 2024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45565</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October,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October</v>
      </c>
      <c r="V18" s="650" t="str">
        <f ca="1">AE6</f>
        <v>October,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October</v>
      </c>
      <c r="V19" s="650" t="str">
        <f ca="1">U19&amp;" "&amp;Year_four_digits</f>
        <v>October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Tue. October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Tue</v>
      </c>
      <c r="U20" s="249" t="str">
        <f ca="1">$U$19</f>
        <v>October</v>
      </c>
      <c r="V20" s="179"/>
      <c r="W20" s="179"/>
      <c r="X20" s="430">
        <f ca="1">$AE$8+D20</f>
        <v>45566</v>
      </c>
      <c r="Y20" s="568" t="str">
        <f ca="1">IF(Y14="f",T20&amp;". "&amp;" "&amp;R20&amp;" "&amp;U20&amp;" "&amp;$AE$7,T20&amp;". "&amp;U20&amp;" "&amp;R20&amp;", "&amp;$AE$7)</f>
        <v>Tue. October 1, 2024</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Mon</v>
      </c>
      <c r="U21" s="249" t="str">
        <f t="shared" ref="U21:U84" ca="1" si="13">$U$19</f>
        <v>October</v>
      </c>
      <c r="V21" s="184"/>
      <c r="W21" s="179"/>
      <c r="X21" s="430">
        <f ca="1">$AE$8+D21</f>
        <v>45565</v>
      </c>
      <c r="Y21" s="568" t="str">
        <f t="shared" ref="Y21:Y84" ca="1" si="14">IF(Y15="f",T21&amp;". "&amp;" "&amp;R21&amp;" "&amp;U21&amp;" "&amp;$AE$7,T21&amp;". "&amp;U21&amp;" "&amp;R21&amp;", "&amp;$AE$7)</f>
        <v>Mon. October , 2024</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Mon</v>
      </c>
      <c r="U22" s="249" t="str">
        <f t="shared" ca="1" si="13"/>
        <v>October</v>
      </c>
      <c r="V22" s="184"/>
      <c r="W22" s="179"/>
      <c r="X22" s="430">
        <f t="shared" ref="X22:X85" ca="1" si="17">$AE$8+D22</f>
        <v>45565</v>
      </c>
      <c r="Y22" s="568" t="str">
        <f t="shared" ca="1" si="14"/>
        <v>Mon. October , 2024</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Mon</v>
      </c>
      <c r="U23" s="249" t="str">
        <f t="shared" ca="1" si="13"/>
        <v>October</v>
      </c>
      <c r="V23" s="184"/>
      <c r="W23" s="179"/>
      <c r="X23" s="430">
        <f t="shared" ca="1" si="17"/>
        <v>45565</v>
      </c>
      <c r="Y23" s="568" t="str">
        <f t="shared" ca="1" si="14"/>
        <v>Mon. October , 2024</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Mon</v>
      </c>
      <c r="U24" s="249" t="str">
        <f t="shared" ca="1" si="13"/>
        <v>October</v>
      </c>
      <c r="V24" s="184"/>
      <c r="W24" s="179"/>
      <c r="X24" s="430">
        <f t="shared" ca="1" si="17"/>
        <v>45565</v>
      </c>
      <c r="Y24" s="568" t="str">
        <f t="shared" ca="1" si="14"/>
        <v>Mon. October , 2024</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Mon</v>
      </c>
      <c r="U25" s="249" t="str">
        <f t="shared" ca="1" si="13"/>
        <v>October</v>
      </c>
      <c r="V25" s="184"/>
      <c r="W25" s="179"/>
      <c r="X25" s="430">
        <f t="shared" ca="1" si="17"/>
        <v>45565</v>
      </c>
      <c r="Y25" s="568" t="str">
        <f t="shared" ca="1" si="14"/>
        <v>Mon. October , 2024</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Mon</v>
      </c>
      <c r="U26" s="249" t="str">
        <f t="shared" ca="1" si="13"/>
        <v>October</v>
      </c>
      <c r="V26" s="184"/>
      <c r="W26" s="179"/>
      <c r="X26" s="430">
        <f t="shared" ca="1" si="17"/>
        <v>45565</v>
      </c>
      <c r="Y26" s="568" t="str">
        <f t="shared" ca="1" si="14"/>
        <v>Mon. October , 2024</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Mon</v>
      </c>
      <c r="U27" s="249" t="str">
        <f t="shared" ca="1" si="13"/>
        <v>October</v>
      </c>
      <c r="V27" s="184"/>
      <c r="W27" s="179"/>
      <c r="X27" s="430">
        <f t="shared" ca="1" si="17"/>
        <v>45565</v>
      </c>
      <c r="Y27" s="568" t="str">
        <f t="shared" ca="1" si="14"/>
        <v>Mon. October , 2024</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Mon</v>
      </c>
      <c r="U28" s="249" t="str">
        <f t="shared" ca="1" si="13"/>
        <v>October</v>
      </c>
      <c r="V28" s="184"/>
      <c r="W28" s="179"/>
      <c r="X28" s="430">
        <f t="shared" ca="1" si="17"/>
        <v>45565</v>
      </c>
      <c r="Y28" s="568" t="str">
        <f t="shared" ca="1" si="14"/>
        <v>Mon. October , 2024</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Mon</v>
      </c>
      <c r="U29" s="249" t="str">
        <f t="shared" ca="1" si="13"/>
        <v>October</v>
      </c>
      <c r="V29" s="184"/>
      <c r="W29" s="179"/>
      <c r="X29" s="430">
        <f t="shared" ca="1" si="17"/>
        <v>45565</v>
      </c>
      <c r="Y29" s="568" t="str">
        <f t="shared" ca="1" si="14"/>
        <v>Mon. October , 2024</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Mon</v>
      </c>
      <c r="U30" s="249" t="str">
        <f t="shared" ca="1" si="13"/>
        <v>October</v>
      </c>
      <c r="V30" s="184"/>
      <c r="W30" s="179"/>
      <c r="X30" s="430">
        <f t="shared" ca="1" si="17"/>
        <v>45565</v>
      </c>
      <c r="Y30" s="568" t="str">
        <f t="shared" ca="1" si="14"/>
        <v>Mon. October , 2024</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Mon</v>
      </c>
      <c r="U31" s="249" t="str">
        <f t="shared" ca="1" si="13"/>
        <v>October</v>
      </c>
      <c r="V31" s="184"/>
      <c r="W31" s="179"/>
      <c r="X31" s="430">
        <f t="shared" ca="1" si="17"/>
        <v>45565</v>
      </c>
      <c r="Y31" s="568" t="str">
        <f t="shared" ca="1" si="14"/>
        <v>Mon. October , 2024</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Mon</v>
      </c>
      <c r="U32" s="249" t="str">
        <f t="shared" ca="1" si="13"/>
        <v>October</v>
      </c>
      <c r="V32" s="184"/>
      <c r="W32" s="179"/>
      <c r="X32" s="430">
        <f t="shared" ca="1" si="17"/>
        <v>45565</v>
      </c>
      <c r="Y32" s="568" t="str">
        <f t="shared" ca="1" si="14"/>
        <v>Mon. October , 2024</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Mon</v>
      </c>
      <c r="U33" s="249" t="str">
        <f t="shared" ca="1" si="13"/>
        <v>October</v>
      </c>
      <c r="V33" s="184"/>
      <c r="W33" s="179"/>
      <c r="X33" s="430">
        <f t="shared" ca="1" si="17"/>
        <v>45565</v>
      </c>
      <c r="Y33" s="568" t="str">
        <f t="shared" ca="1" si="14"/>
        <v>Mon. October , 2024</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Mon</v>
      </c>
      <c r="U34" s="249" t="str">
        <f t="shared" ca="1" si="13"/>
        <v>October</v>
      </c>
      <c r="V34" s="184"/>
      <c r="W34" s="179"/>
      <c r="X34" s="430">
        <f t="shared" ca="1" si="17"/>
        <v>45565</v>
      </c>
      <c r="Y34" s="568" t="str">
        <f t="shared" ca="1" si="14"/>
        <v>Mon. October , 2024</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Mon</v>
      </c>
      <c r="U35" s="249" t="str">
        <f t="shared" ca="1" si="13"/>
        <v>October</v>
      </c>
      <c r="V35" s="184"/>
      <c r="W35" s="179"/>
      <c r="X35" s="430">
        <f t="shared" ca="1" si="17"/>
        <v>45565</v>
      </c>
      <c r="Y35" s="568" t="str">
        <f t="shared" ca="1" si="14"/>
        <v>Mon. October , 2024</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Mon</v>
      </c>
      <c r="U36" s="249" t="str">
        <f t="shared" ca="1" si="13"/>
        <v>October</v>
      </c>
      <c r="V36" s="184"/>
      <c r="W36" s="179"/>
      <c r="X36" s="430">
        <f t="shared" ca="1" si="17"/>
        <v>45565</v>
      </c>
      <c r="Y36" s="568" t="str">
        <f t="shared" ca="1" si="14"/>
        <v>Mon. October , 2024</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Mon</v>
      </c>
      <c r="U37" s="249" t="str">
        <f t="shared" ca="1" si="13"/>
        <v>October</v>
      </c>
      <c r="V37" s="184"/>
      <c r="W37" s="179"/>
      <c r="X37" s="430">
        <f t="shared" ca="1" si="17"/>
        <v>45565</v>
      </c>
      <c r="Y37" s="568" t="str">
        <f t="shared" ca="1" si="14"/>
        <v>Mon. October , 2024</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Mon</v>
      </c>
      <c r="U38" s="249" t="str">
        <f t="shared" ca="1" si="13"/>
        <v>October</v>
      </c>
      <c r="V38" s="184"/>
      <c r="W38" s="179"/>
      <c r="X38" s="430">
        <f t="shared" ca="1" si="17"/>
        <v>45565</v>
      </c>
      <c r="Y38" s="568" t="str">
        <f t="shared" ca="1" si="14"/>
        <v>Mon. October , 2024</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Mon</v>
      </c>
      <c r="U39" s="249" t="str">
        <f t="shared" ca="1" si="13"/>
        <v>October</v>
      </c>
      <c r="V39" s="184"/>
      <c r="W39" s="179"/>
      <c r="X39" s="430">
        <f t="shared" ca="1" si="17"/>
        <v>45565</v>
      </c>
      <c r="Y39" s="568" t="str">
        <f t="shared" ca="1" si="14"/>
        <v>Mon. October , 2024</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Mon</v>
      </c>
      <c r="U40" s="249" t="str">
        <f t="shared" ca="1" si="13"/>
        <v>October</v>
      </c>
      <c r="V40" s="184"/>
      <c r="W40" s="179"/>
      <c r="X40" s="430">
        <f t="shared" ca="1" si="17"/>
        <v>45565</v>
      </c>
      <c r="Y40" s="568" t="str">
        <f t="shared" ca="1" si="14"/>
        <v>Mon. October , 2024</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Mon</v>
      </c>
      <c r="U41" s="249" t="str">
        <f t="shared" ca="1" si="13"/>
        <v>October</v>
      </c>
      <c r="V41" s="184"/>
      <c r="W41" s="179"/>
      <c r="X41" s="430">
        <f t="shared" ca="1" si="17"/>
        <v>45565</v>
      </c>
      <c r="Y41" s="568" t="str">
        <f t="shared" ca="1" si="14"/>
        <v>Mon. October , 2024</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Mon</v>
      </c>
      <c r="U42" s="249" t="str">
        <f t="shared" ca="1" si="13"/>
        <v>October</v>
      </c>
      <c r="V42" s="184"/>
      <c r="W42" s="179"/>
      <c r="X42" s="430">
        <f t="shared" ca="1" si="17"/>
        <v>45565</v>
      </c>
      <c r="Y42" s="568" t="str">
        <f t="shared" ca="1" si="14"/>
        <v>Mon. October , 2024</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Mon</v>
      </c>
      <c r="U43" s="249" t="str">
        <f t="shared" ca="1" si="13"/>
        <v>October</v>
      </c>
      <c r="V43" s="184"/>
      <c r="W43" s="179"/>
      <c r="X43" s="430">
        <f t="shared" ca="1" si="17"/>
        <v>45565</v>
      </c>
      <c r="Y43" s="568" t="str">
        <f t="shared" ca="1" si="14"/>
        <v>Mon. October , 2024</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Mon</v>
      </c>
      <c r="U44" s="249" t="str">
        <f t="shared" ca="1" si="13"/>
        <v>October</v>
      </c>
      <c r="V44" s="184"/>
      <c r="W44" s="179"/>
      <c r="X44" s="430">
        <f t="shared" ca="1" si="17"/>
        <v>45565</v>
      </c>
      <c r="Y44" s="568" t="str">
        <f t="shared" ca="1" si="14"/>
        <v>Mon. October , 2024</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Mon</v>
      </c>
      <c r="U45" s="249" t="str">
        <f t="shared" ca="1" si="13"/>
        <v>October</v>
      </c>
      <c r="V45" s="184"/>
      <c r="W45" s="179"/>
      <c r="X45" s="430">
        <f t="shared" ca="1" si="17"/>
        <v>45565</v>
      </c>
      <c r="Y45" s="568" t="str">
        <f t="shared" ca="1" si="14"/>
        <v>Mon. October , 2024</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Mon</v>
      </c>
      <c r="U46" s="249" t="str">
        <f t="shared" ca="1" si="13"/>
        <v>October</v>
      </c>
      <c r="V46" s="184"/>
      <c r="W46" s="179"/>
      <c r="X46" s="430">
        <f t="shared" ca="1" si="17"/>
        <v>45565</v>
      </c>
      <c r="Y46" s="568" t="str">
        <f t="shared" ca="1" si="14"/>
        <v>Mon. October , 2024</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Mon</v>
      </c>
      <c r="U47" s="249" t="str">
        <f t="shared" ca="1" si="13"/>
        <v>October</v>
      </c>
      <c r="V47" s="184"/>
      <c r="W47" s="179"/>
      <c r="X47" s="430">
        <f t="shared" ca="1" si="17"/>
        <v>45565</v>
      </c>
      <c r="Y47" s="568" t="str">
        <f t="shared" ca="1" si="14"/>
        <v>Mon. October , 2024</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Mon</v>
      </c>
      <c r="U48" s="249" t="str">
        <f t="shared" ca="1" si="13"/>
        <v>October</v>
      </c>
      <c r="V48" s="184"/>
      <c r="W48" s="179"/>
      <c r="X48" s="430">
        <f t="shared" ca="1" si="17"/>
        <v>45565</v>
      </c>
      <c r="Y48" s="568" t="str">
        <f t="shared" ca="1" si="14"/>
        <v>Mon. October , 2024</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Mon</v>
      </c>
      <c r="U49" s="249" t="str">
        <f t="shared" ca="1" si="13"/>
        <v>October</v>
      </c>
      <c r="V49" s="184"/>
      <c r="W49" s="179"/>
      <c r="X49" s="430">
        <f t="shared" ca="1" si="17"/>
        <v>45565</v>
      </c>
      <c r="Y49" s="568" t="str">
        <f t="shared" ca="1" si="14"/>
        <v>Mon. October , 2024</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Mon</v>
      </c>
      <c r="U50" s="249" t="str">
        <f t="shared" ca="1" si="13"/>
        <v>October</v>
      </c>
      <c r="V50" s="184"/>
      <c r="W50" s="179"/>
      <c r="X50" s="430">
        <f t="shared" ca="1" si="17"/>
        <v>45565</v>
      </c>
      <c r="Y50" s="568" t="str">
        <f t="shared" ca="1" si="14"/>
        <v>Mon. October , 2024</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Mon</v>
      </c>
      <c r="U51" s="249" t="str">
        <f t="shared" ca="1" si="13"/>
        <v>October</v>
      </c>
      <c r="V51" s="184"/>
      <c r="W51" s="179"/>
      <c r="X51" s="430">
        <f t="shared" ca="1" si="17"/>
        <v>45565</v>
      </c>
      <c r="Y51" s="568" t="str">
        <f t="shared" ca="1" si="14"/>
        <v>Mon. October , 2024</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Mon</v>
      </c>
      <c r="U52" s="249" t="str">
        <f t="shared" ca="1" si="13"/>
        <v>October</v>
      </c>
      <c r="V52" s="184"/>
      <c r="W52" s="179"/>
      <c r="X52" s="430">
        <f t="shared" ca="1" si="17"/>
        <v>45565</v>
      </c>
      <c r="Y52" s="568" t="str">
        <f t="shared" ca="1" si="14"/>
        <v>Mon. October , 2024</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Mon</v>
      </c>
      <c r="U53" s="249" t="str">
        <f t="shared" ca="1" si="13"/>
        <v>October</v>
      </c>
      <c r="V53" s="184"/>
      <c r="W53" s="179"/>
      <c r="X53" s="430">
        <f t="shared" ca="1" si="17"/>
        <v>45565</v>
      </c>
      <c r="Y53" s="568" t="str">
        <f t="shared" ca="1" si="14"/>
        <v>Mon. October , 2024</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Mon</v>
      </c>
      <c r="U54" s="249" t="str">
        <f t="shared" ca="1" si="13"/>
        <v>October</v>
      </c>
      <c r="V54" s="184"/>
      <c r="W54" s="179"/>
      <c r="X54" s="430">
        <f t="shared" ca="1" si="17"/>
        <v>45565</v>
      </c>
      <c r="Y54" s="568" t="str">
        <f t="shared" ca="1" si="14"/>
        <v>Mon. October , 2024</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Mon</v>
      </c>
      <c r="U55" s="249" t="str">
        <f t="shared" ca="1" si="13"/>
        <v>October</v>
      </c>
      <c r="V55" s="184"/>
      <c r="W55" s="179"/>
      <c r="X55" s="430">
        <f t="shared" ca="1" si="17"/>
        <v>45565</v>
      </c>
      <c r="Y55" s="568" t="str">
        <f t="shared" ca="1" si="14"/>
        <v>Mon. October , 2024</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Mon</v>
      </c>
      <c r="U56" s="249" t="str">
        <f t="shared" ca="1" si="13"/>
        <v>October</v>
      </c>
      <c r="V56" s="184"/>
      <c r="W56" s="179"/>
      <c r="X56" s="430">
        <f t="shared" ca="1" si="17"/>
        <v>45565</v>
      </c>
      <c r="Y56" s="568" t="str">
        <f t="shared" ca="1" si="14"/>
        <v>Mon. October , 2024</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Mon</v>
      </c>
      <c r="U57" s="249" t="str">
        <f t="shared" ca="1" si="13"/>
        <v>October</v>
      </c>
      <c r="V57" s="184"/>
      <c r="W57" s="179"/>
      <c r="X57" s="430">
        <f t="shared" ca="1" si="17"/>
        <v>45565</v>
      </c>
      <c r="Y57" s="568" t="str">
        <f t="shared" ca="1" si="14"/>
        <v>Mon. October , 2024</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Mon</v>
      </c>
      <c r="U58" s="249" t="str">
        <f t="shared" ca="1" si="13"/>
        <v>October</v>
      </c>
      <c r="V58" s="184"/>
      <c r="W58" s="179"/>
      <c r="X58" s="430">
        <f t="shared" ca="1" si="17"/>
        <v>45565</v>
      </c>
      <c r="Y58" s="568" t="str">
        <f t="shared" ca="1" si="14"/>
        <v>Mon. October , 2024</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Mon</v>
      </c>
      <c r="U59" s="249" t="str">
        <f t="shared" ca="1" si="13"/>
        <v>October</v>
      </c>
      <c r="V59" s="184"/>
      <c r="W59" s="179"/>
      <c r="X59" s="430">
        <f t="shared" ca="1" si="17"/>
        <v>45565</v>
      </c>
      <c r="Y59" s="568" t="str">
        <f t="shared" ca="1" si="14"/>
        <v>Mon. October , 2024</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Mon</v>
      </c>
      <c r="U60" s="249" t="str">
        <f t="shared" ca="1" si="13"/>
        <v>October</v>
      </c>
      <c r="V60" s="184"/>
      <c r="W60" s="179"/>
      <c r="X60" s="430">
        <f t="shared" ca="1" si="17"/>
        <v>45565</v>
      </c>
      <c r="Y60" s="568" t="str">
        <f t="shared" ca="1" si="14"/>
        <v>Mon. October , 2024</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Mon</v>
      </c>
      <c r="U61" s="249" t="str">
        <f t="shared" ca="1" si="13"/>
        <v>October</v>
      </c>
      <c r="V61" s="184"/>
      <c r="W61" s="179"/>
      <c r="X61" s="430">
        <f t="shared" ca="1" si="17"/>
        <v>45565</v>
      </c>
      <c r="Y61" s="568" t="str">
        <f t="shared" ca="1" si="14"/>
        <v>Mon. October , 2024</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Mon</v>
      </c>
      <c r="U62" s="249" t="str">
        <f t="shared" ca="1" si="13"/>
        <v>October</v>
      </c>
      <c r="V62" s="184"/>
      <c r="W62" s="179"/>
      <c r="X62" s="430">
        <f t="shared" ca="1" si="17"/>
        <v>45565</v>
      </c>
      <c r="Y62" s="568" t="str">
        <f t="shared" ca="1" si="14"/>
        <v>Mon. October , 2024</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Mon</v>
      </c>
      <c r="U63" s="249" t="str">
        <f t="shared" ca="1" si="13"/>
        <v>October</v>
      </c>
      <c r="V63" s="184"/>
      <c r="W63" s="179"/>
      <c r="X63" s="430">
        <f t="shared" ca="1" si="17"/>
        <v>45565</v>
      </c>
      <c r="Y63" s="568" t="str">
        <f t="shared" ca="1" si="14"/>
        <v>Mon. October , 2024</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Mon</v>
      </c>
      <c r="U64" s="249" t="str">
        <f t="shared" ca="1" si="13"/>
        <v>October</v>
      </c>
      <c r="V64" s="184"/>
      <c r="W64" s="179"/>
      <c r="X64" s="430">
        <f t="shared" ca="1" si="17"/>
        <v>45565</v>
      </c>
      <c r="Y64" s="568" t="str">
        <f t="shared" ca="1" si="14"/>
        <v>Mon. October , 2024</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Mon</v>
      </c>
      <c r="U65" s="249" t="str">
        <f t="shared" ca="1" si="13"/>
        <v>October</v>
      </c>
      <c r="V65" s="184"/>
      <c r="W65" s="179"/>
      <c r="X65" s="430">
        <f t="shared" ca="1" si="17"/>
        <v>45565</v>
      </c>
      <c r="Y65" s="568" t="str">
        <f t="shared" ca="1" si="14"/>
        <v>Mon. October , 2024</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Mon</v>
      </c>
      <c r="U66" s="249" t="str">
        <f t="shared" ca="1" si="13"/>
        <v>October</v>
      </c>
      <c r="V66" s="184"/>
      <c r="W66" s="179"/>
      <c r="X66" s="430">
        <f t="shared" ca="1" si="17"/>
        <v>45565</v>
      </c>
      <c r="Y66" s="568" t="str">
        <f t="shared" ca="1" si="14"/>
        <v>Mon. October , 2024</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Mon</v>
      </c>
      <c r="U67" s="249" t="str">
        <f t="shared" ca="1" si="13"/>
        <v>October</v>
      </c>
      <c r="V67" s="184"/>
      <c r="W67" s="179"/>
      <c r="X67" s="430">
        <f t="shared" ca="1" si="17"/>
        <v>45565</v>
      </c>
      <c r="Y67" s="568" t="str">
        <f t="shared" ca="1" si="14"/>
        <v>Mon. October , 2024</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Mon</v>
      </c>
      <c r="U68" s="249" t="str">
        <f t="shared" ca="1" si="13"/>
        <v>October</v>
      </c>
      <c r="V68" s="184"/>
      <c r="W68" s="179"/>
      <c r="X68" s="430">
        <f t="shared" ca="1" si="17"/>
        <v>45565</v>
      </c>
      <c r="Y68" s="568" t="str">
        <f t="shared" ca="1" si="14"/>
        <v>Mon. October , 2024</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Mon</v>
      </c>
      <c r="U69" s="249" t="str">
        <f t="shared" ca="1" si="13"/>
        <v>October</v>
      </c>
      <c r="V69" s="184"/>
      <c r="W69" s="179"/>
      <c r="X69" s="430">
        <f t="shared" ca="1" si="17"/>
        <v>45565</v>
      </c>
      <c r="Y69" s="568" t="str">
        <f t="shared" ca="1" si="14"/>
        <v>Mon. October , 2024</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Mon</v>
      </c>
      <c r="U70" s="249" t="str">
        <f t="shared" ca="1" si="13"/>
        <v>October</v>
      </c>
      <c r="V70" s="184"/>
      <c r="W70" s="179"/>
      <c r="X70" s="430">
        <f t="shared" ca="1" si="17"/>
        <v>45565</v>
      </c>
      <c r="Y70" s="568" t="str">
        <f t="shared" ca="1" si="14"/>
        <v>Mon. October , 2024</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Mon</v>
      </c>
      <c r="U71" s="249" t="str">
        <f t="shared" ca="1" si="13"/>
        <v>October</v>
      </c>
      <c r="V71" s="184"/>
      <c r="W71" s="179"/>
      <c r="X71" s="430">
        <f t="shared" ca="1" si="17"/>
        <v>45565</v>
      </c>
      <c r="Y71" s="568" t="str">
        <f t="shared" ca="1" si="14"/>
        <v>Mon. October , 2024</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Mon</v>
      </c>
      <c r="U72" s="249" t="str">
        <f t="shared" ca="1" si="13"/>
        <v>October</v>
      </c>
      <c r="V72" s="184"/>
      <c r="W72" s="179"/>
      <c r="X72" s="430">
        <f t="shared" ca="1" si="17"/>
        <v>45565</v>
      </c>
      <c r="Y72" s="568" t="str">
        <f t="shared" ca="1" si="14"/>
        <v>Mon. October , 2024</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Mon</v>
      </c>
      <c r="U73" s="249" t="str">
        <f t="shared" ca="1" si="13"/>
        <v>October</v>
      </c>
      <c r="V73" s="184"/>
      <c r="W73" s="179"/>
      <c r="X73" s="430">
        <f t="shared" ca="1" si="17"/>
        <v>45565</v>
      </c>
      <c r="Y73" s="568" t="str">
        <f t="shared" ca="1" si="14"/>
        <v>Mon. October , 2024</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Mon</v>
      </c>
      <c r="U74" s="249" t="str">
        <f t="shared" ca="1" si="13"/>
        <v>October</v>
      </c>
      <c r="V74" s="184"/>
      <c r="W74" s="179"/>
      <c r="X74" s="430">
        <f t="shared" ca="1" si="17"/>
        <v>45565</v>
      </c>
      <c r="Y74" s="568" t="str">
        <f t="shared" ca="1" si="14"/>
        <v>Mon. October , 2024</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Mon</v>
      </c>
      <c r="U75" s="249" t="str">
        <f t="shared" ca="1" si="13"/>
        <v>October</v>
      </c>
      <c r="V75" s="184"/>
      <c r="W75" s="179"/>
      <c r="X75" s="430">
        <f t="shared" ca="1" si="17"/>
        <v>45565</v>
      </c>
      <c r="Y75" s="568" t="str">
        <f t="shared" ca="1" si="14"/>
        <v>Mon. October , 2024</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Mon</v>
      </c>
      <c r="U76" s="249" t="str">
        <f t="shared" ca="1" si="13"/>
        <v>October</v>
      </c>
      <c r="V76" s="184"/>
      <c r="W76" s="179"/>
      <c r="X76" s="430">
        <f t="shared" ca="1" si="17"/>
        <v>45565</v>
      </c>
      <c r="Y76" s="568" t="str">
        <f t="shared" ca="1" si="14"/>
        <v>Mon. October , 2024</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Mon</v>
      </c>
      <c r="U77" s="249" t="str">
        <f t="shared" ca="1" si="13"/>
        <v>October</v>
      </c>
      <c r="V77" s="184"/>
      <c r="W77" s="179"/>
      <c r="X77" s="430">
        <f t="shared" ca="1" si="17"/>
        <v>45565</v>
      </c>
      <c r="Y77" s="568" t="str">
        <f t="shared" ca="1" si="14"/>
        <v>Mon. October , 2024</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Mon</v>
      </c>
      <c r="U78" s="249" t="str">
        <f t="shared" ca="1" si="13"/>
        <v>October</v>
      </c>
      <c r="V78" s="184"/>
      <c r="W78" s="179"/>
      <c r="X78" s="430">
        <f t="shared" ca="1" si="17"/>
        <v>45565</v>
      </c>
      <c r="Y78" s="568" t="str">
        <f t="shared" ca="1" si="14"/>
        <v>Mon. October , 2024</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Mon</v>
      </c>
      <c r="U79" s="249" t="str">
        <f t="shared" ca="1" si="13"/>
        <v>October</v>
      </c>
      <c r="V79" s="184"/>
      <c r="W79" s="179"/>
      <c r="X79" s="430">
        <f t="shared" ca="1" si="17"/>
        <v>45565</v>
      </c>
      <c r="Y79" s="568" t="str">
        <f t="shared" ca="1" si="14"/>
        <v>Mon. October , 2024</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Mon</v>
      </c>
      <c r="U80" s="249" t="str">
        <f t="shared" ca="1" si="13"/>
        <v>October</v>
      </c>
      <c r="V80" s="184"/>
      <c r="W80" s="179"/>
      <c r="X80" s="430">
        <f t="shared" ca="1" si="17"/>
        <v>45565</v>
      </c>
      <c r="Y80" s="568" t="str">
        <f t="shared" ca="1" si="14"/>
        <v>Mon. October , 2024</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Mon</v>
      </c>
      <c r="U81" s="249" t="str">
        <f t="shared" ca="1" si="13"/>
        <v>October</v>
      </c>
      <c r="V81" s="184"/>
      <c r="W81" s="179"/>
      <c r="X81" s="430">
        <f t="shared" ca="1" si="17"/>
        <v>45565</v>
      </c>
      <c r="Y81" s="568" t="str">
        <f t="shared" ca="1" si="14"/>
        <v>Mon. October , 2024</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Mon</v>
      </c>
      <c r="U82" s="249" t="str">
        <f t="shared" ca="1" si="13"/>
        <v>October</v>
      </c>
      <c r="V82" s="184"/>
      <c r="W82" s="179"/>
      <c r="X82" s="430">
        <f t="shared" ca="1" si="17"/>
        <v>45565</v>
      </c>
      <c r="Y82" s="568" t="str">
        <f t="shared" ca="1" si="14"/>
        <v>Mon. October , 2024</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Mon</v>
      </c>
      <c r="U83" s="249" t="str">
        <f t="shared" ca="1" si="13"/>
        <v>October</v>
      </c>
      <c r="V83" s="184"/>
      <c r="W83" s="179"/>
      <c r="X83" s="430">
        <f t="shared" ca="1" si="17"/>
        <v>45565</v>
      </c>
      <c r="Y83" s="568" t="str">
        <f t="shared" ca="1" si="14"/>
        <v>Mon. October , 2024</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Mon</v>
      </c>
      <c r="U84" s="249" t="str">
        <f t="shared" ca="1" si="13"/>
        <v>October</v>
      </c>
      <c r="V84" s="184"/>
      <c r="W84" s="179"/>
      <c r="X84" s="430">
        <f t="shared" ca="1" si="17"/>
        <v>45565</v>
      </c>
      <c r="Y84" s="568" t="str">
        <f t="shared" ca="1" si="14"/>
        <v>Mon. October , 2024</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Mon</v>
      </c>
      <c r="U85" s="249" t="str">
        <f t="shared" ref="U85:U148" ca="1" si="32">$U$19</f>
        <v>October</v>
      </c>
      <c r="V85" s="184"/>
      <c r="W85" s="179"/>
      <c r="X85" s="430">
        <f t="shared" ca="1" si="17"/>
        <v>45565</v>
      </c>
      <c r="Y85" s="568" t="str">
        <f t="shared" ref="Y85:Y148" ca="1" si="33">IF(Y79="f",T85&amp;". "&amp;" "&amp;R85&amp;" "&amp;U85&amp;" "&amp;$AE$7,T85&amp;". "&amp;U85&amp;" "&amp;R85&amp;", "&amp;$AE$7)</f>
        <v>Mon. October , 2024</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Mon</v>
      </c>
      <c r="U86" s="249" t="str">
        <f t="shared" ca="1" si="32"/>
        <v>October</v>
      </c>
      <c r="V86" s="184"/>
      <c r="W86" s="179"/>
      <c r="X86" s="430">
        <f t="shared" ref="X86:X149" ca="1" si="36">$AE$8+D86</f>
        <v>45565</v>
      </c>
      <c r="Y86" s="568" t="str">
        <f t="shared" ca="1" si="33"/>
        <v>Mon. October , 2024</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Mon</v>
      </c>
      <c r="U87" s="249" t="str">
        <f t="shared" ca="1" si="32"/>
        <v>October</v>
      </c>
      <c r="V87" s="184"/>
      <c r="W87" s="179"/>
      <c r="X87" s="430">
        <f t="shared" ca="1" si="36"/>
        <v>45565</v>
      </c>
      <c r="Y87" s="568" t="str">
        <f t="shared" ca="1" si="33"/>
        <v>Mon. October , 2024</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Mon</v>
      </c>
      <c r="U88" s="249" t="str">
        <f t="shared" ca="1" si="32"/>
        <v>October</v>
      </c>
      <c r="V88" s="184"/>
      <c r="W88" s="179"/>
      <c r="X88" s="430">
        <f t="shared" ca="1" si="36"/>
        <v>45565</v>
      </c>
      <c r="Y88" s="568" t="str">
        <f t="shared" ca="1" si="33"/>
        <v>Mon. October , 2024</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Mon</v>
      </c>
      <c r="U89" s="249" t="str">
        <f t="shared" ca="1" si="32"/>
        <v>October</v>
      </c>
      <c r="V89" s="184"/>
      <c r="W89" s="179"/>
      <c r="X89" s="430">
        <f t="shared" ca="1" si="36"/>
        <v>45565</v>
      </c>
      <c r="Y89" s="568" t="str">
        <f t="shared" ca="1" si="33"/>
        <v>Mon. October , 2024</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Mon</v>
      </c>
      <c r="U90" s="249" t="str">
        <f t="shared" ca="1" si="32"/>
        <v>October</v>
      </c>
      <c r="V90" s="184"/>
      <c r="W90" s="179"/>
      <c r="X90" s="430">
        <f t="shared" ca="1" si="36"/>
        <v>45565</v>
      </c>
      <c r="Y90" s="568" t="str">
        <f t="shared" ca="1" si="33"/>
        <v>Mon. October , 2024</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Mon</v>
      </c>
      <c r="U91" s="249" t="str">
        <f t="shared" ca="1" si="32"/>
        <v>October</v>
      </c>
      <c r="V91" s="184"/>
      <c r="W91" s="179"/>
      <c r="X91" s="430">
        <f t="shared" ca="1" si="36"/>
        <v>45565</v>
      </c>
      <c r="Y91" s="568" t="str">
        <f t="shared" ca="1" si="33"/>
        <v>Mon. October , 2024</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Mon</v>
      </c>
      <c r="U92" s="249" t="str">
        <f t="shared" ca="1" si="32"/>
        <v>October</v>
      </c>
      <c r="V92" s="184"/>
      <c r="W92" s="179"/>
      <c r="X92" s="430">
        <f t="shared" ca="1" si="36"/>
        <v>45565</v>
      </c>
      <c r="Y92" s="568" t="str">
        <f t="shared" ca="1" si="33"/>
        <v>Mon. October , 2024</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Mon</v>
      </c>
      <c r="U93" s="249" t="str">
        <f t="shared" ca="1" si="32"/>
        <v>October</v>
      </c>
      <c r="V93" s="184"/>
      <c r="W93" s="179"/>
      <c r="X93" s="430">
        <f t="shared" ca="1" si="36"/>
        <v>45565</v>
      </c>
      <c r="Y93" s="568" t="str">
        <f t="shared" ca="1" si="33"/>
        <v>Mon. October , 2024</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Mon</v>
      </c>
      <c r="U94" s="249" t="str">
        <f t="shared" ca="1" si="32"/>
        <v>October</v>
      </c>
      <c r="V94" s="184"/>
      <c r="W94" s="179"/>
      <c r="X94" s="430">
        <f t="shared" ca="1" si="36"/>
        <v>45565</v>
      </c>
      <c r="Y94" s="568" t="str">
        <f t="shared" ca="1" si="33"/>
        <v>Mon. October , 2024</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Mon</v>
      </c>
      <c r="U95" s="249" t="str">
        <f t="shared" ca="1" si="32"/>
        <v>October</v>
      </c>
      <c r="V95" s="184"/>
      <c r="W95" s="179"/>
      <c r="X95" s="430">
        <f t="shared" ca="1" si="36"/>
        <v>45565</v>
      </c>
      <c r="Y95" s="568" t="str">
        <f t="shared" ca="1" si="33"/>
        <v>Mon. October , 2024</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Mon</v>
      </c>
      <c r="U96" s="249" t="str">
        <f t="shared" ca="1" si="32"/>
        <v>October</v>
      </c>
      <c r="V96" s="184"/>
      <c r="W96" s="179"/>
      <c r="X96" s="430">
        <f t="shared" ca="1" si="36"/>
        <v>45565</v>
      </c>
      <c r="Y96" s="568" t="str">
        <f t="shared" ca="1" si="33"/>
        <v>Mon. October , 2024</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Mon</v>
      </c>
      <c r="U97" s="249" t="str">
        <f t="shared" ca="1" si="32"/>
        <v>October</v>
      </c>
      <c r="V97" s="184"/>
      <c r="W97" s="179"/>
      <c r="X97" s="430">
        <f t="shared" ca="1" si="36"/>
        <v>45565</v>
      </c>
      <c r="Y97" s="568" t="str">
        <f t="shared" ca="1" si="33"/>
        <v>Mon. October , 2024</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Mon</v>
      </c>
      <c r="U98" s="249" t="str">
        <f t="shared" ca="1" si="32"/>
        <v>October</v>
      </c>
      <c r="V98" s="184"/>
      <c r="W98" s="179"/>
      <c r="X98" s="430">
        <f t="shared" ca="1" si="36"/>
        <v>45565</v>
      </c>
      <c r="Y98" s="568" t="str">
        <f t="shared" ca="1" si="33"/>
        <v>Mon. October , 2024</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Mon</v>
      </c>
      <c r="U99" s="249" t="str">
        <f t="shared" ca="1" si="32"/>
        <v>October</v>
      </c>
      <c r="V99" s="184"/>
      <c r="W99" s="179"/>
      <c r="X99" s="430">
        <f t="shared" ca="1" si="36"/>
        <v>45565</v>
      </c>
      <c r="Y99" s="568" t="str">
        <f t="shared" ca="1" si="33"/>
        <v>Mon. October , 2024</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Mon</v>
      </c>
      <c r="U100" s="249" t="str">
        <f t="shared" ca="1" si="32"/>
        <v>October</v>
      </c>
      <c r="V100" s="184"/>
      <c r="W100" s="179"/>
      <c r="X100" s="430">
        <f t="shared" ca="1" si="36"/>
        <v>45565</v>
      </c>
      <c r="Y100" s="568" t="str">
        <f t="shared" ca="1" si="33"/>
        <v>Mon. October , 2024</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Mon</v>
      </c>
      <c r="U101" s="249" t="str">
        <f t="shared" ca="1" si="32"/>
        <v>October</v>
      </c>
      <c r="V101" s="184"/>
      <c r="W101" s="179"/>
      <c r="X101" s="430">
        <f t="shared" ca="1" si="36"/>
        <v>45565</v>
      </c>
      <c r="Y101" s="568" t="str">
        <f t="shared" ca="1" si="33"/>
        <v>Mon. October , 2024</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Mon</v>
      </c>
      <c r="U102" s="249" t="str">
        <f t="shared" ca="1" si="32"/>
        <v>October</v>
      </c>
      <c r="V102" s="184"/>
      <c r="W102" s="179"/>
      <c r="X102" s="430">
        <f t="shared" ca="1" si="36"/>
        <v>45565</v>
      </c>
      <c r="Y102" s="568" t="str">
        <f t="shared" ca="1" si="33"/>
        <v>Mon. October , 2024</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Mon</v>
      </c>
      <c r="U103" s="249" t="str">
        <f t="shared" ca="1" si="32"/>
        <v>October</v>
      </c>
      <c r="V103" s="184"/>
      <c r="W103" s="179"/>
      <c r="X103" s="430">
        <f t="shared" ca="1" si="36"/>
        <v>45565</v>
      </c>
      <c r="Y103" s="568" t="str">
        <f t="shared" ca="1" si="33"/>
        <v>Mon. October , 2024</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Mon</v>
      </c>
      <c r="U104" s="249" t="str">
        <f t="shared" ca="1" si="32"/>
        <v>October</v>
      </c>
      <c r="V104" s="184"/>
      <c r="W104" s="179"/>
      <c r="X104" s="430">
        <f t="shared" ca="1" si="36"/>
        <v>45565</v>
      </c>
      <c r="Y104" s="568" t="str">
        <f t="shared" ca="1" si="33"/>
        <v>Mon. October , 2024</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Mon</v>
      </c>
      <c r="U105" s="249" t="str">
        <f t="shared" ca="1" si="32"/>
        <v>October</v>
      </c>
      <c r="V105" s="184"/>
      <c r="W105" s="179"/>
      <c r="X105" s="430">
        <f t="shared" ca="1" si="36"/>
        <v>45565</v>
      </c>
      <c r="Y105" s="568" t="str">
        <f t="shared" ca="1" si="33"/>
        <v>Mon. October , 2024</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Mon</v>
      </c>
      <c r="U106" s="249" t="str">
        <f t="shared" ca="1" si="32"/>
        <v>October</v>
      </c>
      <c r="V106" s="184"/>
      <c r="W106" s="179"/>
      <c r="X106" s="430">
        <f t="shared" ca="1" si="36"/>
        <v>45565</v>
      </c>
      <c r="Y106" s="568" t="str">
        <f t="shared" ca="1" si="33"/>
        <v>Mon. October , 2024</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Mon</v>
      </c>
      <c r="U107" s="249" t="str">
        <f t="shared" ca="1" si="32"/>
        <v>October</v>
      </c>
      <c r="V107" s="184"/>
      <c r="W107" s="179"/>
      <c r="X107" s="430">
        <f t="shared" ca="1" si="36"/>
        <v>45565</v>
      </c>
      <c r="Y107" s="568" t="str">
        <f t="shared" ca="1" si="33"/>
        <v>Mon. October , 2024</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Mon</v>
      </c>
      <c r="U108" s="249" t="str">
        <f t="shared" ca="1" si="32"/>
        <v>October</v>
      </c>
      <c r="V108" s="184"/>
      <c r="W108" s="179"/>
      <c r="X108" s="430">
        <f t="shared" ca="1" si="36"/>
        <v>45565</v>
      </c>
      <c r="Y108" s="568" t="str">
        <f t="shared" ca="1" si="33"/>
        <v>Mon. October , 2024</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Mon</v>
      </c>
      <c r="U109" s="249" t="str">
        <f t="shared" ca="1" si="32"/>
        <v>October</v>
      </c>
      <c r="V109" s="184"/>
      <c r="W109" s="179"/>
      <c r="X109" s="430">
        <f t="shared" ca="1" si="36"/>
        <v>45565</v>
      </c>
      <c r="Y109" s="568" t="str">
        <f t="shared" ca="1" si="33"/>
        <v>Mon. October , 2024</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Mon</v>
      </c>
      <c r="U110" s="249" t="str">
        <f t="shared" ca="1" si="32"/>
        <v>October</v>
      </c>
      <c r="V110" s="184"/>
      <c r="W110" s="179"/>
      <c r="X110" s="430">
        <f t="shared" ca="1" si="36"/>
        <v>45565</v>
      </c>
      <c r="Y110" s="568" t="str">
        <f t="shared" ca="1" si="33"/>
        <v>Mon. October , 2024</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Mon</v>
      </c>
      <c r="U111" s="249" t="str">
        <f t="shared" ca="1" si="32"/>
        <v>October</v>
      </c>
      <c r="V111" s="184"/>
      <c r="W111" s="179"/>
      <c r="X111" s="430">
        <f t="shared" ca="1" si="36"/>
        <v>45565</v>
      </c>
      <c r="Y111" s="568" t="str">
        <f t="shared" ca="1" si="33"/>
        <v>Mon. October , 2024</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Mon</v>
      </c>
      <c r="U112" s="249" t="str">
        <f t="shared" ca="1" si="32"/>
        <v>October</v>
      </c>
      <c r="V112" s="184"/>
      <c r="W112" s="179"/>
      <c r="X112" s="430">
        <f t="shared" ca="1" si="36"/>
        <v>45565</v>
      </c>
      <c r="Y112" s="568" t="str">
        <f t="shared" ca="1" si="33"/>
        <v>Mon. October , 2024</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Mon</v>
      </c>
      <c r="U113" s="249" t="str">
        <f t="shared" ca="1" si="32"/>
        <v>October</v>
      </c>
      <c r="V113" s="184"/>
      <c r="W113" s="179"/>
      <c r="X113" s="430">
        <f t="shared" ca="1" si="36"/>
        <v>45565</v>
      </c>
      <c r="Y113" s="568" t="str">
        <f t="shared" ca="1" si="33"/>
        <v>Mon. October , 2024</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Mon</v>
      </c>
      <c r="U114" s="249" t="str">
        <f t="shared" ca="1" si="32"/>
        <v>October</v>
      </c>
      <c r="V114" s="184"/>
      <c r="W114" s="179"/>
      <c r="X114" s="430">
        <f t="shared" ca="1" si="36"/>
        <v>45565</v>
      </c>
      <c r="Y114" s="568" t="str">
        <f t="shared" ca="1" si="33"/>
        <v>Mon. October , 2024</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Mon</v>
      </c>
      <c r="U115" s="249" t="str">
        <f t="shared" ca="1" si="32"/>
        <v>October</v>
      </c>
      <c r="V115" s="184"/>
      <c r="W115" s="179"/>
      <c r="X115" s="430">
        <f t="shared" ca="1" si="36"/>
        <v>45565</v>
      </c>
      <c r="Y115" s="568" t="str">
        <f t="shared" ca="1" si="33"/>
        <v>Mon. October , 2024</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Mon</v>
      </c>
      <c r="U116" s="249" t="str">
        <f t="shared" ca="1" si="32"/>
        <v>October</v>
      </c>
      <c r="V116" s="184"/>
      <c r="W116" s="179"/>
      <c r="X116" s="430">
        <f t="shared" ca="1" si="36"/>
        <v>45565</v>
      </c>
      <c r="Y116" s="568" t="str">
        <f t="shared" ca="1" si="33"/>
        <v>Mon. October , 2024</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Mon</v>
      </c>
      <c r="U117" s="249" t="str">
        <f t="shared" ca="1" si="32"/>
        <v>October</v>
      </c>
      <c r="V117" s="184"/>
      <c r="W117" s="179"/>
      <c r="X117" s="430">
        <f t="shared" ca="1" si="36"/>
        <v>45565</v>
      </c>
      <c r="Y117" s="568" t="str">
        <f t="shared" ca="1" si="33"/>
        <v>Mon. October , 2024</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Mon</v>
      </c>
      <c r="U118" s="249" t="str">
        <f t="shared" ca="1" si="32"/>
        <v>October</v>
      </c>
      <c r="V118" s="184"/>
      <c r="W118" s="179"/>
      <c r="X118" s="430">
        <f t="shared" ca="1" si="36"/>
        <v>45565</v>
      </c>
      <c r="Y118" s="568" t="str">
        <f t="shared" ca="1" si="33"/>
        <v>Mon. October , 2024</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Mon</v>
      </c>
      <c r="U119" s="249" t="str">
        <f t="shared" ca="1" si="32"/>
        <v>October</v>
      </c>
      <c r="V119" s="184"/>
      <c r="W119" s="179"/>
      <c r="X119" s="430">
        <f t="shared" ca="1" si="36"/>
        <v>45565</v>
      </c>
      <c r="Y119" s="568" t="str">
        <f t="shared" ca="1" si="33"/>
        <v>Mon. October , 2024</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Mon</v>
      </c>
      <c r="U120" s="249" t="str">
        <f t="shared" ca="1" si="32"/>
        <v>October</v>
      </c>
      <c r="V120" s="184"/>
      <c r="W120" s="179"/>
      <c r="X120" s="430">
        <f t="shared" ca="1" si="36"/>
        <v>45565</v>
      </c>
      <c r="Y120" s="568" t="str">
        <f t="shared" ca="1" si="33"/>
        <v>Mon. October , 2024</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Mon</v>
      </c>
      <c r="U121" s="249" t="str">
        <f t="shared" ca="1" si="32"/>
        <v>October</v>
      </c>
      <c r="V121" s="184"/>
      <c r="W121" s="179"/>
      <c r="X121" s="430">
        <f t="shared" ca="1" si="36"/>
        <v>45565</v>
      </c>
      <c r="Y121" s="568" t="str">
        <f t="shared" ca="1" si="33"/>
        <v>Mon. October , 2024</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Mon</v>
      </c>
      <c r="U122" s="249" t="str">
        <f t="shared" ca="1" si="32"/>
        <v>October</v>
      </c>
      <c r="V122" s="184"/>
      <c r="W122" s="179"/>
      <c r="X122" s="430">
        <f t="shared" ca="1" si="36"/>
        <v>45565</v>
      </c>
      <c r="Y122" s="568" t="str">
        <f t="shared" ca="1" si="33"/>
        <v>Mon. October , 2024</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Mon</v>
      </c>
      <c r="U123" s="249" t="str">
        <f t="shared" ca="1" si="32"/>
        <v>October</v>
      </c>
      <c r="V123" s="184"/>
      <c r="W123" s="179"/>
      <c r="X123" s="430">
        <f t="shared" ca="1" si="36"/>
        <v>45565</v>
      </c>
      <c r="Y123" s="568" t="str">
        <f t="shared" ca="1" si="33"/>
        <v>Mon. October , 2024</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Mon</v>
      </c>
      <c r="U124" s="249" t="str">
        <f t="shared" ca="1" si="32"/>
        <v>October</v>
      </c>
      <c r="V124" s="184"/>
      <c r="W124" s="179"/>
      <c r="X124" s="430">
        <f t="shared" ca="1" si="36"/>
        <v>45565</v>
      </c>
      <c r="Y124" s="568" t="str">
        <f t="shared" ca="1" si="33"/>
        <v>Mon. October , 2024</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Mon</v>
      </c>
      <c r="U125" s="249" t="str">
        <f t="shared" ca="1" si="32"/>
        <v>October</v>
      </c>
      <c r="V125" s="184"/>
      <c r="W125" s="179"/>
      <c r="X125" s="430">
        <f t="shared" ca="1" si="36"/>
        <v>45565</v>
      </c>
      <c r="Y125" s="568" t="str">
        <f t="shared" ca="1" si="33"/>
        <v>Mon. October , 2024</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Mon</v>
      </c>
      <c r="U126" s="249" t="str">
        <f t="shared" ca="1" si="32"/>
        <v>October</v>
      </c>
      <c r="V126" s="184"/>
      <c r="W126" s="179"/>
      <c r="X126" s="430">
        <f t="shared" ca="1" si="36"/>
        <v>45565</v>
      </c>
      <c r="Y126" s="568" t="str">
        <f t="shared" ca="1" si="33"/>
        <v>Mon. October , 2024</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Mon</v>
      </c>
      <c r="U127" s="249" t="str">
        <f t="shared" ca="1" si="32"/>
        <v>October</v>
      </c>
      <c r="V127" s="184"/>
      <c r="W127" s="179"/>
      <c r="X127" s="430">
        <f t="shared" ca="1" si="36"/>
        <v>45565</v>
      </c>
      <c r="Y127" s="568" t="str">
        <f t="shared" ca="1" si="33"/>
        <v>Mon. October , 2024</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Mon</v>
      </c>
      <c r="U128" s="249" t="str">
        <f t="shared" ca="1" si="32"/>
        <v>October</v>
      </c>
      <c r="V128" s="184"/>
      <c r="W128" s="179"/>
      <c r="X128" s="430">
        <f t="shared" ca="1" si="36"/>
        <v>45565</v>
      </c>
      <c r="Y128" s="568" t="str">
        <f t="shared" ca="1" si="33"/>
        <v>Mon. October , 2024</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Mon</v>
      </c>
      <c r="U129" s="249" t="str">
        <f t="shared" ca="1" si="32"/>
        <v>October</v>
      </c>
      <c r="V129" s="184"/>
      <c r="W129" s="179"/>
      <c r="X129" s="430">
        <f t="shared" ca="1" si="36"/>
        <v>45565</v>
      </c>
      <c r="Y129" s="568" t="str">
        <f t="shared" ca="1" si="33"/>
        <v>Mon. October , 2024</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Mon</v>
      </c>
      <c r="U130" s="249" t="str">
        <f t="shared" ca="1" si="32"/>
        <v>October</v>
      </c>
      <c r="V130" s="184"/>
      <c r="W130" s="179"/>
      <c r="X130" s="430">
        <f t="shared" ca="1" si="36"/>
        <v>45565</v>
      </c>
      <c r="Y130" s="568" t="str">
        <f t="shared" ca="1" si="33"/>
        <v>Mon. October , 2024</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Mon</v>
      </c>
      <c r="U131" s="249" t="str">
        <f t="shared" ca="1" si="32"/>
        <v>October</v>
      </c>
      <c r="V131" s="184"/>
      <c r="W131" s="179"/>
      <c r="X131" s="430">
        <f t="shared" ca="1" si="36"/>
        <v>45565</v>
      </c>
      <c r="Y131" s="568" t="str">
        <f t="shared" ca="1" si="33"/>
        <v>Mon. October , 2024</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Mon</v>
      </c>
      <c r="U132" s="249" t="str">
        <f t="shared" ca="1" si="32"/>
        <v>October</v>
      </c>
      <c r="V132" s="184"/>
      <c r="W132" s="179"/>
      <c r="X132" s="430">
        <f t="shared" ca="1" si="36"/>
        <v>45565</v>
      </c>
      <c r="Y132" s="568" t="str">
        <f t="shared" ca="1" si="33"/>
        <v>Mon. October , 2024</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Mon</v>
      </c>
      <c r="U133" s="249" t="str">
        <f t="shared" ca="1" si="32"/>
        <v>October</v>
      </c>
      <c r="V133" s="184"/>
      <c r="W133" s="179"/>
      <c r="X133" s="430">
        <f t="shared" ca="1" si="36"/>
        <v>45565</v>
      </c>
      <c r="Y133" s="568" t="str">
        <f t="shared" ca="1" si="33"/>
        <v>Mon. October , 2024</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Mon</v>
      </c>
      <c r="U134" s="249" t="str">
        <f t="shared" ca="1" si="32"/>
        <v>October</v>
      </c>
      <c r="V134" s="184"/>
      <c r="W134" s="179"/>
      <c r="X134" s="430">
        <f t="shared" ca="1" si="36"/>
        <v>45565</v>
      </c>
      <c r="Y134" s="568" t="str">
        <f t="shared" ca="1" si="33"/>
        <v>Mon. October , 2024</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Mon</v>
      </c>
      <c r="U135" s="249" t="str">
        <f t="shared" ca="1" si="32"/>
        <v>October</v>
      </c>
      <c r="V135" s="184"/>
      <c r="W135" s="179"/>
      <c r="X135" s="430">
        <f t="shared" ca="1" si="36"/>
        <v>45565</v>
      </c>
      <c r="Y135" s="568" t="str">
        <f t="shared" ca="1" si="33"/>
        <v>Mon. October , 2024</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Mon</v>
      </c>
      <c r="U136" s="249" t="str">
        <f t="shared" ca="1" si="32"/>
        <v>October</v>
      </c>
      <c r="V136" s="184"/>
      <c r="W136" s="179"/>
      <c r="X136" s="430">
        <f t="shared" ca="1" si="36"/>
        <v>45565</v>
      </c>
      <c r="Y136" s="568" t="str">
        <f t="shared" ca="1" si="33"/>
        <v>Mon. October , 2024</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Mon</v>
      </c>
      <c r="U137" s="249" t="str">
        <f t="shared" ca="1" si="32"/>
        <v>October</v>
      </c>
      <c r="V137" s="184"/>
      <c r="W137" s="179"/>
      <c r="X137" s="430">
        <f t="shared" ca="1" si="36"/>
        <v>45565</v>
      </c>
      <c r="Y137" s="568" t="str">
        <f t="shared" ca="1" si="33"/>
        <v>Mon. October , 2024</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Mon</v>
      </c>
      <c r="U138" s="249" t="str">
        <f t="shared" ca="1" si="32"/>
        <v>October</v>
      </c>
      <c r="V138" s="184"/>
      <c r="W138" s="179"/>
      <c r="X138" s="430">
        <f t="shared" ca="1" si="36"/>
        <v>45565</v>
      </c>
      <c r="Y138" s="568" t="str">
        <f t="shared" ca="1" si="33"/>
        <v>Mon. October , 2024</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Mon</v>
      </c>
      <c r="U139" s="249" t="str">
        <f t="shared" ca="1" si="32"/>
        <v>October</v>
      </c>
      <c r="V139" s="184"/>
      <c r="W139" s="179"/>
      <c r="X139" s="430">
        <f t="shared" ca="1" si="36"/>
        <v>45565</v>
      </c>
      <c r="Y139" s="568" t="str">
        <f t="shared" ca="1" si="33"/>
        <v>Mon. October , 2024</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Mon</v>
      </c>
      <c r="U140" s="249" t="str">
        <f t="shared" ca="1" si="32"/>
        <v>October</v>
      </c>
      <c r="V140" s="184"/>
      <c r="W140" s="179"/>
      <c r="X140" s="430">
        <f t="shared" ca="1" si="36"/>
        <v>45565</v>
      </c>
      <c r="Y140" s="568" t="str">
        <f t="shared" ca="1" si="33"/>
        <v>Mon. October , 2024</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Mon</v>
      </c>
      <c r="U141" s="249" t="str">
        <f t="shared" ca="1" si="32"/>
        <v>October</v>
      </c>
      <c r="V141" s="184"/>
      <c r="W141" s="179"/>
      <c r="X141" s="430">
        <f t="shared" ca="1" si="36"/>
        <v>45565</v>
      </c>
      <c r="Y141" s="568" t="str">
        <f t="shared" ca="1" si="33"/>
        <v>Mon. October , 2024</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Mon</v>
      </c>
      <c r="U142" s="249" t="str">
        <f t="shared" ca="1" si="32"/>
        <v>October</v>
      </c>
      <c r="V142" s="184"/>
      <c r="W142" s="179"/>
      <c r="X142" s="430">
        <f t="shared" ca="1" si="36"/>
        <v>45565</v>
      </c>
      <c r="Y142" s="568" t="str">
        <f t="shared" ca="1" si="33"/>
        <v>Mon. October , 2024</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Mon</v>
      </c>
      <c r="U143" s="249" t="str">
        <f t="shared" ca="1" si="32"/>
        <v>October</v>
      </c>
      <c r="V143" s="184"/>
      <c r="W143" s="179"/>
      <c r="X143" s="430">
        <f t="shared" ca="1" si="36"/>
        <v>45565</v>
      </c>
      <c r="Y143" s="568" t="str">
        <f t="shared" ca="1" si="33"/>
        <v>Mon. October , 2024</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Mon</v>
      </c>
      <c r="U144" s="249" t="str">
        <f t="shared" ca="1" si="32"/>
        <v>October</v>
      </c>
      <c r="V144" s="184"/>
      <c r="W144" s="179"/>
      <c r="X144" s="430">
        <f t="shared" ca="1" si="36"/>
        <v>45565</v>
      </c>
      <c r="Y144" s="568" t="str">
        <f t="shared" ca="1" si="33"/>
        <v>Mon. October , 2024</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Mon</v>
      </c>
      <c r="U145" s="249" t="str">
        <f t="shared" ca="1" si="32"/>
        <v>October</v>
      </c>
      <c r="V145" s="184"/>
      <c r="W145" s="179"/>
      <c r="X145" s="430">
        <f t="shared" ca="1" si="36"/>
        <v>45565</v>
      </c>
      <c r="Y145" s="568" t="str">
        <f t="shared" ca="1" si="33"/>
        <v>Mon. October , 2024</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Mon</v>
      </c>
      <c r="U146" s="249" t="str">
        <f t="shared" ca="1" si="32"/>
        <v>October</v>
      </c>
      <c r="V146" s="184"/>
      <c r="W146" s="179"/>
      <c r="X146" s="430">
        <f t="shared" ca="1" si="36"/>
        <v>45565</v>
      </c>
      <c r="Y146" s="568" t="str">
        <f t="shared" ca="1" si="33"/>
        <v>Mon. October , 2024</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Mon</v>
      </c>
      <c r="U147" s="249" t="str">
        <f t="shared" ca="1" si="32"/>
        <v>October</v>
      </c>
      <c r="V147" s="184"/>
      <c r="W147" s="179"/>
      <c r="X147" s="430">
        <f t="shared" ca="1" si="36"/>
        <v>45565</v>
      </c>
      <c r="Y147" s="568" t="str">
        <f t="shared" ca="1" si="33"/>
        <v>Mon. October , 2024</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Mon</v>
      </c>
      <c r="U148" s="249" t="str">
        <f t="shared" ca="1" si="32"/>
        <v>October</v>
      </c>
      <c r="V148" s="184"/>
      <c r="W148" s="179"/>
      <c r="X148" s="430">
        <f t="shared" ca="1" si="36"/>
        <v>45565</v>
      </c>
      <c r="Y148" s="568" t="str">
        <f t="shared" ca="1" si="33"/>
        <v>Mon. October , 2024</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Mon</v>
      </c>
      <c r="U149" s="249" t="str">
        <f t="shared" ref="U149:U194" ca="1" si="51">$U$19</f>
        <v>October</v>
      </c>
      <c r="V149" s="184"/>
      <c r="W149" s="179"/>
      <c r="X149" s="430">
        <f t="shared" ca="1" si="36"/>
        <v>45565</v>
      </c>
      <c r="Y149" s="568" t="str">
        <f t="shared" ref="Y149:Y194" ca="1" si="52">IF(Y143="f",T149&amp;". "&amp;" "&amp;R149&amp;" "&amp;U149&amp;" "&amp;$AE$7,T149&amp;". "&amp;U149&amp;" "&amp;R149&amp;", "&amp;$AE$7)</f>
        <v>Mon. October , 2024</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Mon</v>
      </c>
      <c r="U150" s="249" t="str">
        <f t="shared" ca="1" si="51"/>
        <v>October</v>
      </c>
      <c r="V150" s="184"/>
      <c r="W150" s="179"/>
      <c r="X150" s="430">
        <f t="shared" ref="X150:X194" ca="1" si="55">$AE$8+D150</f>
        <v>45565</v>
      </c>
      <c r="Y150" s="568" t="str">
        <f t="shared" ca="1" si="52"/>
        <v>Mon. October , 2024</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Mon</v>
      </c>
      <c r="U151" s="249" t="str">
        <f t="shared" ca="1" si="51"/>
        <v>October</v>
      </c>
      <c r="V151" s="184"/>
      <c r="W151" s="179"/>
      <c r="X151" s="430">
        <f t="shared" ca="1" si="55"/>
        <v>45565</v>
      </c>
      <c r="Y151" s="568" t="str">
        <f t="shared" ca="1" si="52"/>
        <v>Mon. October , 2024</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Mon</v>
      </c>
      <c r="U152" s="249" t="str">
        <f t="shared" ca="1" si="51"/>
        <v>October</v>
      </c>
      <c r="V152" s="184"/>
      <c r="W152" s="179"/>
      <c r="X152" s="430">
        <f t="shared" ca="1" si="55"/>
        <v>45565</v>
      </c>
      <c r="Y152" s="568" t="str">
        <f t="shared" ca="1" si="52"/>
        <v>Mon. October , 2024</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Mon</v>
      </c>
      <c r="U153" s="249" t="str">
        <f t="shared" ca="1" si="51"/>
        <v>October</v>
      </c>
      <c r="V153" s="184"/>
      <c r="W153" s="179"/>
      <c r="X153" s="430">
        <f t="shared" ca="1" si="55"/>
        <v>45565</v>
      </c>
      <c r="Y153" s="568" t="str">
        <f t="shared" ca="1" si="52"/>
        <v>Mon. October , 2024</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Mon</v>
      </c>
      <c r="U154" s="249" t="str">
        <f t="shared" ca="1" si="51"/>
        <v>October</v>
      </c>
      <c r="V154" s="184"/>
      <c r="W154" s="179"/>
      <c r="X154" s="430">
        <f t="shared" ca="1" si="55"/>
        <v>45565</v>
      </c>
      <c r="Y154" s="568" t="str">
        <f t="shared" ca="1" si="52"/>
        <v>Mon. October , 2024</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Mon</v>
      </c>
      <c r="U155" s="249" t="str">
        <f t="shared" ca="1" si="51"/>
        <v>October</v>
      </c>
      <c r="V155" s="184"/>
      <c r="W155" s="179"/>
      <c r="X155" s="430">
        <f t="shared" ca="1" si="55"/>
        <v>45565</v>
      </c>
      <c r="Y155" s="568" t="str">
        <f t="shared" ca="1" si="52"/>
        <v>Mon. October , 2024</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Mon</v>
      </c>
      <c r="U156" s="249" t="str">
        <f t="shared" ca="1" si="51"/>
        <v>October</v>
      </c>
      <c r="V156" s="184"/>
      <c r="W156" s="179"/>
      <c r="X156" s="430">
        <f t="shared" ca="1" si="55"/>
        <v>45565</v>
      </c>
      <c r="Y156" s="568" t="str">
        <f t="shared" ca="1" si="52"/>
        <v>Mon. October , 2024</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Mon</v>
      </c>
      <c r="U157" s="249" t="str">
        <f t="shared" ca="1" si="51"/>
        <v>October</v>
      </c>
      <c r="V157" s="184"/>
      <c r="W157" s="179"/>
      <c r="X157" s="430">
        <f t="shared" ca="1" si="55"/>
        <v>45565</v>
      </c>
      <c r="Y157" s="568" t="str">
        <f t="shared" ca="1" si="52"/>
        <v>Mon. October , 2024</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Mon</v>
      </c>
      <c r="U158" s="249" t="str">
        <f t="shared" ca="1" si="51"/>
        <v>October</v>
      </c>
      <c r="V158" s="184"/>
      <c r="W158" s="179"/>
      <c r="X158" s="430">
        <f t="shared" ca="1" si="55"/>
        <v>45565</v>
      </c>
      <c r="Y158" s="568" t="str">
        <f t="shared" ca="1" si="52"/>
        <v>Mon. October , 2024</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Mon</v>
      </c>
      <c r="U159" s="249" t="str">
        <f t="shared" ca="1" si="51"/>
        <v>October</v>
      </c>
      <c r="V159" s="184"/>
      <c r="W159" s="179"/>
      <c r="X159" s="430">
        <f t="shared" ca="1" si="55"/>
        <v>45565</v>
      </c>
      <c r="Y159" s="568" t="str">
        <f t="shared" ca="1" si="52"/>
        <v>Mon. October , 2024</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Mon</v>
      </c>
      <c r="U160" s="249" t="str">
        <f t="shared" ca="1" si="51"/>
        <v>October</v>
      </c>
      <c r="V160" s="184"/>
      <c r="W160" s="179"/>
      <c r="X160" s="430">
        <f t="shared" ca="1" si="55"/>
        <v>45565</v>
      </c>
      <c r="Y160" s="568" t="str">
        <f t="shared" ca="1" si="52"/>
        <v>Mon. October , 2024</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Mon</v>
      </c>
      <c r="U161" s="249" t="str">
        <f t="shared" ca="1" si="51"/>
        <v>October</v>
      </c>
      <c r="V161" s="184"/>
      <c r="W161" s="179"/>
      <c r="X161" s="430">
        <f t="shared" ca="1" si="55"/>
        <v>45565</v>
      </c>
      <c r="Y161" s="568" t="str">
        <f t="shared" ca="1" si="52"/>
        <v>Mon. October , 2024</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Mon</v>
      </c>
      <c r="U162" s="249" t="str">
        <f t="shared" ca="1" si="51"/>
        <v>October</v>
      </c>
      <c r="V162" s="184"/>
      <c r="W162" s="179"/>
      <c r="X162" s="430">
        <f t="shared" ca="1" si="55"/>
        <v>45565</v>
      </c>
      <c r="Y162" s="568" t="str">
        <f t="shared" ca="1" si="52"/>
        <v>Mon. October , 2024</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Mon</v>
      </c>
      <c r="U163" s="249" t="str">
        <f t="shared" ca="1" si="51"/>
        <v>October</v>
      </c>
      <c r="V163" s="184"/>
      <c r="W163" s="179"/>
      <c r="X163" s="430">
        <f t="shared" ca="1" si="55"/>
        <v>45565</v>
      </c>
      <c r="Y163" s="568" t="str">
        <f t="shared" ca="1" si="52"/>
        <v>Mon. October , 2024</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Mon</v>
      </c>
      <c r="U164" s="249" t="str">
        <f t="shared" ca="1" si="51"/>
        <v>October</v>
      </c>
      <c r="V164" s="184"/>
      <c r="W164" s="179"/>
      <c r="X164" s="430">
        <f t="shared" ca="1" si="55"/>
        <v>45565</v>
      </c>
      <c r="Y164" s="568" t="str">
        <f t="shared" ca="1" si="52"/>
        <v>Mon. October , 2024</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Mon</v>
      </c>
      <c r="U165" s="249" t="str">
        <f t="shared" ca="1" si="51"/>
        <v>October</v>
      </c>
      <c r="V165" s="184"/>
      <c r="W165" s="179"/>
      <c r="X165" s="430">
        <f t="shared" ca="1" si="55"/>
        <v>45565</v>
      </c>
      <c r="Y165" s="568" t="str">
        <f t="shared" ca="1" si="52"/>
        <v>Mon. October , 2024</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Mon</v>
      </c>
      <c r="U166" s="249" t="str">
        <f t="shared" ca="1" si="51"/>
        <v>October</v>
      </c>
      <c r="V166" s="184"/>
      <c r="W166" s="179"/>
      <c r="X166" s="430">
        <f t="shared" ca="1" si="55"/>
        <v>45565</v>
      </c>
      <c r="Y166" s="568" t="str">
        <f t="shared" ca="1" si="52"/>
        <v>Mon. October , 2024</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Mon</v>
      </c>
      <c r="U167" s="249" t="str">
        <f t="shared" ca="1" si="51"/>
        <v>October</v>
      </c>
      <c r="V167" s="184"/>
      <c r="W167" s="179"/>
      <c r="X167" s="430">
        <f t="shared" ca="1" si="55"/>
        <v>45565</v>
      </c>
      <c r="Y167" s="568" t="str">
        <f t="shared" ca="1" si="52"/>
        <v>Mon. October , 2024</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Mon</v>
      </c>
      <c r="U168" s="249" t="str">
        <f t="shared" ca="1" si="51"/>
        <v>October</v>
      </c>
      <c r="V168" s="184"/>
      <c r="W168" s="179"/>
      <c r="X168" s="430">
        <f t="shared" ca="1" si="55"/>
        <v>45565</v>
      </c>
      <c r="Y168" s="568" t="str">
        <f t="shared" ca="1" si="52"/>
        <v>Mon. October , 2024</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Mon</v>
      </c>
      <c r="U169" s="249" t="str">
        <f t="shared" ca="1" si="51"/>
        <v>October</v>
      </c>
      <c r="V169" s="184"/>
      <c r="W169" s="179"/>
      <c r="X169" s="430">
        <f t="shared" ca="1" si="55"/>
        <v>45565</v>
      </c>
      <c r="Y169" s="568" t="str">
        <f t="shared" ca="1" si="52"/>
        <v>Mon. October , 2024</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Mon</v>
      </c>
      <c r="U170" s="249" t="str">
        <f t="shared" ca="1" si="51"/>
        <v>October</v>
      </c>
      <c r="V170" s="184"/>
      <c r="W170" s="179"/>
      <c r="X170" s="430">
        <f t="shared" ca="1" si="55"/>
        <v>45565</v>
      </c>
      <c r="Y170" s="568" t="str">
        <f t="shared" ca="1" si="52"/>
        <v>Mon. October , 2024</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Mon</v>
      </c>
      <c r="U171" s="249" t="str">
        <f t="shared" ca="1" si="51"/>
        <v>October</v>
      </c>
      <c r="V171" s="184"/>
      <c r="W171" s="179"/>
      <c r="X171" s="430">
        <f t="shared" ca="1" si="55"/>
        <v>45565</v>
      </c>
      <c r="Y171" s="568" t="str">
        <f t="shared" ca="1" si="52"/>
        <v>Mon. October , 2024</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Mon</v>
      </c>
      <c r="U172" s="249" t="str">
        <f t="shared" ca="1" si="51"/>
        <v>October</v>
      </c>
      <c r="V172" s="184"/>
      <c r="W172" s="179"/>
      <c r="X172" s="430">
        <f t="shared" ca="1" si="55"/>
        <v>45565</v>
      </c>
      <c r="Y172" s="568" t="str">
        <f t="shared" ca="1" si="52"/>
        <v>Mon. October , 2024</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Mon</v>
      </c>
      <c r="U173" s="249" t="str">
        <f t="shared" ca="1" si="51"/>
        <v>October</v>
      </c>
      <c r="V173" s="184"/>
      <c r="W173" s="179"/>
      <c r="X173" s="430">
        <f t="shared" ca="1" si="55"/>
        <v>45565</v>
      </c>
      <c r="Y173" s="568" t="str">
        <f t="shared" ca="1" si="52"/>
        <v>Mon. October , 2024</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Mon</v>
      </c>
      <c r="U174" s="249" t="str">
        <f t="shared" ca="1" si="51"/>
        <v>October</v>
      </c>
      <c r="V174" s="184"/>
      <c r="W174" s="179"/>
      <c r="X174" s="430">
        <f t="shared" ca="1" si="55"/>
        <v>45565</v>
      </c>
      <c r="Y174" s="568" t="str">
        <f t="shared" ca="1" si="52"/>
        <v>Mon. October , 2024</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Mon</v>
      </c>
      <c r="U175" s="249" t="str">
        <f t="shared" ca="1" si="51"/>
        <v>October</v>
      </c>
      <c r="V175" s="184"/>
      <c r="W175" s="179"/>
      <c r="X175" s="430">
        <f t="shared" ca="1" si="55"/>
        <v>45565</v>
      </c>
      <c r="Y175" s="568" t="str">
        <f t="shared" ca="1" si="52"/>
        <v>Mon. October , 2024</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Mon</v>
      </c>
      <c r="U176" s="249" t="str">
        <f t="shared" ca="1" si="51"/>
        <v>October</v>
      </c>
      <c r="V176" s="184"/>
      <c r="W176" s="179"/>
      <c r="X176" s="430">
        <f t="shared" ca="1" si="55"/>
        <v>45565</v>
      </c>
      <c r="Y176" s="568" t="str">
        <f t="shared" ca="1" si="52"/>
        <v>Mon. October , 2024</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Mon</v>
      </c>
      <c r="U177" s="249" t="str">
        <f t="shared" ca="1" si="51"/>
        <v>October</v>
      </c>
      <c r="V177" s="184"/>
      <c r="W177" s="179"/>
      <c r="X177" s="430">
        <f t="shared" ca="1" si="55"/>
        <v>45565</v>
      </c>
      <c r="Y177" s="568" t="str">
        <f t="shared" ca="1" si="52"/>
        <v>Mon. October , 2024</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Mon</v>
      </c>
      <c r="U178" s="249" t="str">
        <f t="shared" ca="1" si="51"/>
        <v>October</v>
      </c>
      <c r="V178" s="184"/>
      <c r="W178" s="179"/>
      <c r="X178" s="430">
        <f t="shared" ca="1" si="55"/>
        <v>45565</v>
      </c>
      <c r="Y178" s="568" t="str">
        <f t="shared" ca="1" si="52"/>
        <v>Mon. October , 2024</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Mon</v>
      </c>
      <c r="U179" s="249" t="str">
        <f t="shared" ca="1" si="51"/>
        <v>October</v>
      </c>
      <c r="V179" s="184"/>
      <c r="W179" s="179"/>
      <c r="X179" s="430">
        <f t="shared" ca="1" si="55"/>
        <v>45565</v>
      </c>
      <c r="Y179" s="568" t="str">
        <f t="shared" ca="1" si="52"/>
        <v>Mon. October , 2024</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Mon</v>
      </c>
      <c r="U180" s="249" t="str">
        <f t="shared" ca="1" si="51"/>
        <v>October</v>
      </c>
      <c r="V180" s="184"/>
      <c r="W180" s="179"/>
      <c r="X180" s="430">
        <f t="shared" ca="1" si="55"/>
        <v>45565</v>
      </c>
      <c r="Y180" s="568" t="str">
        <f t="shared" ca="1" si="52"/>
        <v>Mon. October , 2024</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Mon</v>
      </c>
      <c r="U181" s="249" t="str">
        <f t="shared" ca="1" si="51"/>
        <v>October</v>
      </c>
      <c r="V181" s="184"/>
      <c r="W181" s="179"/>
      <c r="X181" s="430">
        <f t="shared" ca="1" si="55"/>
        <v>45565</v>
      </c>
      <c r="Y181" s="568" t="str">
        <f t="shared" ca="1" si="52"/>
        <v>Mon. October , 2024</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Mon</v>
      </c>
      <c r="U182" s="249" t="str">
        <f t="shared" ca="1" si="51"/>
        <v>October</v>
      </c>
      <c r="V182" s="184"/>
      <c r="W182" s="179"/>
      <c r="X182" s="430">
        <f t="shared" ca="1" si="55"/>
        <v>45565</v>
      </c>
      <c r="Y182" s="568" t="str">
        <f t="shared" ca="1" si="52"/>
        <v>Mon. October , 2024</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Mon</v>
      </c>
      <c r="U183" s="249" t="str">
        <f t="shared" ca="1" si="51"/>
        <v>October</v>
      </c>
      <c r="V183" s="184"/>
      <c r="W183" s="179"/>
      <c r="X183" s="430">
        <f t="shared" ca="1" si="55"/>
        <v>45565</v>
      </c>
      <c r="Y183" s="568" t="str">
        <f t="shared" ca="1" si="52"/>
        <v>Mon. October , 2024</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Mon</v>
      </c>
      <c r="U184" s="249" t="str">
        <f t="shared" ca="1" si="51"/>
        <v>October</v>
      </c>
      <c r="V184" s="184"/>
      <c r="W184" s="179"/>
      <c r="X184" s="430">
        <f t="shared" ca="1" si="55"/>
        <v>45565</v>
      </c>
      <c r="Y184" s="568" t="str">
        <f t="shared" ca="1" si="52"/>
        <v>Mon. October , 2024</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Mon</v>
      </c>
      <c r="U185" s="249" t="str">
        <f t="shared" ca="1" si="51"/>
        <v>October</v>
      </c>
      <c r="V185" s="184"/>
      <c r="W185" s="179"/>
      <c r="X185" s="430">
        <f t="shared" ca="1" si="55"/>
        <v>45565</v>
      </c>
      <c r="Y185" s="568" t="str">
        <f t="shared" ca="1" si="52"/>
        <v>Mon. October , 2024</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Mon</v>
      </c>
      <c r="U186" s="249" t="str">
        <f t="shared" ca="1" si="51"/>
        <v>October</v>
      </c>
      <c r="V186" s="184"/>
      <c r="W186" s="179"/>
      <c r="X186" s="430">
        <f t="shared" ca="1" si="55"/>
        <v>45565</v>
      </c>
      <c r="Y186" s="568" t="str">
        <f t="shared" ca="1" si="52"/>
        <v>Mon. October , 2024</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Mon</v>
      </c>
      <c r="U187" s="249" t="str">
        <f t="shared" ca="1" si="51"/>
        <v>October</v>
      </c>
      <c r="V187" s="184"/>
      <c r="W187" s="179"/>
      <c r="X187" s="430">
        <f t="shared" ca="1" si="55"/>
        <v>45565</v>
      </c>
      <c r="Y187" s="568" t="str">
        <f t="shared" ca="1" si="52"/>
        <v>Mon. October , 2024</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Mon</v>
      </c>
      <c r="U188" s="249" t="str">
        <f t="shared" ca="1" si="51"/>
        <v>October</v>
      </c>
      <c r="V188" s="184"/>
      <c r="W188" s="179"/>
      <c r="X188" s="430">
        <f t="shared" ca="1" si="55"/>
        <v>45565</v>
      </c>
      <c r="Y188" s="568" t="str">
        <f t="shared" ca="1" si="52"/>
        <v>Mon. October , 2024</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Mon</v>
      </c>
      <c r="U189" s="249" t="str">
        <f t="shared" ca="1" si="51"/>
        <v>October</v>
      </c>
      <c r="V189" s="184"/>
      <c r="W189" s="179"/>
      <c r="X189" s="430">
        <f t="shared" ca="1" si="55"/>
        <v>45565</v>
      </c>
      <c r="Y189" s="568" t="str">
        <f t="shared" ca="1" si="52"/>
        <v>Mon. October , 2024</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Mon</v>
      </c>
      <c r="U190" s="249" t="str">
        <f t="shared" ca="1" si="51"/>
        <v>October</v>
      </c>
      <c r="V190" s="184"/>
      <c r="W190" s="179"/>
      <c r="X190" s="430">
        <f t="shared" ca="1" si="55"/>
        <v>45565</v>
      </c>
      <c r="Y190" s="568" t="str">
        <f t="shared" ca="1" si="52"/>
        <v>Mon. October , 2024</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Mon</v>
      </c>
      <c r="U191" s="249" t="str">
        <f t="shared" ca="1" si="51"/>
        <v>October</v>
      </c>
      <c r="V191" s="184"/>
      <c r="W191" s="179"/>
      <c r="X191" s="430">
        <f t="shared" ca="1" si="55"/>
        <v>45565</v>
      </c>
      <c r="Y191" s="568" t="str">
        <f t="shared" ca="1" si="52"/>
        <v>Mon. October , 2024</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Mon</v>
      </c>
      <c r="U192" s="249" t="str">
        <f t="shared" ca="1" si="51"/>
        <v>October</v>
      </c>
      <c r="V192" s="184"/>
      <c r="W192" s="179"/>
      <c r="X192" s="430">
        <f t="shared" ca="1" si="55"/>
        <v>45565</v>
      </c>
      <c r="Y192" s="568" t="str">
        <f t="shared" ca="1" si="52"/>
        <v>Mon. October , 2024</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Mon</v>
      </c>
      <c r="U193" s="249" t="str">
        <f t="shared" ca="1" si="51"/>
        <v>October</v>
      </c>
      <c r="V193" s="184"/>
      <c r="W193" s="179"/>
      <c r="X193" s="430">
        <f t="shared" ca="1" si="55"/>
        <v>45565</v>
      </c>
      <c r="Y193" s="568" t="str">
        <f t="shared" ca="1" si="52"/>
        <v>Mon. October , 2024</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Mon</v>
      </c>
      <c r="U194" s="249" t="str">
        <f t="shared" ca="1" si="51"/>
        <v>October</v>
      </c>
      <c r="V194" s="184"/>
      <c r="W194" s="179"/>
      <c r="X194" s="430">
        <f t="shared" ca="1" si="55"/>
        <v>45565</v>
      </c>
      <c r="Y194" s="568" t="str">
        <f t="shared" ca="1" si="52"/>
        <v>Mon. October , 2024</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xr:uid="{00000000-0004-0000-0C00-000000000000}"/>
    <hyperlink ref="Q3" r:id="rId2" xr:uid="{00000000-0004-0000-0C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5"/>
    <pageSetUpPr autoPageBreaks="0" fitToPage="1"/>
  </sheetPr>
  <dimension ref="A1:IU502"/>
  <sheetViews>
    <sheetView showGridLines="0" showRowColHeaders="0" workbookViewId="0">
      <pane ySplit="19" topLeftCell="A196" activePane="bottomLeft" state="frozenSplit"/>
      <selection activeCell="B12" sqref="B12:M17"/>
      <selection pane="bottomLeft" activeCell="E23" sqref="E23"/>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November,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11</v>
      </c>
      <c r="AE6" s="204" t="str">
        <f ca="1">TEXT(DATE($AE$7,$AD$6,1),"Mmmm, YYYY")</f>
        <v>November, 2024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45596</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November,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November</v>
      </c>
      <c r="V18" s="650" t="str">
        <f ca="1">AE6</f>
        <v>November,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November</v>
      </c>
      <c r="V19" s="650" t="str">
        <f ca="1">U19&amp;" "&amp;Year_four_digits</f>
        <v>November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Fri. November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November</v>
      </c>
      <c r="V20" s="179"/>
      <c r="W20" s="179"/>
      <c r="X20" s="430">
        <f ca="1">$AE$8+D20</f>
        <v>45597</v>
      </c>
      <c r="Y20" s="568" t="str">
        <f ca="1">IF(Y14="f",T20&amp;". "&amp;" "&amp;R20&amp;" "&amp;U20&amp;" "&amp;$AE$7,T20&amp;". "&amp;U20&amp;" "&amp;R20&amp;", "&amp;$AE$7)</f>
        <v>Fri. November 1, 2024</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November</v>
      </c>
      <c r="V21" s="184"/>
      <c r="W21" s="179"/>
      <c r="X21" s="430">
        <f ca="1">$AE$8+D21</f>
        <v>45596</v>
      </c>
      <c r="Y21" s="568" t="str">
        <f t="shared" ref="Y21:Y84" ca="1" si="14">IF(Y15="f",T21&amp;". "&amp;" "&amp;R21&amp;" "&amp;U21&amp;" "&amp;$AE$7,T21&amp;". "&amp;U21&amp;" "&amp;R21&amp;", "&amp;$AE$7)</f>
        <v>Thu. November , 2024</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November</v>
      </c>
      <c r="V22" s="184"/>
      <c r="W22" s="179"/>
      <c r="X22" s="430">
        <f t="shared" ref="X22:X85" ca="1" si="17">$AE$8+D22</f>
        <v>45596</v>
      </c>
      <c r="Y22" s="568" t="str">
        <f t="shared" ca="1" si="14"/>
        <v>Thu. November , 2024</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November</v>
      </c>
      <c r="V23" s="184"/>
      <c r="W23" s="179"/>
      <c r="X23" s="430">
        <f t="shared" ca="1" si="17"/>
        <v>45596</v>
      </c>
      <c r="Y23" s="568" t="str">
        <f t="shared" ca="1" si="14"/>
        <v>Thu. November , 2024</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November</v>
      </c>
      <c r="V24" s="184"/>
      <c r="W24" s="179"/>
      <c r="X24" s="430">
        <f t="shared" ca="1" si="17"/>
        <v>45596</v>
      </c>
      <c r="Y24" s="568" t="str">
        <f t="shared" ca="1" si="14"/>
        <v>Thu. November , 2024</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November</v>
      </c>
      <c r="V25" s="184"/>
      <c r="W25" s="179"/>
      <c r="X25" s="430">
        <f t="shared" ca="1" si="17"/>
        <v>45596</v>
      </c>
      <c r="Y25" s="568" t="str">
        <f t="shared" ca="1" si="14"/>
        <v>Thu. November , 2024</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November</v>
      </c>
      <c r="V26" s="184"/>
      <c r="W26" s="179"/>
      <c r="X26" s="430">
        <f t="shared" ca="1" si="17"/>
        <v>45596</v>
      </c>
      <c r="Y26" s="568" t="str">
        <f t="shared" ca="1" si="14"/>
        <v>Thu. November , 2024</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November</v>
      </c>
      <c r="V27" s="184"/>
      <c r="W27" s="179"/>
      <c r="X27" s="430">
        <f t="shared" ca="1" si="17"/>
        <v>45596</v>
      </c>
      <c r="Y27" s="568" t="str">
        <f t="shared" ca="1" si="14"/>
        <v>Thu. November , 2024</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November</v>
      </c>
      <c r="V28" s="184"/>
      <c r="W28" s="179"/>
      <c r="X28" s="430">
        <f t="shared" ca="1" si="17"/>
        <v>45596</v>
      </c>
      <c r="Y28" s="568" t="str">
        <f t="shared" ca="1" si="14"/>
        <v>Thu. November , 2024</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November</v>
      </c>
      <c r="V29" s="184"/>
      <c r="W29" s="179"/>
      <c r="X29" s="430">
        <f t="shared" ca="1" si="17"/>
        <v>45596</v>
      </c>
      <c r="Y29" s="568" t="str">
        <f t="shared" ca="1" si="14"/>
        <v>Thu. November , 2024</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November</v>
      </c>
      <c r="V30" s="184"/>
      <c r="W30" s="179"/>
      <c r="X30" s="430">
        <f t="shared" ca="1" si="17"/>
        <v>45596</v>
      </c>
      <c r="Y30" s="568" t="str">
        <f t="shared" ca="1" si="14"/>
        <v>Thu. November , 2024</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November</v>
      </c>
      <c r="V31" s="184"/>
      <c r="W31" s="179"/>
      <c r="X31" s="430">
        <f t="shared" ca="1" si="17"/>
        <v>45596</v>
      </c>
      <c r="Y31" s="568" t="str">
        <f t="shared" ca="1" si="14"/>
        <v>Thu. November , 2024</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November</v>
      </c>
      <c r="V32" s="184"/>
      <c r="W32" s="179"/>
      <c r="X32" s="430">
        <f t="shared" ca="1" si="17"/>
        <v>45596</v>
      </c>
      <c r="Y32" s="568" t="str">
        <f t="shared" ca="1" si="14"/>
        <v>Thu. November , 2024</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November</v>
      </c>
      <c r="V33" s="184"/>
      <c r="W33" s="179"/>
      <c r="X33" s="430">
        <f t="shared" ca="1" si="17"/>
        <v>45596</v>
      </c>
      <c r="Y33" s="568" t="str">
        <f t="shared" ca="1" si="14"/>
        <v>Thu. November , 2024</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November</v>
      </c>
      <c r="V34" s="184"/>
      <c r="W34" s="179"/>
      <c r="X34" s="430">
        <f t="shared" ca="1" si="17"/>
        <v>45596</v>
      </c>
      <c r="Y34" s="568" t="str">
        <f t="shared" ca="1" si="14"/>
        <v>Thu. November , 2024</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November</v>
      </c>
      <c r="V35" s="184"/>
      <c r="W35" s="179"/>
      <c r="X35" s="430">
        <f t="shared" ca="1" si="17"/>
        <v>45596</v>
      </c>
      <c r="Y35" s="568" t="str">
        <f t="shared" ca="1" si="14"/>
        <v>Thu. November , 2024</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November</v>
      </c>
      <c r="V36" s="184"/>
      <c r="W36" s="179"/>
      <c r="X36" s="430">
        <f t="shared" ca="1" si="17"/>
        <v>45596</v>
      </c>
      <c r="Y36" s="568" t="str">
        <f t="shared" ca="1" si="14"/>
        <v>Thu. November , 2024</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November</v>
      </c>
      <c r="V37" s="184"/>
      <c r="W37" s="179"/>
      <c r="X37" s="430">
        <f t="shared" ca="1" si="17"/>
        <v>45596</v>
      </c>
      <c r="Y37" s="568" t="str">
        <f t="shared" ca="1" si="14"/>
        <v>Thu. November , 2024</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November</v>
      </c>
      <c r="V38" s="184"/>
      <c r="W38" s="179"/>
      <c r="X38" s="430">
        <f t="shared" ca="1" si="17"/>
        <v>45596</v>
      </c>
      <c r="Y38" s="568" t="str">
        <f t="shared" ca="1" si="14"/>
        <v>Thu. November , 2024</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November</v>
      </c>
      <c r="V39" s="184"/>
      <c r="W39" s="179"/>
      <c r="X39" s="430">
        <f t="shared" ca="1" si="17"/>
        <v>45596</v>
      </c>
      <c r="Y39" s="568" t="str">
        <f t="shared" ca="1" si="14"/>
        <v>Thu. November , 2024</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November</v>
      </c>
      <c r="V40" s="184"/>
      <c r="W40" s="179"/>
      <c r="X40" s="430">
        <f t="shared" ca="1" si="17"/>
        <v>45596</v>
      </c>
      <c r="Y40" s="568" t="str">
        <f t="shared" ca="1" si="14"/>
        <v>Thu. November , 2024</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November</v>
      </c>
      <c r="V41" s="184"/>
      <c r="W41" s="179"/>
      <c r="X41" s="430">
        <f t="shared" ca="1" si="17"/>
        <v>45596</v>
      </c>
      <c r="Y41" s="568" t="str">
        <f t="shared" ca="1" si="14"/>
        <v>Thu. November , 2024</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November</v>
      </c>
      <c r="V42" s="184"/>
      <c r="W42" s="179"/>
      <c r="X42" s="430">
        <f t="shared" ca="1" si="17"/>
        <v>45596</v>
      </c>
      <c r="Y42" s="568" t="str">
        <f t="shared" ca="1" si="14"/>
        <v>Thu. November , 2024</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November</v>
      </c>
      <c r="V43" s="184"/>
      <c r="W43" s="179"/>
      <c r="X43" s="430">
        <f t="shared" ca="1" si="17"/>
        <v>45596</v>
      </c>
      <c r="Y43" s="568" t="str">
        <f t="shared" ca="1" si="14"/>
        <v>Thu. November , 2024</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November</v>
      </c>
      <c r="V44" s="184"/>
      <c r="W44" s="179"/>
      <c r="X44" s="430">
        <f t="shared" ca="1" si="17"/>
        <v>45596</v>
      </c>
      <c r="Y44" s="568" t="str">
        <f t="shared" ca="1" si="14"/>
        <v>Thu. November , 2024</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November</v>
      </c>
      <c r="V45" s="184"/>
      <c r="W45" s="179"/>
      <c r="X45" s="430">
        <f t="shared" ca="1" si="17"/>
        <v>45596</v>
      </c>
      <c r="Y45" s="568" t="str">
        <f t="shared" ca="1" si="14"/>
        <v>Thu. November , 2024</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November</v>
      </c>
      <c r="V46" s="184"/>
      <c r="W46" s="179"/>
      <c r="X46" s="430">
        <f t="shared" ca="1" si="17"/>
        <v>45596</v>
      </c>
      <c r="Y46" s="568" t="str">
        <f t="shared" ca="1" si="14"/>
        <v>Thu. November , 2024</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November</v>
      </c>
      <c r="V47" s="184"/>
      <c r="W47" s="179"/>
      <c r="X47" s="430">
        <f t="shared" ca="1" si="17"/>
        <v>45596</v>
      </c>
      <c r="Y47" s="568" t="str">
        <f t="shared" ca="1" si="14"/>
        <v>Thu. November , 2024</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November</v>
      </c>
      <c r="V48" s="184"/>
      <c r="W48" s="179"/>
      <c r="X48" s="430">
        <f t="shared" ca="1" si="17"/>
        <v>45596</v>
      </c>
      <c r="Y48" s="568" t="str">
        <f t="shared" ca="1" si="14"/>
        <v>Thu. November , 2024</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November</v>
      </c>
      <c r="V49" s="184"/>
      <c r="W49" s="179"/>
      <c r="X49" s="430">
        <f t="shared" ca="1" si="17"/>
        <v>45596</v>
      </c>
      <c r="Y49" s="568" t="str">
        <f t="shared" ca="1" si="14"/>
        <v>Thu. November , 2024</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November</v>
      </c>
      <c r="V50" s="184"/>
      <c r="W50" s="179"/>
      <c r="X50" s="430">
        <f t="shared" ca="1" si="17"/>
        <v>45596</v>
      </c>
      <c r="Y50" s="568" t="str">
        <f t="shared" ca="1" si="14"/>
        <v>Thu. November , 2024</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November</v>
      </c>
      <c r="V51" s="184"/>
      <c r="W51" s="179"/>
      <c r="X51" s="430">
        <f t="shared" ca="1" si="17"/>
        <v>45596</v>
      </c>
      <c r="Y51" s="568" t="str">
        <f t="shared" ca="1" si="14"/>
        <v>Thu. November , 2024</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November</v>
      </c>
      <c r="V52" s="184"/>
      <c r="W52" s="179"/>
      <c r="X52" s="430">
        <f t="shared" ca="1" si="17"/>
        <v>45596</v>
      </c>
      <c r="Y52" s="568" t="str">
        <f t="shared" ca="1" si="14"/>
        <v>Thu. November , 2024</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November</v>
      </c>
      <c r="V53" s="184"/>
      <c r="W53" s="179"/>
      <c r="X53" s="430">
        <f t="shared" ca="1" si="17"/>
        <v>45596</v>
      </c>
      <c r="Y53" s="568" t="str">
        <f t="shared" ca="1" si="14"/>
        <v>Thu. November , 2024</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November</v>
      </c>
      <c r="V54" s="184"/>
      <c r="W54" s="179"/>
      <c r="X54" s="430">
        <f t="shared" ca="1" si="17"/>
        <v>45596</v>
      </c>
      <c r="Y54" s="568" t="str">
        <f t="shared" ca="1" si="14"/>
        <v>Thu. November , 2024</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November</v>
      </c>
      <c r="V55" s="184"/>
      <c r="W55" s="179"/>
      <c r="X55" s="430">
        <f t="shared" ca="1" si="17"/>
        <v>45596</v>
      </c>
      <c r="Y55" s="568" t="str">
        <f t="shared" ca="1" si="14"/>
        <v>Thu. November , 2024</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November</v>
      </c>
      <c r="V56" s="184"/>
      <c r="W56" s="179"/>
      <c r="X56" s="430">
        <f t="shared" ca="1" si="17"/>
        <v>45596</v>
      </c>
      <c r="Y56" s="568" t="str">
        <f t="shared" ca="1" si="14"/>
        <v>Thu. November , 2024</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November</v>
      </c>
      <c r="V57" s="184"/>
      <c r="W57" s="179"/>
      <c r="X57" s="430">
        <f t="shared" ca="1" si="17"/>
        <v>45596</v>
      </c>
      <c r="Y57" s="568" t="str">
        <f t="shared" ca="1" si="14"/>
        <v>Thu. November , 2024</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November</v>
      </c>
      <c r="V58" s="184"/>
      <c r="W58" s="179"/>
      <c r="X58" s="430">
        <f t="shared" ca="1" si="17"/>
        <v>45596</v>
      </c>
      <c r="Y58" s="568" t="str">
        <f t="shared" ca="1" si="14"/>
        <v>Thu. November , 2024</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November</v>
      </c>
      <c r="V59" s="184"/>
      <c r="W59" s="179"/>
      <c r="X59" s="430">
        <f t="shared" ca="1" si="17"/>
        <v>45596</v>
      </c>
      <c r="Y59" s="568" t="str">
        <f t="shared" ca="1" si="14"/>
        <v>Thu. November , 2024</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November</v>
      </c>
      <c r="V60" s="184"/>
      <c r="W60" s="179"/>
      <c r="X60" s="430">
        <f t="shared" ca="1" si="17"/>
        <v>45596</v>
      </c>
      <c r="Y60" s="568" t="str">
        <f t="shared" ca="1" si="14"/>
        <v>Thu. November , 2024</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November</v>
      </c>
      <c r="V61" s="184"/>
      <c r="W61" s="179"/>
      <c r="X61" s="430">
        <f t="shared" ca="1" si="17"/>
        <v>45596</v>
      </c>
      <c r="Y61" s="568" t="str">
        <f t="shared" ca="1" si="14"/>
        <v>Thu. November , 2024</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November</v>
      </c>
      <c r="V62" s="184"/>
      <c r="W62" s="179"/>
      <c r="X62" s="430">
        <f t="shared" ca="1" si="17"/>
        <v>45596</v>
      </c>
      <c r="Y62" s="568" t="str">
        <f t="shared" ca="1" si="14"/>
        <v>Thu. November , 2024</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November</v>
      </c>
      <c r="V63" s="184"/>
      <c r="W63" s="179"/>
      <c r="X63" s="430">
        <f t="shared" ca="1" si="17"/>
        <v>45596</v>
      </c>
      <c r="Y63" s="568" t="str">
        <f t="shared" ca="1" si="14"/>
        <v>Thu. November , 2024</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November</v>
      </c>
      <c r="V64" s="184"/>
      <c r="W64" s="179"/>
      <c r="X64" s="430">
        <f t="shared" ca="1" si="17"/>
        <v>45596</v>
      </c>
      <c r="Y64" s="568" t="str">
        <f t="shared" ca="1" si="14"/>
        <v>Thu. November , 2024</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November</v>
      </c>
      <c r="V65" s="184"/>
      <c r="W65" s="179"/>
      <c r="X65" s="430">
        <f t="shared" ca="1" si="17"/>
        <v>45596</v>
      </c>
      <c r="Y65" s="568" t="str">
        <f t="shared" ca="1" si="14"/>
        <v>Thu. November , 2024</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November</v>
      </c>
      <c r="V66" s="184"/>
      <c r="W66" s="179"/>
      <c r="X66" s="430">
        <f t="shared" ca="1" si="17"/>
        <v>45596</v>
      </c>
      <c r="Y66" s="568" t="str">
        <f t="shared" ca="1" si="14"/>
        <v>Thu. November , 2024</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November</v>
      </c>
      <c r="V67" s="184"/>
      <c r="W67" s="179"/>
      <c r="X67" s="430">
        <f t="shared" ca="1" si="17"/>
        <v>45596</v>
      </c>
      <c r="Y67" s="568" t="str">
        <f t="shared" ca="1" si="14"/>
        <v>Thu. November , 2024</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November</v>
      </c>
      <c r="V68" s="184"/>
      <c r="W68" s="179"/>
      <c r="X68" s="430">
        <f t="shared" ca="1" si="17"/>
        <v>45596</v>
      </c>
      <c r="Y68" s="568" t="str">
        <f t="shared" ca="1" si="14"/>
        <v>Thu. November , 2024</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November</v>
      </c>
      <c r="V69" s="184"/>
      <c r="W69" s="179"/>
      <c r="X69" s="430">
        <f t="shared" ca="1" si="17"/>
        <v>45596</v>
      </c>
      <c r="Y69" s="568" t="str">
        <f t="shared" ca="1" si="14"/>
        <v>Thu. November , 2024</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November</v>
      </c>
      <c r="V70" s="184"/>
      <c r="W70" s="179"/>
      <c r="X70" s="430">
        <f t="shared" ca="1" si="17"/>
        <v>45596</v>
      </c>
      <c r="Y70" s="568" t="str">
        <f t="shared" ca="1" si="14"/>
        <v>Thu. November , 2024</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November</v>
      </c>
      <c r="V71" s="184"/>
      <c r="W71" s="179"/>
      <c r="X71" s="430">
        <f t="shared" ca="1" si="17"/>
        <v>45596</v>
      </c>
      <c r="Y71" s="568" t="str">
        <f t="shared" ca="1" si="14"/>
        <v>Thu. November , 2024</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November</v>
      </c>
      <c r="V72" s="184"/>
      <c r="W72" s="179"/>
      <c r="X72" s="430">
        <f t="shared" ca="1" si="17"/>
        <v>45596</v>
      </c>
      <c r="Y72" s="568" t="str">
        <f t="shared" ca="1" si="14"/>
        <v>Thu. November , 2024</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November</v>
      </c>
      <c r="V73" s="184"/>
      <c r="W73" s="179"/>
      <c r="X73" s="430">
        <f t="shared" ca="1" si="17"/>
        <v>45596</v>
      </c>
      <c r="Y73" s="568" t="str">
        <f t="shared" ca="1" si="14"/>
        <v>Thu. November , 2024</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November</v>
      </c>
      <c r="V74" s="184"/>
      <c r="W74" s="179"/>
      <c r="X74" s="430">
        <f t="shared" ca="1" si="17"/>
        <v>45596</v>
      </c>
      <c r="Y74" s="568" t="str">
        <f t="shared" ca="1" si="14"/>
        <v>Thu. November , 2024</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November</v>
      </c>
      <c r="V75" s="184"/>
      <c r="W75" s="179"/>
      <c r="X75" s="430">
        <f t="shared" ca="1" si="17"/>
        <v>45596</v>
      </c>
      <c r="Y75" s="568" t="str">
        <f t="shared" ca="1" si="14"/>
        <v>Thu. November , 2024</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November</v>
      </c>
      <c r="V76" s="184"/>
      <c r="W76" s="179"/>
      <c r="X76" s="430">
        <f t="shared" ca="1" si="17"/>
        <v>45596</v>
      </c>
      <c r="Y76" s="568" t="str">
        <f t="shared" ca="1" si="14"/>
        <v>Thu. November , 2024</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November</v>
      </c>
      <c r="V77" s="184"/>
      <c r="W77" s="179"/>
      <c r="X77" s="430">
        <f t="shared" ca="1" si="17"/>
        <v>45596</v>
      </c>
      <c r="Y77" s="568" t="str">
        <f t="shared" ca="1" si="14"/>
        <v>Thu. November , 2024</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November</v>
      </c>
      <c r="V78" s="184"/>
      <c r="W78" s="179"/>
      <c r="X78" s="430">
        <f t="shared" ca="1" si="17"/>
        <v>45596</v>
      </c>
      <c r="Y78" s="568" t="str">
        <f t="shared" ca="1" si="14"/>
        <v>Thu. November , 2024</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November</v>
      </c>
      <c r="V79" s="184"/>
      <c r="W79" s="179"/>
      <c r="X79" s="430">
        <f t="shared" ca="1" si="17"/>
        <v>45596</v>
      </c>
      <c r="Y79" s="568" t="str">
        <f t="shared" ca="1" si="14"/>
        <v>Thu. November , 2024</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November</v>
      </c>
      <c r="V80" s="184"/>
      <c r="W80" s="179"/>
      <c r="X80" s="430">
        <f t="shared" ca="1" si="17"/>
        <v>45596</v>
      </c>
      <c r="Y80" s="568" t="str">
        <f t="shared" ca="1" si="14"/>
        <v>Thu. November , 2024</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November</v>
      </c>
      <c r="V81" s="184"/>
      <c r="W81" s="179"/>
      <c r="X81" s="430">
        <f t="shared" ca="1" si="17"/>
        <v>45596</v>
      </c>
      <c r="Y81" s="568" t="str">
        <f t="shared" ca="1" si="14"/>
        <v>Thu. November , 2024</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November</v>
      </c>
      <c r="V82" s="184"/>
      <c r="W82" s="179"/>
      <c r="X82" s="430">
        <f t="shared" ca="1" si="17"/>
        <v>45596</v>
      </c>
      <c r="Y82" s="568" t="str">
        <f t="shared" ca="1" si="14"/>
        <v>Thu. November , 2024</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November</v>
      </c>
      <c r="V83" s="184"/>
      <c r="W83" s="179"/>
      <c r="X83" s="430">
        <f t="shared" ca="1" si="17"/>
        <v>45596</v>
      </c>
      <c r="Y83" s="568" t="str">
        <f t="shared" ca="1" si="14"/>
        <v>Thu. November , 2024</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November</v>
      </c>
      <c r="V84" s="184"/>
      <c r="W84" s="179"/>
      <c r="X84" s="430">
        <f t="shared" ca="1" si="17"/>
        <v>45596</v>
      </c>
      <c r="Y84" s="568" t="str">
        <f t="shared" ca="1" si="14"/>
        <v>Thu. November , 2024</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November</v>
      </c>
      <c r="V85" s="184"/>
      <c r="W85" s="179"/>
      <c r="X85" s="430">
        <f t="shared" ca="1" si="17"/>
        <v>45596</v>
      </c>
      <c r="Y85" s="568" t="str">
        <f t="shared" ref="Y85:Y148" ca="1" si="33">IF(Y79="f",T85&amp;". "&amp;" "&amp;R85&amp;" "&amp;U85&amp;" "&amp;$AE$7,T85&amp;". "&amp;U85&amp;" "&amp;R85&amp;", "&amp;$AE$7)</f>
        <v>Thu. November , 2024</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November</v>
      </c>
      <c r="V86" s="184"/>
      <c r="W86" s="179"/>
      <c r="X86" s="430">
        <f t="shared" ref="X86:X149" ca="1" si="36">$AE$8+D86</f>
        <v>45596</v>
      </c>
      <c r="Y86" s="568" t="str">
        <f t="shared" ca="1" si="33"/>
        <v>Thu. November , 2024</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November</v>
      </c>
      <c r="V87" s="184"/>
      <c r="W87" s="179"/>
      <c r="X87" s="430">
        <f t="shared" ca="1" si="36"/>
        <v>45596</v>
      </c>
      <c r="Y87" s="568" t="str">
        <f t="shared" ca="1" si="33"/>
        <v>Thu. November , 2024</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November</v>
      </c>
      <c r="V88" s="184"/>
      <c r="W88" s="179"/>
      <c r="X88" s="430">
        <f t="shared" ca="1" si="36"/>
        <v>45596</v>
      </c>
      <c r="Y88" s="568" t="str">
        <f t="shared" ca="1" si="33"/>
        <v>Thu. November , 2024</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November</v>
      </c>
      <c r="V89" s="184"/>
      <c r="W89" s="179"/>
      <c r="X89" s="430">
        <f t="shared" ca="1" si="36"/>
        <v>45596</v>
      </c>
      <c r="Y89" s="568" t="str">
        <f t="shared" ca="1" si="33"/>
        <v>Thu. November , 2024</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November</v>
      </c>
      <c r="V90" s="184"/>
      <c r="W90" s="179"/>
      <c r="X90" s="430">
        <f t="shared" ca="1" si="36"/>
        <v>45596</v>
      </c>
      <c r="Y90" s="568" t="str">
        <f t="shared" ca="1" si="33"/>
        <v>Thu. November , 2024</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November</v>
      </c>
      <c r="V91" s="184"/>
      <c r="W91" s="179"/>
      <c r="X91" s="430">
        <f t="shared" ca="1" si="36"/>
        <v>45596</v>
      </c>
      <c r="Y91" s="568" t="str">
        <f t="shared" ca="1" si="33"/>
        <v>Thu. November , 2024</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November</v>
      </c>
      <c r="V92" s="184"/>
      <c r="W92" s="179"/>
      <c r="X92" s="430">
        <f t="shared" ca="1" si="36"/>
        <v>45596</v>
      </c>
      <c r="Y92" s="568" t="str">
        <f t="shared" ca="1" si="33"/>
        <v>Thu. November , 2024</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November</v>
      </c>
      <c r="V93" s="184"/>
      <c r="W93" s="179"/>
      <c r="X93" s="430">
        <f t="shared" ca="1" si="36"/>
        <v>45596</v>
      </c>
      <c r="Y93" s="568" t="str">
        <f t="shared" ca="1" si="33"/>
        <v>Thu. November , 2024</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November</v>
      </c>
      <c r="V94" s="184"/>
      <c r="W94" s="179"/>
      <c r="X94" s="430">
        <f t="shared" ca="1" si="36"/>
        <v>45596</v>
      </c>
      <c r="Y94" s="568" t="str">
        <f t="shared" ca="1" si="33"/>
        <v>Thu. November , 2024</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November</v>
      </c>
      <c r="V95" s="184"/>
      <c r="W95" s="179"/>
      <c r="X95" s="430">
        <f t="shared" ca="1" si="36"/>
        <v>45596</v>
      </c>
      <c r="Y95" s="568" t="str">
        <f t="shared" ca="1" si="33"/>
        <v>Thu. November , 2024</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November</v>
      </c>
      <c r="V96" s="184"/>
      <c r="W96" s="179"/>
      <c r="X96" s="430">
        <f t="shared" ca="1" si="36"/>
        <v>45596</v>
      </c>
      <c r="Y96" s="568" t="str">
        <f t="shared" ca="1" si="33"/>
        <v>Thu. November , 2024</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November</v>
      </c>
      <c r="V97" s="184"/>
      <c r="W97" s="179"/>
      <c r="X97" s="430">
        <f t="shared" ca="1" si="36"/>
        <v>45596</v>
      </c>
      <c r="Y97" s="568" t="str">
        <f t="shared" ca="1" si="33"/>
        <v>Thu. November , 2024</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November</v>
      </c>
      <c r="V98" s="184"/>
      <c r="W98" s="179"/>
      <c r="X98" s="430">
        <f t="shared" ca="1" si="36"/>
        <v>45596</v>
      </c>
      <c r="Y98" s="568" t="str">
        <f t="shared" ca="1" si="33"/>
        <v>Thu. November , 2024</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November</v>
      </c>
      <c r="V99" s="184"/>
      <c r="W99" s="179"/>
      <c r="X99" s="430">
        <f t="shared" ca="1" si="36"/>
        <v>45596</v>
      </c>
      <c r="Y99" s="568" t="str">
        <f t="shared" ca="1" si="33"/>
        <v>Thu. November , 2024</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November</v>
      </c>
      <c r="V100" s="184"/>
      <c r="W100" s="179"/>
      <c r="X100" s="430">
        <f t="shared" ca="1" si="36"/>
        <v>45596</v>
      </c>
      <c r="Y100" s="568" t="str">
        <f t="shared" ca="1" si="33"/>
        <v>Thu. November , 2024</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November</v>
      </c>
      <c r="V101" s="184"/>
      <c r="W101" s="179"/>
      <c r="X101" s="430">
        <f t="shared" ca="1" si="36"/>
        <v>45596</v>
      </c>
      <c r="Y101" s="568" t="str">
        <f t="shared" ca="1" si="33"/>
        <v>Thu. November , 2024</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November</v>
      </c>
      <c r="V102" s="184"/>
      <c r="W102" s="179"/>
      <c r="X102" s="430">
        <f t="shared" ca="1" si="36"/>
        <v>45596</v>
      </c>
      <c r="Y102" s="568" t="str">
        <f t="shared" ca="1" si="33"/>
        <v>Thu. November , 2024</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November</v>
      </c>
      <c r="V103" s="184"/>
      <c r="W103" s="179"/>
      <c r="X103" s="430">
        <f t="shared" ca="1" si="36"/>
        <v>45596</v>
      </c>
      <c r="Y103" s="568" t="str">
        <f t="shared" ca="1" si="33"/>
        <v>Thu. November , 2024</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November</v>
      </c>
      <c r="V104" s="184"/>
      <c r="W104" s="179"/>
      <c r="X104" s="430">
        <f t="shared" ca="1" si="36"/>
        <v>45596</v>
      </c>
      <c r="Y104" s="568" t="str">
        <f t="shared" ca="1" si="33"/>
        <v>Thu. November , 2024</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November</v>
      </c>
      <c r="V105" s="184"/>
      <c r="W105" s="179"/>
      <c r="X105" s="430">
        <f t="shared" ca="1" si="36"/>
        <v>45596</v>
      </c>
      <c r="Y105" s="568" t="str">
        <f t="shared" ca="1" si="33"/>
        <v>Thu. November , 2024</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November</v>
      </c>
      <c r="V106" s="184"/>
      <c r="W106" s="179"/>
      <c r="X106" s="430">
        <f t="shared" ca="1" si="36"/>
        <v>45596</v>
      </c>
      <c r="Y106" s="568" t="str">
        <f t="shared" ca="1" si="33"/>
        <v>Thu. November , 2024</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November</v>
      </c>
      <c r="V107" s="184"/>
      <c r="W107" s="179"/>
      <c r="X107" s="430">
        <f t="shared" ca="1" si="36"/>
        <v>45596</v>
      </c>
      <c r="Y107" s="568" t="str">
        <f t="shared" ca="1" si="33"/>
        <v>Thu. November , 2024</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November</v>
      </c>
      <c r="V108" s="184"/>
      <c r="W108" s="179"/>
      <c r="X108" s="430">
        <f t="shared" ca="1" si="36"/>
        <v>45596</v>
      </c>
      <c r="Y108" s="568" t="str">
        <f t="shared" ca="1" si="33"/>
        <v>Thu. November , 2024</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November</v>
      </c>
      <c r="V109" s="184"/>
      <c r="W109" s="179"/>
      <c r="X109" s="430">
        <f t="shared" ca="1" si="36"/>
        <v>45596</v>
      </c>
      <c r="Y109" s="568" t="str">
        <f t="shared" ca="1" si="33"/>
        <v>Thu. November , 2024</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November</v>
      </c>
      <c r="V110" s="184"/>
      <c r="W110" s="179"/>
      <c r="X110" s="430">
        <f t="shared" ca="1" si="36"/>
        <v>45596</v>
      </c>
      <c r="Y110" s="568" t="str">
        <f t="shared" ca="1" si="33"/>
        <v>Thu. November , 2024</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November</v>
      </c>
      <c r="V111" s="184"/>
      <c r="W111" s="179"/>
      <c r="X111" s="430">
        <f t="shared" ca="1" si="36"/>
        <v>45596</v>
      </c>
      <c r="Y111" s="568" t="str">
        <f t="shared" ca="1" si="33"/>
        <v>Thu. November , 2024</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November</v>
      </c>
      <c r="V112" s="184"/>
      <c r="W112" s="179"/>
      <c r="X112" s="430">
        <f t="shared" ca="1" si="36"/>
        <v>45596</v>
      </c>
      <c r="Y112" s="568" t="str">
        <f t="shared" ca="1" si="33"/>
        <v>Thu. November , 2024</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November</v>
      </c>
      <c r="V113" s="184"/>
      <c r="W113" s="179"/>
      <c r="X113" s="430">
        <f t="shared" ca="1" si="36"/>
        <v>45596</v>
      </c>
      <c r="Y113" s="568" t="str">
        <f t="shared" ca="1" si="33"/>
        <v>Thu. November , 2024</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November</v>
      </c>
      <c r="V114" s="184"/>
      <c r="W114" s="179"/>
      <c r="X114" s="430">
        <f t="shared" ca="1" si="36"/>
        <v>45596</v>
      </c>
      <c r="Y114" s="568" t="str">
        <f t="shared" ca="1" si="33"/>
        <v>Thu. November , 2024</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November</v>
      </c>
      <c r="V115" s="184"/>
      <c r="W115" s="179"/>
      <c r="X115" s="430">
        <f t="shared" ca="1" si="36"/>
        <v>45596</v>
      </c>
      <c r="Y115" s="568" t="str">
        <f t="shared" ca="1" si="33"/>
        <v>Thu. November , 2024</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November</v>
      </c>
      <c r="V116" s="184"/>
      <c r="W116" s="179"/>
      <c r="X116" s="430">
        <f t="shared" ca="1" si="36"/>
        <v>45596</v>
      </c>
      <c r="Y116" s="568" t="str">
        <f t="shared" ca="1" si="33"/>
        <v>Thu. November , 2024</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November</v>
      </c>
      <c r="V117" s="184"/>
      <c r="W117" s="179"/>
      <c r="X117" s="430">
        <f t="shared" ca="1" si="36"/>
        <v>45596</v>
      </c>
      <c r="Y117" s="568" t="str">
        <f t="shared" ca="1" si="33"/>
        <v>Thu. November , 2024</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November</v>
      </c>
      <c r="V118" s="184"/>
      <c r="W118" s="179"/>
      <c r="X118" s="430">
        <f t="shared" ca="1" si="36"/>
        <v>45596</v>
      </c>
      <c r="Y118" s="568" t="str">
        <f t="shared" ca="1" si="33"/>
        <v>Thu. November , 2024</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November</v>
      </c>
      <c r="V119" s="184"/>
      <c r="W119" s="179"/>
      <c r="X119" s="430">
        <f t="shared" ca="1" si="36"/>
        <v>45596</v>
      </c>
      <c r="Y119" s="568" t="str">
        <f t="shared" ca="1" si="33"/>
        <v>Thu. November , 2024</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November</v>
      </c>
      <c r="V120" s="184"/>
      <c r="W120" s="179"/>
      <c r="X120" s="430">
        <f t="shared" ca="1" si="36"/>
        <v>45596</v>
      </c>
      <c r="Y120" s="568" t="str">
        <f t="shared" ca="1" si="33"/>
        <v>Thu. November , 2024</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November</v>
      </c>
      <c r="V121" s="184"/>
      <c r="W121" s="179"/>
      <c r="X121" s="430">
        <f t="shared" ca="1" si="36"/>
        <v>45596</v>
      </c>
      <c r="Y121" s="568" t="str">
        <f t="shared" ca="1" si="33"/>
        <v>Thu. November , 2024</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November</v>
      </c>
      <c r="V122" s="184"/>
      <c r="W122" s="179"/>
      <c r="X122" s="430">
        <f t="shared" ca="1" si="36"/>
        <v>45596</v>
      </c>
      <c r="Y122" s="568" t="str">
        <f t="shared" ca="1" si="33"/>
        <v>Thu. November , 2024</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November</v>
      </c>
      <c r="V123" s="184"/>
      <c r="W123" s="179"/>
      <c r="X123" s="430">
        <f t="shared" ca="1" si="36"/>
        <v>45596</v>
      </c>
      <c r="Y123" s="568" t="str">
        <f t="shared" ca="1" si="33"/>
        <v>Thu. November , 2024</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November</v>
      </c>
      <c r="V124" s="184"/>
      <c r="W124" s="179"/>
      <c r="X124" s="430">
        <f t="shared" ca="1" si="36"/>
        <v>45596</v>
      </c>
      <c r="Y124" s="568" t="str">
        <f t="shared" ca="1" si="33"/>
        <v>Thu. November , 2024</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November</v>
      </c>
      <c r="V125" s="184"/>
      <c r="W125" s="179"/>
      <c r="X125" s="430">
        <f t="shared" ca="1" si="36"/>
        <v>45596</v>
      </c>
      <c r="Y125" s="568" t="str">
        <f t="shared" ca="1" si="33"/>
        <v>Thu. November , 2024</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November</v>
      </c>
      <c r="V126" s="184"/>
      <c r="W126" s="179"/>
      <c r="X126" s="430">
        <f t="shared" ca="1" si="36"/>
        <v>45596</v>
      </c>
      <c r="Y126" s="568" t="str">
        <f t="shared" ca="1" si="33"/>
        <v>Thu. November , 2024</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November</v>
      </c>
      <c r="V127" s="184"/>
      <c r="W127" s="179"/>
      <c r="X127" s="430">
        <f t="shared" ca="1" si="36"/>
        <v>45596</v>
      </c>
      <c r="Y127" s="568" t="str">
        <f t="shared" ca="1" si="33"/>
        <v>Thu. November , 2024</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November</v>
      </c>
      <c r="V128" s="184"/>
      <c r="W128" s="179"/>
      <c r="X128" s="430">
        <f t="shared" ca="1" si="36"/>
        <v>45596</v>
      </c>
      <c r="Y128" s="568" t="str">
        <f t="shared" ca="1" si="33"/>
        <v>Thu. November , 2024</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November</v>
      </c>
      <c r="V129" s="184"/>
      <c r="W129" s="179"/>
      <c r="X129" s="430">
        <f t="shared" ca="1" si="36"/>
        <v>45596</v>
      </c>
      <c r="Y129" s="568" t="str">
        <f t="shared" ca="1" si="33"/>
        <v>Thu. November , 2024</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November</v>
      </c>
      <c r="V130" s="184"/>
      <c r="W130" s="179"/>
      <c r="X130" s="430">
        <f t="shared" ca="1" si="36"/>
        <v>45596</v>
      </c>
      <c r="Y130" s="568" t="str">
        <f t="shared" ca="1" si="33"/>
        <v>Thu. November , 2024</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November</v>
      </c>
      <c r="V131" s="184"/>
      <c r="W131" s="179"/>
      <c r="X131" s="430">
        <f t="shared" ca="1" si="36"/>
        <v>45596</v>
      </c>
      <c r="Y131" s="568" t="str">
        <f t="shared" ca="1" si="33"/>
        <v>Thu. November , 2024</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November</v>
      </c>
      <c r="V132" s="184"/>
      <c r="W132" s="179"/>
      <c r="X132" s="430">
        <f t="shared" ca="1" si="36"/>
        <v>45596</v>
      </c>
      <c r="Y132" s="568" t="str">
        <f t="shared" ca="1" si="33"/>
        <v>Thu. November , 2024</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November</v>
      </c>
      <c r="V133" s="184"/>
      <c r="W133" s="179"/>
      <c r="X133" s="430">
        <f t="shared" ca="1" si="36"/>
        <v>45596</v>
      </c>
      <c r="Y133" s="568" t="str">
        <f t="shared" ca="1" si="33"/>
        <v>Thu. November , 2024</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November</v>
      </c>
      <c r="V134" s="184"/>
      <c r="W134" s="179"/>
      <c r="X134" s="430">
        <f t="shared" ca="1" si="36"/>
        <v>45596</v>
      </c>
      <c r="Y134" s="568" t="str">
        <f t="shared" ca="1" si="33"/>
        <v>Thu. November , 2024</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November</v>
      </c>
      <c r="V135" s="184"/>
      <c r="W135" s="179"/>
      <c r="X135" s="430">
        <f t="shared" ca="1" si="36"/>
        <v>45596</v>
      </c>
      <c r="Y135" s="568" t="str">
        <f t="shared" ca="1" si="33"/>
        <v>Thu. November , 2024</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November</v>
      </c>
      <c r="V136" s="184"/>
      <c r="W136" s="179"/>
      <c r="X136" s="430">
        <f t="shared" ca="1" si="36"/>
        <v>45596</v>
      </c>
      <c r="Y136" s="568" t="str">
        <f t="shared" ca="1" si="33"/>
        <v>Thu. November , 2024</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November</v>
      </c>
      <c r="V137" s="184"/>
      <c r="W137" s="179"/>
      <c r="X137" s="430">
        <f t="shared" ca="1" si="36"/>
        <v>45596</v>
      </c>
      <c r="Y137" s="568" t="str">
        <f t="shared" ca="1" si="33"/>
        <v>Thu. November , 2024</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November</v>
      </c>
      <c r="V138" s="184"/>
      <c r="W138" s="179"/>
      <c r="X138" s="430">
        <f t="shared" ca="1" si="36"/>
        <v>45596</v>
      </c>
      <c r="Y138" s="568" t="str">
        <f t="shared" ca="1" si="33"/>
        <v>Thu. November , 2024</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November</v>
      </c>
      <c r="V139" s="184"/>
      <c r="W139" s="179"/>
      <c r="X139" s="430">
        <f t="shared" ca="1" si="36"/>
        <v>45596</v>
      </c>
      <c r="Y139" s="568" t="str">
        <f t="shared" ca="1" si="33"/>
        <v>Thu. November , 2024</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November</v>
      </c>
      <c r="V140" s="184"/>
      <c r="W140" s="179"/>
      <c r="X140" s="430">
        <f t="shared" ca="1" si="36"/>
        <v>45596</v>
      </c>
      <c r="Y140" s="568" t="str">
        <f t="shared" ca="1" si="33"/>
        <v>Thu. November , 2024</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November</v>
      </c>
      <c r="V141" s="184"/>
      <c r="W141" s="179"/>
      <c r="X141" s="430">
        <f t="shared" ca="1" si="36"/>
        <v>45596</v>
      </c>
      <c r="Y141" s="568" t="str">
        <f t="shared" ca="1" si="33"/>
        <v>Thu. November , 2024</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November</v>
      </c>
      <c r="V142" s="184"/>
      <c r="W142" s="179"/>
      <c r="X142" s="430">
        <f t="shared" ca="1" si="36"/>
        <v>45596</v>
      </c>
      <c r="Y142" s="568" t="str">
        <f t="shared" ca="1" si="33"/>
        <v>Thu. November , 2024</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November</v>
      </c>
      <c r="V143" s="184"/>
      <c r="W143" s="179"/>
      <c r="X143" s="430">
        <f t="shared" ca="1" si="36"/>
        <v>45596</v>
      </c>
      <c r="Y143" s="568" t="str">
        <f t="shared" ca="1" si="33"/>
        <v>Thu. November , 2024</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November</v>
      </c>
      <c r="V144" s="184"/>
      <c r="W144" s="179"/>
      <c r="X144" s="430">
        <f t="shared" ca="1" si="36"/>
        <v>45596</v>
      </c>
      <c r="Y144" s="568" t="str">
        <f t="shared" ca="1" si="33"/>
        <v>Thu. November , 2024</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November</v>
      </c>
      <c r="V145" s="184"/>
      <c r="W145" s="179"/>
      <c r="X145" s="430">
        <f t="shared" ca="1" si="36"/>
        <v>45596</v>
      </c>
      <c r="Y145" s="568" t="str">
        <f t="shared" ca="1" si="33"/>
        <v>Thu. November , 2024</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November</v>
      </c>
      <c r="V146" s="184"/>
      <c r="W146" s="179"/>
      <c r="X146" s="430">
        <f t="shared" ca="1" si="36"/>
        <v>45596</v>
      </c>
      <c r="Y146" s="568" t="str">
        <f t="shared" ca="1" si="33"/>
        <v>Thu. November , 2024</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November</v>
      </c>
      <c r="V147" s="184"/>
      <c r="W147" s="179"/>
      <c r="X147" s="430">
        <f t="shared" ca="1" si="36"/>
        <v>45596</v>
      </c>
      <c r="Y147" s="568" t="str">
        <f t="shared" ca="1" si="33"/>
        <v>Thu. November , 2024</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November</v>
      </c>
      <c r="V148" s="184"/>
      <c r="W148" s="179"/>
      <c r="X148" s="430">
        <f t="shared" ca="1" si="36"/>
        <v>45596</v>
      </c>
      <c r="Y148" s="568" t="str">
        <f t="shared" ca="1" si="33"/>
        <v>Thu. November , 2024</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November</v>
      </c>
      <c r="V149" s="184"/>
      <c r="W149" s="179"/>
      <c r="X149" s="430">
        <f t="shared" ca="1" si="36"/>
        <v>45596</v>
      </c>
      <c r="Y149" s="568" t="str">
        <f t="shared" ref="Y149:Y194" ca="1" si="52">IF(Y143="f",T149&amp;". "&amp;" "&amp;R149&amp;" "&amp;U149&amp;" "&amp;$AE$7,T149&amp;". "&amp;U149&amp;" "&amp;R149&amp;", "&amp;$AE$7)</f>
        <v>Thu. November , 2024</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November</v>
      </c>
      <c r="V150" s="184"/>
      <c r="W150" s="179"/>
      <c r="X150" s="430">
        <f t="shared" ref="X150:X194" ca="1" si="55">$AE$8+D150</f>
        <v>45596</v>
      </c>
      <c r="Y150" s="568" t="str">
        <f t="shared" ca="1" si="52"/>
        <v>Thu. November , 2024</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November</v>
      </c>
      <c r="V151" s="184"/>
      <c r="W151" s="179"/>
      <c r="X151" s="430">
        <f t="shared" ca="1" si="55"/>
        <v>45596</v>
      </c>
      <c r="Y151" s="568" t="str">
        <f t="shared" ca="1" si="52"/>
        <v>Thu. November , 2024</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November</v>
      </c>
      <c r="V152" s="184"/>
      <c r="W152" s="179"/>
      <c r="X152" s="430">
        <f t="shared" ca="1" si="55"/>
        <v>45596</v>
      </c>
      <c r="Y152" s="568" t="str">
        <f t="shared" ca="1" si="52"/>
        <v>Thu. November , 2024</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November</v>
      </c>
      <c r="V153" s="184"/>
      <c r="W153" s="179"/>
      <c r="X153" s="430">
        <f t="shared" ca="1" si="55"/>
        <v>45596</v>
      </c>
      <c r="Y153" s="568" t="str">
        <f t="shared" ca="1" si="52"/>
        <v>Thu. November , 2024</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November</v>
      </c>
      <c r="V154" s="184"/>
      <c r="W154" s="179"/>
      <c r="X154" s="430">
        <f t="shared" ca="1" si="55"/>
        <v>45596</v>
      </c>
      <c r="Y154" s="568" t="str">
        <f t="shared" ca="1" si="52"/>
        <v>Thu. November , 2024</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November</v>
      </c>
      <c r="V155" s="184"/>
      <c r="W155" s="179"/>
      <c r="X155" s="430">
        <f t="shared" ca="1" si="55"/>
        <v>45596</v>
      </c>
      <c r="Y155" s="568" t="str">
        <f t="shared" ca="1" si="52"/>
        <v>Thu. November , 2024</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November</v>
      </c>
      <c r="V156" s="184"/>
      <c r="W156" s="179"/>
      <c r="X156" s="430">
        <f t="shared" ca="1" si="55"/>
        <v>45596</v>
      </c>
      <c r="Y156" s="568" t="str">
        <f t="shared" ca="1" si="52"/>
        <v>Thu. November , 2024</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November</v>
      </c>
      <c r="V157" s="184"/>
      <c r="W157" s="179"/>
      <c r="X157" s="430">
        <f t="shared" ca="1" si="55"/>
        <v>45596</v>
      </c>
      <c r="Y157" s="568" t="str">
        <f t="shared" ca="1" si="52"/>
        <v>Thu. November , 2024</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November</v>
      </c>
      <c r="V158" s="184"/>
      <c r="W158" s="179"/>
      <c r="X158" s="430">
        <f t="shared" ca="1" si="55"/>
        <v>45596</v>
      </c>
      <c r="Y158" s="568" t="str">
        <f t="shared" ca="1" si="52"/>
        <v>Thu. November , 2024</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November</v>
      </c>
      <c r="V159" s="184"/>
      <c r="W159" s="179"/>
      <c r="X159" s="430">
        <f t="shared" ca="1" si="55"/>
        <v>45596</v>
      </c>
      <c r="Y159" s="568" t="str">
        <f t="shared" ca="1" si="52"/>
        <v>Thu. November , 2024</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November</v>
      </c>
      <c r="V160" s="184"/>
      <c r="W160" s="179"/>
      <c r="X160" s="430">
        <f t="shared" ca="1" si="55"/>
        <v>45596</v>
      </c>
      <c r="Y160" s="568" t="str">
        <f t="shared" ca="1" si="52"/>
        <v>Thu. November , 2024</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November</v>
      </c>
      <c r="V161" s="184"/>
      <c r="W161" s="179"/>
      <c r="X161" s="430">
        <f t="shared" ca="1" si="55"/>
        <v>45596</v>
      </c>
      <c r="Y161" s="568" t="str">
        <f t="shared" ca="1" si="52"/>
        <v>Thu. November , 2024</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November</v>
      </c>
      <c r="V162" s="184"/>
      <c r="W162" s="179"/>
      <c r="X162" s="430">
        <f t="shared" ca="1" si="55"/>
        <v>45596</v>
      </c>
      <c r="Y162" s="568" t="str">
        <f t="shared" ca="1" si="52"/>
        <v>Thu. November , 2024</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November</v>
      </c>
      <c r="V163" s="184"/>
      <c r="W163" s="179"/>
      <c r="X163" s="430">
        <f t="shared" ca="1" si="55"/>
        <v>45596</v>
      </c>
      <c r="Y163" s="568" t="str">
        <f t="shared" ca="1" si="52"/>
        <v>Thu. November , 2024</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November</v>
      </c>
      <c r="V164" s="184"/>
      <c r="W164" s="179"/>
      <c r="X164" s="430">
        <f t="shared" ca="1" si="55"/>
        <v>45596</v>
      </c>
      <c r="Y164" s="568" t="str">
        <f t="shared" ca="1" si="52"/>
        <v>Thu. November , 2024</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November</v>
      </c>
      <c r="V165" s="184"/>
      <c r="W165" s="179"/>
      <c r="X165" s="430">
        <f t="shared" ca="1" si="55"/>
        <v>45596</v>
      </c>
      <c r="Y165" s="568" t="str">
        <f t="shared" ca="1" si="52"/>
        <v>Thu. November , 2024</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November</v>
      </c>
      <c r="V166" s="184"/>
      <c r="W166" s="179"/>
      <c r="X166" s="430">
        <f t="shared" ca="1" si="55"/>
        <v>45596</v>
      </c>
      <c r="Y166" s="568" t="str">
        <f t="shared" ca="1" si="52"/>
        <v>Thu. November , 2024</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November</v>
      </c>
      <c r="V167" s="184"/>
      <c r="W167" s="179"/>
      <c r="X167" s="430">
        <f t="shared" ca="1" si="55"/>
        <v>45596</v>
      </c>
      <c r="Y167" s="568" t="str">
        <f t="shared" ca="1" si="52"/>
        <v>Thu. November , 2024</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November</v>
      </c>
      <c r="V168" s="184"/>
      <c r="W168" s="179"/>
      <c r="X168" s="430">
        <f t="shared" ca="1" si="55"/>
        <v>45596</v>
      </c>
      <c r="Y168" s="568" t="str">
        <f t="shared" ca="1" si="52"/>
        <v>Thu. November , 2024</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November</v>
      </c>
      <c r="V169" s="184"/>
      <c r="W169" s="179"/>
      <c r="X169" s="430">
        <f t="shared" ca="1" si="55"/>
        <v>45596</v>
      </c>
      <c r="Y169" s="568" t="str">
        <f t="shared" ca="1" si="52"/>
        <v>Thu. November , 2024</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November</v>
      </c>
      <c r="V170" s="184"/>
      <c r="W170" s="179"/>
      <c r="X170" s="430">
        <f t="shared" ca="1" si="55"/>
        <v>45596</v>
      </c>
      <c r="Y170" s="568" t="str">
        <f t="shared" ca="1" si="52"/>
        <v>Thu. November , 2024</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November</v>
      </c>
      <c r="V171" s="184"/>
      <c r="W171" s="179"/>
      <c r="X171" s="430">
        <f t="shared" ca="1" si="55"/>
        <v>45596</v>
      </c>
      <c r="Y171" s="568" t="str">
        <f t="shared" ca="1" si="52"/>
        <v>Thu. November , 2024</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November</v>
      </c>
      <c r="V172" s="184"/>
      <c r="W172" s="179"/>
      <c r="X172" s="430">
        <f t="shared" ca="1" si="55"/>
        <v>45596</v>
      </c>
      <c r="Y172" s="568" t="str">
        <f t="shared" ca="1" si="52"/>
        <v>Thu. November , 2024</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November</v>
      </c>
      <c r="V173" s="184"/>
      <c r="W173" s="179"/>
      <c r="X173" s="430">
        <f t="shared" ca="1" si="55"/>
        <v>45596</v>
      </c>
      <c r="Y173" s="568" t="str">
        <f t="shared" ca="1" si="52"/>
        <v>Thu. November , 2024</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November</v>
      </c>
      <c r="V174" s="184"/>
      <c r="W174" s="179"/>
      <c r="X174" s="430">
        <f t="shared" ca="1" si="55"/>
        <v>45596</v>
      </c>
      <c r="Y174" s="568" t="str">
        <f t="shared" ca="1" si="52"/>
        <v>Thu. November , 2024</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November</v>
      </c>
      <c r="V175" s="184"/>
      <c r="W175" s="179"/>
      <c r="X175" s="430">
        <f t="shared" ca="1" si="55"/>
        <v>45596</v>
      </c>
      <c r="Y175" s="568" t="str">
        <f t="shared" ca="1" si="52"/>
        <v>Thu. November , 2024</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November</v>
      </c>
      <c r="V176" s="184"/>
      <c r="W176" s="179"/>
      <c r="X176" s="430">
        <f t="shared" ca="1" si="55"/>
        <v>45596</v>
      </c>
      <c r="Y176" s="568" t="str">
        <f t="shared" ca="1" si="52"/>
        <v>Thu. November , 2024</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November</v>
      </c>
      <c r="V177" s="184"/>
      <c r="W177" s="179"/>
      <c r="X177" s="430">
        <f t="shared" ca="1" si="55"/>
        <v>45596</v>
      </c>
      <c r="Y177" s="568" t="str">
        <f t="shared" ca="1" si="52"/>
        <v>Thu. November , 2024</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November</v>
      </c>
      <c r="V178" s="184"/>
      <c r="W178" s="179"/>
      <c r="X178" s="430">
        <f t="shared" ca="1" si="55"/>
        <v>45596</v>
      </c>
      <c r="Y178" s="568" t="str">
        <f t="shared" ca="1" si="52"/>
        <v>Thu. November , 2024</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November</v>
      </c>
      <c r="V179" s="184"/>
      <c r="W179" s="179"/>
      <c r="X179" s="430">
        <f t="shared" ca="1" si="55"/>
        <v>45596</v>
      </c>
      <c r="Y179" s="568" t="str">
        <f t="shared" ca="1" si="52"/>
        <v>Thu. November , 2024</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November</v>
      </c>
      <c r="V180" s="184"/>
      <c r="W180" s="179"/>
      <c r="X180" s="430">
        <f t="shared" ca="1" si="55"/>
        <v>45596</v>
      </c>
      <c r="Y180" s="568" t="str">
        <f t="shared" ca="1" si="52"/>
        <v>Thu. November , 2024</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November</v>
      </c>
      <c r="V181" s="184"/>
      <c r="W181" s="179"/>
      <c r="X181" s="430">
        <f t="shared" ca="1" si="55"/>
        <v>45596</v>
      </c>
      <c r="Y181" s="568" t="str">
        <f t="shared" ca="1" si="52"/>
        <v>Thu. November , 2024</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November</v>
      </c>
      <c r="V182" s="184"/>
      <c r="W182" s="179"/>
      <c r="X182" s="430">
        <f t="shared" ca="1" si="55"/>
        <v>45596</v>
      </c>
      <c r="Y182" s="568" t="str">
        <f t="shared" ca="1" si="52"/>
        <v>Thu. November , 2024</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November</v>
      </c>
      <c r="V183" s="184"/>
      <c r="W183" s="179"/>
      <c r="X183" s="430">
        <f t="shared" ca="1" si="55"/>
        <v>45596</v>
      </c>
      <c r="Y183" s="568" t="str">
        <f t="shared" ca="1" si="52"/>
        <v>Thu. November , 2024</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November</v>
      </c>
      <c r="V184" s="184"/>
      <c r="W184" s="179"/>
      <c r="X184" s="430">
        <f t="shared" ca="1" si="55"/>
        <v>45596</v>
      </c>
      <c r="Y184" s="568" t="str">
        <f t="shared" ca="1" si="52"/>
        <v>Thu. November , 2024</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November</v>
      </c>
      <c r="V185" s="184"/>
      <c r="W185" s="179"/>
      <c r="X185" s="430">
        <f t="shared" ca="1" si="55"/>
        <v>45596</v>
      </c>
      <c r="Y185" s="568" t="str">
        <f t="shared" ca="1" si="52"/>
        <v>Thu. November , 2024</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November</v>
      </c>
      <c r="V186" s="184"/>
      <c r="W186" s="179"/>
      <c r="X186" s="430">
        <f t="shared" ca="1" si="55"/>
        <v>45596</v>
      </c>
      <c r="Y186" s="568" t="str">
        <f t="shared" ca="1" si="52"/>
        <v>Thu. November , 2024</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November</v>
      </c>
      <c r="V187" s="184"/>
      <c r="W187" s="179"/>
      <c r="X187" s="430">
        <f t="shared" ca="1" si="55"/>
        <v>45596</v>
      </c>
      <c r="Y187" s="568" t="str">
        <f t="shared" ca="1" si="52"/>
        <v>Thu. November , 2024</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November</v>
      </c>
      <c r="V188" s="184"/>
      <c r="W188" s="179"/>
      <c r="X188" s="430">
        <f t="shared" ca="1" si="55"/>
        <v>45596</v>
      </c>
      <c r="Y188" s="568" t="str">
        <f t="shared" ca="1" si="52"/>
        <v>Thu. November , 2024</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November</v>
      </c>
      <c r="V189" s="184"/>
      <c r="W189" s="179"/>
      <c r="X189" s="430">
        <f t="shared" ca="1" si="55"/>
        <v>45596</v>
      </c>
      <c r="Y189" s="568" t="str">
        <f t="shared" ca="1" si="52"/>
        <v>Thu. November , 2024</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November</v>
      </c>
      <c r="V190" s="184"/>
      <c r="W190" s="179"/>
      <c r="X190" s="430">
        <f t="shared" ca="1" si="55"/>
        <v>45596</v>
      </c>
      <c r="Y190" s="568" t="str">
        <f t="shared" ca="1" si="52"/>
        <v>Thu. November , 2024</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November</v>
      </c>
      <c r="V191" s="184"/>
      <c r="W191" s="179"/>
      <c r="X191" s="430">
        <f t="shared" ca="1" si="55"/>
        <v>45596</v>
      </c>
      <c r="Y191" s="568" t="str">
        <f t="shared" ca="1" si="52"/>
        <v>Thu. November , 2024</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November</v>
      </c>
      <c r="V192" s="184"/>
      <c r="W192" s="179"/>
      <c r="X192" s="430">
        <f t="shared" ca="1" si="55"/>
        <v>45596</v>
      </c>
      <c r="Y192" s="568" t="str">
        <f t="shared" ca="1" si="52"/>
        <v>Thu. November , 2024</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November</v>
      </c>
      <c r="V193" s="184"/>
      <c r="W193" s="179"/>
      <c r="X193" s="430">
        <f t="shared" ca="1" si="55"/>
        <v>45596</v>
      </c>
      <c r="Y193" s="568" t="str">
        <f t="shared" ca="1" si="52"/>
        <v>Thu. November , 2024</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November</v>
      </c>
      <c r="V194" s="184"/>
      <c r="W194" s="179"/>
      <c r="X194" s="430">
        <f t="shared" ca="1" si="55"/>
        <v>45596</v>
      </c>
      <c r="Y194" s="568" t="str">
        <f t="shared" ca="1" si="52"/>
        <v>Thu. November , 2024</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xr:uid="{00000000-0004-0000-0D00-000000000000}"/>
    <hyperlink ref="Q3" r:id="rId2" xr:uid="{00000000-0004-0000-0D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H22" sqref="H22"/>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December,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12</v>
      </c>
      <c r="AE6" s="204" t="str">
        <f ca="1">TEXT(DATE($AE$7,$AD$6,1),"Mmmm, YYYY")</f>
        <v>December, 2024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45626</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December,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December</v>
      </c>
      <c r="V18" s="650" t="str">
        <f ca="1">AE6</f>
        <v>December,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December</v>
      </c>
      <c r="V19" s="650" t="str">
        <f ca="1">U19&amp;" "&amp;Year_four_digits</f>
        <v>December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Sun. December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Sun</v>
      </c>
      <c r="U20" s="249" t="str">
        <f ca="1">$U$19</f>
        <v>December</v>
      </c>
      <c r="V20" s="179"/>
      <c r="W20" s="179"/>
      <c r="X20" s="430">
        <f ca="1">$AE$8+D20</f>
        <v>45627</v>
      </c>
      <c r="Y20" s="568" t="str">
        <f ca="1">IF(Y14="f",T20&amp;". "&amp;" "&amp;R20&amp;" "&amp;U20&amp;" "&amp;$AE$7,T20&amp;". "&amp;U20&amp;" "&amp;R20&amp;", "&amp;$AE$7)</f>
        <v>Sun. December 1, 2024</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Sat</v>
      </c>
      <c r="U21" s="249" t="str">
        <f t="shared" ref="U21:U84" ca="1" si="13">$U$19</f>
        <v>December</v>
      </c>
      <c r="V21" s="184"/>
      <c r="W21" s="179"/>
      <c r="X21" s="430">
        <f ca="1">$AE$8+D21</f>
        <v>45626</v>
      </c>
      <c r="Y21" s="568" t="str">
        <f t="shared" ref="Y21:Y84" ca="1" si="14">IF(Y15="f",T21&amp;". "&amp;" "&amp;R21&amp;" "&amp;U21&amp;" "&amp;$AE$7,T21&amp;". "&amp;U21&amp;" "&amp;R21&amp;", "&amp;$AE$7)</f>
        <v>Sat. December , 2024</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Sat</v>
      </c>
      <c r="U22" s="249" t="str">
        <f t="shared" ca="1" si="13"/>
        <v>December</v>
      </c>
      <c r="V22" s="184"/>
      <c r="W22" s="179"/>
      <c r="X22" s="430">
        <f t="shared" ref="X22:X85" ca="1" si="17">$AE$8+D22</f>
        <v>45626</v>
      </c>
      <c r="Y22" s="568" t="str">
        <f t="shared" ca="1" si="14"/>
        <v>Sat. December , 2024</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Sat</v>
      </c>
      <c r="U23" s="249" t="str">
        <f t="shared" ca="1" si="13"/>
        <v>December</v>
      </c>
      <c r="V23" s="184"/>
      <c r="W23" s="179"/>
      <c r="X23" s="430">
        <f t="shared" ca="1" si="17"/>
        <v>45626</v>
      </c>
      <c r="Y23" s="568" t="str">
        <f t="shared" ca="1" si="14"/>
        <v>Sat. December , 2024</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Sat</v>
      </c>
      <c r="U24" s="249" t="str">
        <f t="shared" ca="1" si="13"/>
        <v>December</v>
      </c>
      <c r="V24" s="184"/>
      <c r="W24" s="179"/>
      <c r="X24" s="430">
        <f t="shared" ca="1" si="17"/>
        <v>45626</v>
      </c>
      <c r="Y24" s="568" t="str">
        <f t="shared" ca="1" si="14"/>
        <v>Sat. December , 2024</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Sat</v>
      </c>
      <c r="U25" s="249" t="str">
        <f t="shared" ca="1" si="13"/>
        <v>December</v>
      </c>
      <c r="V25" s="184"/>
      <c r="W25" s="179"/>
      <c r="X25" s="430">
        <f t="shared" ca="1" si="17"/>
        <v>45626</v>
      </c>
      <c r="Y25" s="568" t="str">
        <f t="shared" ca="1" si="14"/>
        <v>Sat. December , 2024</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Sat</v>
      </c>
      <c r="U26" s="249" t="str">
        <f t="shared" ca="1" si="13"/>
        <v>December</v>
      </c>
      <c r="V26" s="184"/>
      <c r="W26" s="179"/>
      <c r="X26" s="430">
        <f t="shared" ca="1" si="17"/>
        <v>45626</v>
      </c>
      <c r="Y26" s="568" t="str">
        <f t="shared" ca="1" si="14"/>
        <v>Sat. December , 2024</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Sat</v>
      </c>
      <c r="U27" s="249" t="str">
        <f t="shared" ca="1" si="13"/>
        <v>December</v>
      </c>
      <c r="V27" s="184"/>
      <c r="W27" s="179"/>
      <c r="X27" s="430">
        <f t="shared" ca="1" si="17"/>
        <v>45626</v>
      </c>
      <c r="Y27" s="568" t="str">
        <f t="shared" ca="1" si="14"/>
        <v>Sat. December , 2024</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Sat</v>
      </c>
      <c r="U28" s="249" t="str">
        <f t="shared" ca="1" si="13"/>
        <v>December</v>
      </c>
      <c r="V28" s="184"/>
      <c r="W28" s="179"/>
      <c r="X28" s="430">
        <f t="shared" ca="1" si="17"/>
        <v>45626</v>
      </c>
      <c r="Y28" s="568" t="str">
        <f t="shared" ca="1" si="14"/>
        <v>Sat. December , 2024</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Sat</v>
      </c>
      <c r="U29" s="249" t="str">
        <f t="shared" ca="1" si="13"/>
        <v>December</v>
      </c>
      <c r="V29" s="184"/>
      <c r="W29" s="179"/>
      <c r="X29" s="430">
        <f t="shared" ca="1" si="17"/>
        <v>45626</v>
      </c>
      <c r="Y29" s="568" t="str">
        <f t="shared" ca="1" si="14"/>
        <v>Sat. December , 2024</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Sat</v>
      </c>
      <c r="U30" s="249" t="str">
        <f t="shared" ca="1" si="13"/>
        <v>December</v>
      </c>
      <c r="V30" s="184"/>
      <c r="W30" s="179"/>
      <c r="X30" s="430">
        <f t="shared" ca="1" si="17"/>
        <v>45626</v>
      </c>
      <c r="Y30" s="568" t="str">
        <f t="shared" ca="1" si="14"/>
        <v>Sat. December , 2024</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Sat</v>
      </c>
      <c r="U31" s="249" t="str">
        <f t="shared" ca="1" si="13"/>
        <v>December</v>
      </c>
      <c r="V31" s="184"/>
      <c r="W31" s="179"/>
      <c r="X31" s="430">
        <f t="shared" ca="1" si="17"/>
        <v>45626</v>
      </c>
      <c r="Y31" s="568" t="str">
        <f t="shared" ca="1" si="14"/>
        <v>Sat. December , 2024</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Sat</v>
      </c>
      <c r="U32" s="249" t="str">
        <f t="shared" ca="1" si="13"/>
        <v>December</v>
      </c>
      <c r="V32" s="184"/>
      <c r="W32" s="179"/>
      <c r="X32" s="430">
        <f t="shared" ca="1" si="17"/>
        <v>45626</v>
      </c>
      <c r="Y32" s="568" t="str">
        <f t="shared" ca="1" si="14"/>
        <v>Sat. December , 2024</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Sat</v>
      </c>
      <c r="U33" s="249" t="str">
        <f t="shared" ca="1" si="13"/>
        <v>December</v>
      </c>
      <c r="V33" s="184"/>
      <c r="W33" s="179"/>
      <c r="X33" s="430">
        <f t="shared" ca="1" si="17"/>
        <v>45626</v>
      </c>
      <c r="Y33" s="568" t="str">
        <f t="shared" ca="1" si="14"/>
        <v>Sat. December , 2024</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Sat</v>
      </c>
      <c r="U34" s="249" t="str">
        <f t="shared" ca="1" si="13"/>
        <v>December</v>
      </c>
      <c r="V34" s="184"/>
      <c r="W34" s="179"/>
      <c r="X34" s="430">
        <f t="shared" ca="1" si="17"/>
        <v>45626</v>
      </c>
      <c r="Y34" s="568" t="str">
        <f t="shared" ca="1" si="14"/>
        <v>Sat. December , 2024</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Sat</v>
      </c>
      <c r="U35" s="249" t="str">
        <f t="shared" ca="1" si="13"/>
        <v>December</v>
      </c>
      <c r="V35" s="184"/>
      <c r="W35" s="179"/>
      <c r="X35" s="430">
        <f t="shared" ca="1" si="17"/>
        <v>45626</v>
      </c>
      <c r="Y35" s="568" t="str">
        <f t="shared" ca="1" si="14"/>
        <v>Sat. December , 2024</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Sat</v>
      </c>
      <c r="U36" s="249" t="str">
        <f t="shared" ca="1" si="13"/>
        <v>December</v>
      </c>
      <c r="V36" s="184"/>
      <c r="W36" s="179"/>
      <c r="X36" s="430">
        <f t="shared" ca="1" si="17"/>
        <v>45626</v>
      </c>
      <c r="Y36" s="568" t="str">
        <f t="shared" ca="1" si="14"/>
        <v>Sat. December , 2024</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Sat</v>
      </c>
      <c r="U37" s="249" t="str">
        <f t="shared" ca="1" si="13"/>
        <v>December</v>
      </c>
      <c r="V37" s="184"/>
      <c r="W37" s="179"/>
      <c r="X37" s="430">
        <f t="shared" ca="1" si="17"/>
        <v>45626</v>
      </c>
      <c r="Y37" s="568" t="str">
        <f t="shared" ca="1" si="14"/>
        <v>Sat. December , 2024</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Sat</v>
      </c>
      <c r="U38" s="249" t="str">
        <f t="shared" ca="1" si="13"/>
        <v>December</v>
      </c>
      <c r="V38" s="184"/>
      <c r="W38" s="179"/>
      <c r="X38" s="430">
        <f t="shared" ca="1" si="17"/>
        <v>45626</v>
      </c>
      <c r="Y38" s="568" t="str">
        <f t="shared" ca="1" si="14"/>
        <v>Sat. December , 2024</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Sat</v>
      </c>
      <c r="U39" s="249" t="str">
        <f t="shared" ca="1" si="13"/>
        <v>December</v>
      </c>
      <c r="V39" s="184"/>
      <c r="W39" s="179"/>
      <c r="X39" s="430">
        <f t="shared" ca="1" si="17"/>
        <v>45626</v>
      </c>
      <c r="Y39" s="568" t="str">
        <f t="shared" ca="1" si="14"/>
        <v>Sat. December , 2024</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Sat</v>
      </c>
      <c r="U40" s="249" t="str">
        <f t="shared" ca="1" si="13"/>
        <v>December</v>
      </c>
      <c r="V40" s="184"/>
      <c r="W40" s="179"/>
      <c r="X40" s="430">
        <f t="shared" ca="1" si="17"/>
        <v>45626</v>
      </c>
      <c r="Y40" s="568" t="str">
        <f t="shared" ca="1" si="14"/>
        <v>Sat. December , 2024</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Sat</v>
      </c>
      <c r="U41" s="249" t="str">
        <f t="shared" ca="1" si="13"/>
        <v>December</v>
      </c>
      <c r="V41" s="184"/>
      <c r="W41" s="179"/>
      <c r="X41" s="430">
        <f t="shared" ca="1" si="17"/>
        <v>45626</v>
      </c>
      <c r="Y41" s="568" t="str">
        <f t="shared" ca="1" si="14"/>
        <v>Sat. December , 2024</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Sat</v>
      </c>
      <c r="U42" s="249" t="str">
        <f t="shared" ca="1" si="13"/>
        <v>December</v>
      </c>
      <c r="V42" s="184"/>
      <c r="W42" s="179"/>
      <c r="X42" s="430">
        <f t="shared" ca="1" si="17"/>
        <v>45626</v>
      </c>
      <c r="Y42" s="568" t="str">
        <f t="shared" ca="1" si="14"/>
        <v>Sat. December , 2024</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Sat</v>
      </c>
      <c r="U43" s="249" t="str">
        <f t="shared" ca="1" si="13"/>
        <v>December</v>
      </c>
      <c r="V43" s="184"/>
      <c r="W43" s="179"/>
      <c r="X43" s="430">
        <f t="shared" ca="1" si="17"/>
        <v>45626</v>
      </c>
      <c r="Y43" s="568" t="str">
        <f t="shared" ca="1" si="14"/>
        <v>Sat. December , 2024</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Sat</v>
      </c>
      <c r="U44" s="249" t="str">
        <f t="shared" ca="1" si="13"/>
        <v>December</v>
      </c>
      <c r="V44" s="184"/>
      <c r="W44" s="179"/>
      <c r="X44" s="430">
        <f t="shared" ca="1" si="17"/>
        <v>45626</v>
      </c>
      <c r="Y44" s="568" t="str">
        <f t="shared" ca="1" si="14"/>
        <v>Sat. December , 2024</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Sat</v>
      </c>
      <c r="U45" s="249" t="str">
        <f t="shared" ca="1" si="13"/>
        <v>December</v>
      </c>
      <c r="V45" s="184"/>
      <c r="W45" s="179"/>
      <c r="X45" s="430">
        <f t="shared" ca="1" si="17"/>
        <v>45626</v>
      </c>
      <c r="Y45" s="568" t="str">
        <f t="shared" ca="1" si="14"/>
        <v>Sat. December , 2024</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Sat</v>
      </c>
      <c r="U46" s="249" t="str">
        <f t="shared" ca="1" si="13"/>
        <v>December</v>
      </c>
      <c r="V46" s="184"/>
      <c r="W46" s="179"/>
      <c r="X46" s="430">
        <f t="shared" ca="1" si="17"/>
        <v>45626</v>
      </c>
      <c r="Y46" s="568" t="str">
        <f t="shared" ca="1" si="14"/>
        <v>Sat. December , 2024</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Sat</v>
      </c>
      <c r="U47" s="249" t="str">
        <f t="shared" ca="1" si="13"/>
        <v>December</v>
      </c>
      <c r="V47" s="184"/>
      <c r="W47" s="179"/>
      <c r="X47" s="430">
        <f t="shared" ca="1" si="17"/>
        <v>45626</v>
      </c>
      <c r="Y47" s="568" t="str">
        <f t="shared" ca="1" si="14"/>
        <v>Sat. December , 2024</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Sat</v>
      </c>
      <c r="U48" s="249" t="str">
        <f t="shared" ca="1" si="13"/>
        <v>December</v>
      </c>
      <c r="V48" s="184"/>
      <c r="W48" s="179"/>
      <c r="X48" s="430">
        <f t="shared" ca="1" si="17"/>
        <v>45626</v>
      </c>
      <c r="Y48" s="568" t="str">
        <f t="shared" ca="1" si="14"/>
        <v>Sat. December , 2024</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Sat</v>
      </c>
      <c r="U49" s="249" t="str">
        <f t="shared" ca="1" si="13"/>
        <v>December</v>
      </c>
      <c r="V49" s="184"/>
      <c r="W49" s="179"/>
      <c r="X49" s="430">
        <f t="shared" ca="1" si="17"/>
        <v>45626</v>
      </c>
      <c r="Y49" s="568" t="str">
        <f t="shared" ca="1" si="14"/>
        <v>Sat. December , 2024</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Sat</v>
      </c>
      <c r="U50" s="249" t="str">
        <f t="shared" ca="1" si="13"/>
        <v>December</v>
      </c>
      <c r="V50" s="184"/>
      <c r="W50" s="179"/>
      <c r="X50" s="430">
        <f t="shared" ca="1" si="17"/>
        <v>45626</v>
      </c>
      <c r="Y50" s="568" t="str">
        <f t="shared" ca="1" si="14"/>
        <v>Sat. December , 2024</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Sat</v>
      </c>
      <c r="U51" s="249" t="str">
        <f t="shared" ca="1" si="13"/>
        <v>December</v>
      </c>
      <c r="V51" s="184"/>
      <c r="W51" s="179"/>
      <c r="X51" s="430">
        <f t="shared" ca="1" si="17"/>
        <v>45626</v>
      </c>
      <c r="Y51" s="568" t="str">
        <f t="shared" ca="1" si="14"/>
        <v>Sat. December , 2024</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Sat</v>
      </c>
      <c r="U52" s="249" t="str">
        <f t="shared" ca="1" si="13"/>
        <v>December</v>
      </c>
      <c r="V52" s="184"/>
      <c r="W52" s="179"/>
      <c r="X52" s="430">
        <f t="shared" ca="1" si="17"/>
        <v>45626</v>
      </c>
      <c r="Y52" s="568" t="str">
        <f t="shared" ca="1" si="14"/>
        <v>Sat. December , 2024</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Sat</v>
      </c>
      <c r="U53" s="249" t="str">
        <f t="shared" ca="1" si="13"/>
        <v>December</v>
      </c>
      <c r="V53" s="184"/>
      <c r="W53" s="179"/>
      <c r="X53" s="430">
        <f t="shared" ca="1" si="17"/>
        <v>45626</v>
      </c>
      <c r="Y53" s="568" t="str">
        <f t="shared" ca="1" si="14"/>
        <v>Sat. December , 2024</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Sat</v>
      </c>
      <c r="U54" s="249" t="str">
        <f t="shared" ca="1" si="13"/>
        <v>December</v>
      </c>
      <c r="V54" s="184"/>
      <c r="W54" s="179"/>
      <c r="X54" s="430">
        <f t="shared" ca="1" si="17"/>
        <v>45626</v>
      </c>
      <c r="Y54" s="568" t="str">
        <f t="shared" ca="1" si="14"/>
        <v>Sat. December , 2024</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Sat</v>
      </c>
      <c r="U55" s="249" t="str">
        <f t="shared" ca="1" si="13"/>
        <v>December</v>
      </c>
      <c r="V55" s="184"/>
      <c r="W55" s="179"/>
      <c r="X55" s="430">
        <f t="shared" ca="1" si="17"/>
        <v>45626</v>
      </c>
      <c r="Y55" s="568" t="str">
        <f t="shared" ca="1" si="14"/>
        <v>Sat. December , 2024</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Sat</v>
      </c>
      <c r="U56" s="249" t="str">
        <f t="shared" ca="1" si="13"/>
        <v>December</v>
      </c>
      <c r="V56" s="184"/>
      <c r="W56" s="179"/>
      <c r="X56" s="430">
        <f t="shared" ca="1" si="17"/>
        <v>45626</v>
      </c>
      <c r="Y56" s="568" t="str">
        <f t="shared" ca="1" si="14"/>
        <v>Sat. December , 2024</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Sat</v>
      </c>
      <c r="U57" s="249" t="str">
        <f t="shared" ca="1" si="13"/>
        <v>December</v>
      </c>
      <c r="V57" s="184"/>
      <c r="W57" s="179"/>
      <c r="X57" s="430">
        <f t="shared" ca="1" si="17"/>
        <v>45626</v>
      </c>
      <c r="Y57" s="568" t="str">
        <f t="shared" ca="1" si="14"/>
        <v>Sat. December , 2024</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Sat</v>
      </c>
      <c r="U58" s="249" t="str">
        <f t="shared" ca="1" si="13"/>
        <v>December</v>
      </c>
      <c r="V58" s="184"/>
      <c r="W58" s="179"/>
      <c r="X58" s="430">
        <f t="shared" ca="1" si="17"/>
        <v>45626</v>
      </c>
      <c r="Y58" s="568" t="str">
        <f t="shared" ca="1" si="14"/>
        <v>Sat. December , 2024</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Sat</v>
      </c>
      <c r="U59" s="249" t="str">
        <f t="shared" ca="1" si="13"/>
        <v>December</v>
      </c>
      <c r="V59" s="184"/>
      <c r="W59" s="179"/>
      <c r="X59" s="430">
        <f t="shared" ca="1" si="17"/>
        <v>45626</v>
      </c>
      <c r="Y59" s="568" t="str">
        <f t="shared" ca="1" si="14"/>
        <v>Sat. December , 2024</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Sat</v>
      </c>
      <c r="U60" s="249" t="str">
        <f t="shared" ca="1" si="13"/>
        <v>December</v>
      </c>
      <c r="V60" s="184"/>
      <c r="W60" s="179"/>
      <c r="X60" s="430">
        <f t="shared" ca="1" si="17"/>
        <v>45626</v>
      </c>
      <c r="Y60" s="568" t="str">
        <f t="shared" ca="1" si="14"/>
        <v>Sat. December , 2024</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Sat</v>
      </c>
      <c r="U61" s="249" t="str">
        <f t="shared" ca="1" si="13"/>
        <v>December</v>
      </c>
      <c r="V61" s="184"/>
      <c r="W61" s="179"/>
      <c r="X61" s="430">
        <f t="shared" ca="1" si="17"/>
        <v>45626</v>
      </c>
      <c r="Y61" s="568" t="str">
        <f t="shared" ca="1" si="14"/>
        <v>Sat. December , 2024</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Sat</v>
      </c>
      <c r="U62" s="249" t="str">
        <f t="shared" ca="1" si="13"/>
        <v>December</v>
      </c>
      <c r="V62" s="184"/>
      <c r="W62" s="179"/>
      <c r="X62" s="430">
        <f t="shared" ca="1" si="17"/>
        <v>45626</v>
      </c>
      <c r="Y62" s="568" t="str">
        <f t="shared" ca="1" si="14"/>
        <v>Sat. December , 2024</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Sat</v>
      </c>
      <c r="U63" s="249" t="str">
        <f t="shared" ca="1" si="13"/>
        <v>December</v>
      </c>
      <c r="V63" s="184"/>
      <c r="W63" s="179"/>
      <c r="X63" s="430">
        <f t="shared" ca="1" si="17"/>
        <v>45626</v>
      </c>
      <c r="Y63" s="568" t="str">
        <f t="shared" ca="1" si="14"/>
        <v>Sat. December , 2024</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Sat</v>
      </c>
      <c r="U64" s="249" t="str">
        <f t="shared" ca="1" si="13"/>
        <v>December</v>
      </c>
      <c r="V64" s="184"/>
      <c r="W64" s="179"/>
      <c r="X64" s="430">
        <f t="shared" ca="1" si="17"/>
        <v>45626</v>
      </c>
      <c r="Y64" s="568" t="str">
        <f t="shared" ca="1" si="14"/>
        <v>Sat. December , 2024</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Sat</v>
      </c>
      <c r="U65" s="249" t="str">
        <f t="shared" ca="1" si="13"/>
        <v>December</v>
      </c>
      <c r="V65" s="184"/>
      <c r="W65" s="179"/>
      <c r="X65" s="430">
        <f t="shared" ca="1" si="17"/>
        <v>45626</v>
      </c>
      <c r="Y65" s="568" t="str">
        <f t="shared" ca="1" si="14"/>
        <v>Sat. December , 2024</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Sat</v>
      </c>
      <c r="U66" s="249" t="str">
        <f t="shared" ca="1" si="13"/>
        <v>December</v>
      </c>
      <c r="V66" s="184"/>
      <c r="W66" s="179"/>
      <c r="X66" s="430">
        <f t="shared" ca="1" si="17"/>
        <v>45626</v>
      </c>
      <c r="Y66" s="568" t="str">
        <f t="shared" ca="1" si="14"/>
        <v>Sat. December , 2024</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Sat</v>
      </c>
      <c r="U67" s="249" t="str">
        <f t="shared" ca="1" si="13"/>
        <v>December</v>
      </c>
      <c r="V67" s="184"/>
      <c r="W67" s="179"/>
      <c r="X67" s="430">
        <f t="shared" ca="1" si="17"/>
        <v>45626</v>
      </c>
      <c r="Y67" s="568" t="str">
        <f t="shared" ca="1" si="14"/>
        <v>Sat. December , 2024</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Sat</v>
      </c>
      <c r="U68" s="249" t="str">
        <f t="shared" ca="1" si="13"/>
        <v>December</v>
      </c>
      <c r="V68" s="184"/>
      <c r="W68" s="179"/>
      <c r="X68" s="430">
        <f t="shared" ca="1" si="17"/>
        <v>45626</v>
      </c>
      <c r="Y68" s="568" t="str">
        <f t="shared" ca="1" si="14"/>
        <v>Sat. December , 2024</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Sat</v>
      </c>
      <c r="U69" s="249" t="str">
        <f t="shared" ca="1" si="13"/>
        <v>December</v>
      </c>
      <c r="V69" s="184"/>
      <c r="W69" s="179"/>
      <c r="X69" s="430">
        <f t="shared" ca="1" si="17"/>
        <v>45626</v>
      </c>
      <c r="Y69" s="568" t="str">
        <f t="shared" ca="1" si="14"/>
        <v>Sat. December , 2024</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Sat</v>
      </c>
      <c r="U70" s="249" t="str">
        <f t="shared" ca="1" si="13"/>
        <v>December</v>
      </c>
      <c r="V70" s="184"/>
      <c r="W70" s="179"/>
      <c r="X70" s="430">
        <f t="shared" ca="1" si="17"/>
        <v>45626</v>
      </c>
      <c r="Y70" s="568" t="str">
        <f t="shared" ca="1" si="14"/>
        <v>Sat. December , 2024</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Sat</v>
      </c>
      <c r="U71" s="249" t="str">
        <f t="shared" ca="1" si="13"/>
        <v>December</v>
      </c>
      <c r="V71" s="184"/>
      <c r="W71" s="179"/>
      <c r="X71" s="430">
        <f t="shared" ca="1" si="17"/>
        <v>45626</v>
      </c>
      <c r="Y71" s="568" t="str">
        <f t="shared" ca="1" si="14"/>
        <v>Sat. December , 2024</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Sat</v>
      </c>
      <c r="U72" s="249" t="str">
        <f t="shared" ca="1" si="13"/>
        <v>December</v>
      </c>
      <c r="V72" s="184"/>
      <c r="W72" s="179"/>
      <c r="X72" s="430">
        <f t="shared" ca="1" si="17"/>
        <v>45626</v>
      </c>
      <c r="Y72" s="568" t="str">
        <f t="shared" ca="1" si="14"/>
        <v>Sat. December , 2024</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Sat</v>
      </c>
      <c r="U73" s="249" t="str">
        <f t="shared" ca="1" si="13"/>
        <v>December</v>
      </c>
      <c r="V73" s="184"/>
      <c r="W73" s="179"/>
      <c r="X73" s="430">
        <f t="shared" ca="1" si="17"/>
        <v>45626</v>
      </c>
      <c r="Y73" s="568" t="str">
        <f t="shared" ca="1" si="14"/>
        <v>Sat. December , 2024</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Sat</v>
      </c>
      <c r="U74" s="249" t="str">
        <f t="shared" ca="1" si="13"/>
        <v>December</v>
      </c>
      <c r="V74" s="184"/>
      <c r="W74" s="179"/>
      <c r="X74" s="430">
        <f t="shared" ca="1" si="17"/>
        <v>45626</v>
      </c>
      <c r="Y74" s="568" t="str">
        <f t="shared" ca="1" si="14"/>
        <v>Sat. December , 2024</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Sat</v>
      </c>
      <c r="U75" s="249" t="str">
        <f t="shared" ca="1" si="13"/>
        <v>December</v>
      </c>
      <c r="V75" s="184"/>
      <c r="W75" s="179"/>
      <c r="X75" s="430">
        <f t="shared" ca="1" si="17"/>
        <v>45626</v>
      </c>
      <c r="Y75" s="568" t="str">
        <f t="shared" ca="1" si="14"/>
        <v>Sat. December , 2024</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Sat</v>
      </c>
      <c r="U76" s="249" t="str">
        <f t="shared" ca="1" si="13"/>
        <v>December</v>
      </c>
      <c r="V76" s="184"/>
      <c r="W76" s="179"/>
      <c r="X76" s="430">
        <f t="shared" ca="1" si="17"/>
        <v>45626</v>
      </c>
      <c r="Y76" s="568" t="str">
        <f t="shared" ca="1" si="14"/>
        <v>Sat. December , 2024</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Sat</v>
      </c>
      <c r="U77" s="249" t="str">
        <f t="shared" ca="1" si="13"/>
        <v>December</v>
      </c>
      <c r="V77" s="184"/>
      <c r="W77" s="179"/>
      <c r="X77" s="430">
        <f t="shared" ca="1" si="17"/>
        <v>45626</v>
      </c>
      <c r="Y77" s="568" t="str">
        <f t="shared" ca="1" si="14"/>
        <v>Sat. December , 2024</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Sat</v>
      </c>
      <c r="U78" s="249" t="str">
        <f t="shared" ca="1" si="13"/>
        <v>December</v>
      </c>
      <c r="V78" s="184"/>
      <c r="W78" s="179"/>
      <c r="X78" s="430">
        <f t="shared" ca="1" si="17"/>
        <v>45626</v>
      </c>
      <c r="Y78" s="568" t="str">
        <f t="shared" ca="1" si="14"/>
        <v>Sat. December , 2024</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Sat</v>
      </c>
      <c r="U79" s="249" t="str">
        <f t="shared" ca="1" si="13"/>
        <v>December</v>
      </c>
      <c r="V79" s="184"/>
      <c r="W79" s="179"/>
      <c r="X79" s="430">
        <f t="shared" ca="1" si="17"/>
        <v>45626</v>
      </c>
      <c r="Y79" s="568" t="str">
        <f t="shared" ca="1" si="14"/>
        <v>Sat. December , 2024</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Sat</v>
      </c>
      <c r="U80" s="249" t="str">
        <f t="shared" ca="1" si="13"/>
        <v>December</v>
      </c>
      <c r="V80" s="184"/>
      <c r="W80" s="179"/>
      <c r="X80" s="430">
        <f t="shared" ca="1" si="17"/>
        <v>45626</v>
      </c>
      <c r="Y80" s="568" t="str">
        <f t="shared" ca="1" si="14"/>
        <v>Sat. December , 2024</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Sat</v>
      </c>
      <c r="U81" s="249" t="str">
        <f t="shared" ca="1" si="13"/>
        <v>December</v>
      </c>
      <c r="V81" s="184"/>
      <c r="W81" s="179"/>
      <c r="X81" s="430">
        <f t="shared" ca="1" si="17"/>
        <v>45626</v>
      </c>
      <c r="Y81" s="568" t="str">
        <f t="shared" ca="1" si="14"/>
        <v>Sat. December , 2024</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Sat</v>
      </c>
      <c r="U82" s="249" t="str">
        <f t="shared" ca="1" si="13"/>
        <v>December</v>
      </c>
      <c r="V82" s="184"/>
      <c r="W82" s="179"/>
      <c r="X82" s="430">
        <f t="shared" ca="1" si="17"/>
        <v>45626</v>
      </c>
      <c r="Y82" s="568" t="str">
        <f t="shared" ca="1" si="14"/>
        <v>Sat. December , 2024</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Sat</v>
      </c>
      <c r="U83" s="249" t="str">
        <f t="shared" ca="1" si="13"/>
        <v>December</v>
      </c>
      <c r="V83" s="184"/>
      <c r="W83" s="179"/>
      <c r="X83" s="430">
        <f t="shared" ca="1" si="17"/>
        <v>45626</v>
      </c>
      <c r="Y83" s="568" t="str">
        <f t="shared" ca="1" si="14"/>
        <v>Sat. December , 2024</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Sat</v>
      </c>
      <c r="U84" s="249" t="str">
        <f t="shared" ca="1" si="13"/>
        <v>December</v>
      </c>
      <c r="V84" s="184"/>
      <c r="W84" s="179"/>
      <c r="X84" s="430">
        <f t="shared" ca="1" si="17"/>
        <v>45626</v>
      </c>
      <c r="Y84" s="568" t="str">
        <f t="shared" ca="1" si="14"/>
        <v>Sat. December , 2024</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Sat</v>
      </c>
      <c r="U85" s="249" t="str">
        <f t="shared" ref="U85:U148" ca="1" si="32">$U$19</f>
        <v>December</v>
      </c>
      <c r="V85" s="184"/>
      <c r="W85" s="179"/>
      <c r="X85" s="430">
        <f t="shared" ca="1" si="17"/>
        <v>45626</v>
      </c>
      <c r="Y85" s="568" t="str">
        <f t="shared" ref="Y85:Y148" ca="1" si="33">IF(Y79="f",T85&amp;". "&amp;" "&amp;R85&amp;" "&amp;U85&amp;" "&amp;$AE$7,T85&amp;". "&amp;U85&amp;" "&amp;R85&amp;", "&amp;$AE$7)</f>
        <v>Sat. December , 2024</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Sat</v>
      </c>
      <c r="U86" s="249" t="str">
        <f t="shared" ca="1" si="32"/>
        <v>December</v>
      </c>
      <c r="V86" s="184"/>
      <c r="W86" s="179"/>
      <c r="X86" s="430">
        <f t="shared" ref="X86:X149" ca="1" si="36">$AE$8+D86</f>
        <v>45626</v>
      </c>
      <c r="Y86" s="568" t="str">
        <f t="shared" ca="1" si="33"/>
        <v>Sat. December , 2024</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Sat</v>
      </c>
      <c r="U87" s="249" t="str">
        <f t="shared" ca="1" si="32"/>
        <v>December</v>
      </c>
      <c r="V87" s="184"/>
      <c r="W87" s="179"/>
      <c r="X87" s="430">
        <f t="shared" ca="1" si="36"/>
        <v>45626</v>
      </c>
      <c r="Y87" s="568" t="str">
        <f t="shared" ca="1" si="33"/>
        <v>Sat. December , 2024</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Sat</v>
      </c>
      <c r="U88" s="249" t="str">
        <f t="shared" ca="1" si="32"/>
        <v>December</v>
      </c>
      <c r="V88" s="184"/>
      <c r="W88" s="179"/>
      <c r="X88" s="430">
        <f t="shared" ca="1" si="36"/>
        <v>45626</v>
      </c>
      <c r="Y88" s="568" t="str">
        <f t="shared" ca="1" si="33"/>
        <v>Sat. December , 2024</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Sat</v>
      </c>
      <c r="U89" s="249" t="str">
        <f t="shared" ca="1" si="32"/>
        <v>December</v>
      </c>
      <c r="V89" s="184"/>
      <c r="W89" s="179"/>
      <c r="X89" s="430">
        <f t="shared" ca="1" si="36"/>
        <v>45626</v>
      </c>
      <c r="Y89" s="568" t="str">
        <f t="shared" ca="1" si="33"/>
        <v>Sat. December , 2024</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Sat</v>
      </c>
      <c r="U90" s="249" t="str">
        <f t="shared" ca="1" si="32"/>
        <v>December</v>
      </c>
      <c r="V90" s="184"/>
      <c r="W90" s="179"/>
      <c r="X90" s="430">
        <f t="shared" ca="1" si="36"/>
        <v>45626</v>
      </c>
      <c r="Y90" s="568" t="str">
        <f t="shared" ca="1" si="33"/>
        <v>Sat. December , 2024</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Sat</v>
      </c>
      <c r="U91" s="249" t="str">
        <f t="shared" ca="1" si="32"/>
        <v>December</v>
      </c>
      <c r="V91" s="184"/>
      <c r="W91" s="179"/>
      <c r="X91" s="430">
        <f t="shared" ca="1" si="36"/>
        <v>45626</v>
      </c>
      <c r="Y91" s="568" t="str">
        <f t="shared" ca="1" si="33"/>
        <v>Sat. December , 2024</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Sat</v>
      </c>
      <c r="U92" s="249" t="str">
        <f t="shared" ca="1" si="32"/>
        <v>December</v>
      </c>
      <c r="V92" s="184"/>
      <c r="W92" s="179"/>
      <c r="X92" s="430">
        <f t="shared" ca="1" si="36"/>
        <v>45626</v>
      </c>
      <c r="Y92" s="568" t="str">
        <f t="shared" ca="1" si="33"/>
        <v>Sat. December , 2024</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Sat</v>
      </c>
      <c r="U93" s="249" t="str">
        <f t="shared" ca="1" si="32"/>
        <v>December</v>
      </c>
      <c r="V93" s="184"/>
      <c r="W93" s="179"/>
      <c r="X93" s="430">
        <f t="shared" ca="1" si="36"/>
        <v>45626</v>
      </c>
      <c r="Y93" s="568" t="str">
        <f t="shared" ca="1" si="33"/>
        <v>Sat. December , 2024</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Sat</v>
      </c>
      <c r="U94" s="249" t="str">
        <f t="shared" ca="1" si="32"/>
        <v>December</v>
      </c>
      <c r="V94" s="184"/>
      <c r="W94" s="179"/>
      <c r="X94" s="430">
        <f t="shared" ca="1" si="36"/>
        <v>45626</v>
      </c>
      <c r="Y94" s="568" t="str">
        <f t="shared" ca="1" si="33"/>
        <v>Sat. December , 2024</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Sat</v>
      </c>
      <c r="U95" s="249" t="str">
        <f t="shared" ca="1" si="32"/>
        <v>December</v>
      </c>
      <c r="V95" s="184"/>
      <c r="W95" s="179"/>
      <c r="X95" s="430">
        <f t="shared" ca="1" si="36"/>
        <v>45626</v>
      </c>
      <c r="Y95" s="568" t="str">
        <f t="shared" ca="1" si="33"/>
        <v>Sat. December , 2024</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Sat</v>
      </c>
      <c r="U96" s="249" t="str">
        <f t="shared" ca="1" si="32"/>
        <v>December</v>
      </c>
      <c r="V96" s="184"/>
      <c r="W96" s="179"/>
      <c r="X96" s="430">
        <f t="shared" ca="1" si="36"/>
        <v>45626</v>
      </c>
      <c r="Y96" s="568" t="str">
        <f t="shared" ca="1" si="33"/>
        <v>Sat. December , 2024</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Sat</v>
      </c>
      <c r="U97" s="249" t="str">
        <f t="shared" ca="1" si="32"/>
        <v>December</v>
      </c>
      <c r="V97" s="184"/>
      <c r="W97" s="179"/>
      <c r="X97" s="430">
        <f t="shared" ca="1" si="36"/>
        <v>45626</v>
      </c>
      <c r="Y97" s="568" t="str">
        <f t="shared" ca="1" si="33"/>
        <v>Sat. December , 2024</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Sat</v>
      </c>
      <c r="U98" s="249" t="str">
        <f t="shared" ca="1" si="32"/>
        <v>December</v>
      </c>
      <c r="V98" s="184"/>
      <c r="W98" s="179"/>
      <c r="X98" s="430">
        <f t="shared" ca="1" si="36"/>
        <v>45626</v>
      </c>
      <c r="Y98" s="568" t="str">
        <f t="shared" ca="1" si="33"/>
        <v>Sat. December , 2024</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Sat</v>
      </c>
      <c r="U99" s="249" t="str">
        <f t="shared" ca="1" si="32"/>
        <v>December</v>
      </c>
      <c r="V99" s="184"/>
      <c r="W99" s="179"/>
      <c r="X99" s="430">
        <f t="shared" ca="1" si="36"/>
        <v>45626</v>
      </c>
      <c r="Y99" s="568" t="str">
        <f t="shared" ca="1" si="33"/>
        <v>Sat. December , 2024</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Sat</v>
      </c>
      <c r="U100" s="249" t="str">
        <f t="shared" ca="1" si="32"/>
        <v>December</v>
      </c>
      <c r="V100" s="184"/>
      <c r="W100" s="179"/>
      <c r="X100" s="430">
        <f t="shared" ca="1" si="36"/>
        <v>45626</v>
      </c>
      <c r="Y100" s="568" t="str">
        <f t="shared" ca="1" si="33"/>
        <v>Sat. December , 2024</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Sat</v>
      </c>
      <c r="U101" s="249" t="str">
        <f t="shared" ca="1" si="32"/>
        <v>December</v>
      </c>
      <c r="V101" s="184"/>
      <c r="W101" s="179"/>
      <c r="X101" s="430">
        <f t="shared" ca="1" si="36"/>
        <v>45626</v>
      </c>
      <c r="Y101" s="568" t="str">
        <f t="shared" ca="1" si="33"/>
        <v>Sat. December , 2024</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Sat</v>
      </c>
      <c r="U102" s="249" t="str">
        <f t="shared" ca="1" si="32"/>
        <v>December</v>
      </c>
      <c r="V102" s="184"/>
      <c r="W102" s="179"/>
      <c r="X102" s="430">
        <f t="shared" ca="1" si="36"/>
        <v>45626</v>
      </c>
      <c r="Y102" s="568" t="str">
        <f t="shared" ca="1" si="33"/>
        <v>Sat. December , 2024</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Sat</v>
      </c>
      <c r="U103" s="249" t="str">
        <f t="shared" ca="1" si="32"/>
        <v>December</v>
      </c>
      <c r="V103" s="184"/>
      <c r="W103" s="179"/>
      <c r="X103" s="430">
        <f t="shared" ca="1" si="36"/>
        <v>45626</v>
      </c>
      <c r="Y103" s="568" t="str">
        <f t="shared" ca="1" si="33"/>
        <v>Sat. December , 2024</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Sat</v>
      </c>
      <c r="U104" s="249" t="str">
        <f t="shared" ca="1" si="32"/>
        <v>December</v>
      </c>
      <c r="V104" s="184"/>
      <c r="W104" s="179"/>
      <c r="X104" s="430">
        <f t="shared" ca="1" si="36"/>
        <v>45626</v>
      </c>
      <c r="Y104" s="568" t="str">
        <f t="shared" ca="1" si="33"/>
        <v>Sat. December , 2024</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Sat</v>
      </c>
      <c r="U105" s="249" t="str">
        <f t="shared" ca="1" si="32"/>
        <v>December</v>
      </c>
      <c r="V105" s="184"/>
      <c r="W105" s="179"/>
      <c r="X105" s="430">
        <f t="shared" ca="1" si="36"/>
        <v>45626</v>
      </c>
      <c r="Y105" s="568" t="str">
        <f t="shared" ca="1" si="33"/>
        <v>Sat. December , 2024</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Sat</v>
      </c>
      <c r="U106" s="249" t="str">
        <f t="shared" ca="1" si="32"/>
        <v>December</v>
      </c>
      <c r="V106" s="184"/>
      <c r="W106" s="179"/>
      <c r="X106" s="430">
        <f t="shared" ca="1" si="36"/>
        <v>45626</v>
      </c>
      <c r="Y106" s="568" t="str">
        <f t="shared" ca="1" si="33"/>
        <v>Sat. December , 2024</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Sat</v>
      </c>
      <c r="U107" s="249" t="str">
        <f t="shared" ca="1" si="32"/>
        <v>December</v>
      </c>
      <c r="V107" s="184"/>
      <c r="W107" s="179"/>
      <c r="X107" s="430">
        <f t="shared" ca="1" si="36"/>
        <v>45626</v>
      </c>
      <c r="Y107" s="568" t="str">
        <f t="shared" ca="1" si="33"/>
        <v>Sat. December , 2024</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Sat</v>
      </c>
      <c r="U108" s="249" t="str">
        <f t="shared" ca="1" si="32"/>
        <v>December</v>
      </c>
      <c r="V108" s="184"/>
      <c r="W108" s="179"/>
      <c r="X108" s="430">
        <f t="shared" ca="1" si="36"/>
        <v>45626</v>
      </c>
      <c r="Y108" s="568" t="str">
        <f t="shared" ca="1" si="33"/>
        <v>Sat. December , 2024</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Sat</v>
      </c>
      <c r="U109" s="249" t="str">
        <f t="shared" ca="1" si="32"/>
        <v>December</v>
      </c>
      <c r="V109" s="184"/>
      <c r="W109" s="179"/>
      <c r="X109" s="430">
        <f t="shared" ca="1" si="36"/>
        <v>45626</v>
      </c>
      <c r="Y109" s="568" t="str">
        <f t="shared" ca="1" si="33"/>
        <v>Sat. December , 2024</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Sat</v>
      </c>
      <c r="U110" s="249" t="str">
        <f t="shared" ca="1" si="32"/>
        <v>December</v>
      </c>
      <c r="V110" s="184"/>
      <c r="W110" s="179"/>
      <c r="X110" s="430">
        <f t="shared" ca="1" si="36"/>
        <v>45626</v>
      </c>
      <c r="Y110" s="568" t="str">
        <f t="shared" ca="1" si="33"/>
        <v>Sat. December , 2024</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Sat</v>
      </c>
      <c r="U111" s="249" t="str">
        <f t="shared" ca="1" si="32"/>
        <v>December</v>
      </c>
      <c r="V111" s="184"/>
      <c r="W111" s="179"/>
      <c r="X111" s="430">
        <f t="shared" ca="1" si="36"/>
        <v>45626</v>
      </c>
      <c r="Y111" s="568" t="str">
        <f t="shared" ca="1" si="33"/>
        <v>Sat. December , 2024</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Sat</v>
      </c>
      <c r="U112" s="249" t="str">
        <f t="shared" ca="1" si="32"/>
        <v>December</v>
      </c>
      <c r="V112" s="184"/>
      <c r="W112" s="179"/>
      <c r="X112" s="430">
        <f t="shared" ca="1" si="36"/>
        <v>45626</v>
      </c>
      <c r="Y112" s="568" t="str">
        <f t="shared" ca="1" si="33"/>
        <v>Sat. December , 2024</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Sat</v>
      </c>
      <c r="U113" s="249" t="str">
        <f t="shared" ca="1" si="32"/>
        <v>December</v>
      </c>
      <c r="V113" s="184"/>
      <c r="W113" s="179"/>
      <c r="X113" s="430">
        <f t="shared" ca="1" si="36"/>
        <v>45626</v>
      </c>
      <c r="Y113" s="568" t="str">
        <f t="shared" ca="1" si="33"/>
        <v>Sat. December , 2024</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Sat</v>
      </c>
      <c r="U114" s="249" t="str">
        <f t="shared" ca="1" si="32"/>
        <v>December</v>
      </c>
      <c r="V114" s="184"/>
      <c r="W114" s="179"/>
      <c r="X114" s="430">
        <f t="shared" ca="1" si="36"/>
        <v>45626</v>
      </c>
      <c r="Y114" s="568" t="str">
        <f t="shared" ca="1" si="33"/>
        <v>Sat. December , 2024</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Sat</v>
      </c>
      <c r="U115" s="249" t="str">
        <f t="shared" ca="1" si="32"/>
        <v>December</v>
      </c>
      <c r="V115" s="184"/>
      <c r="W115" s="179"/>
      <c r="X115" s="430">
        <f t="shared" ca="1" si="36"/>
        <v>45626</v>
      </c>
      <c r="Y115" s="568" t="str">
        <f t="shared" ca="1" si="33"/>
        <v>Sat. December , 2024</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Sat</v>
      </c>
      <c r="U116" s="249" t="str">
        <f t="shared" ca="1" si="32"/>
        <v>December</v>
      </c>
      <c r="V116" s="184"/>
      <c r="W116" s="179"/>
      <c r="X116" s="430">
        <f t="shared" ca="1" si="36"/>
        <v>45626</v>
      </c>
      <c r="Y116" s="568" t="str">
        <f t="shared" ca="1" si="33"/>
        <v>Sat. December , 2024</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Sat</v>
      </c>
      <c r="U117" s="249" t="str">
        <f t="shared" ca="1" si="32"/>
        <v>December</v>
      </c>
      <c r="V117" s="184"/>
      <c r="W117" s="179"/>
      <c r="X117" s="430">
        <f t="shared" ca="1" si="36"/>
        <v>45626</v>
      </c>
      <c r="Y117" s="568" t="str">
        <f t="shared" ca="1" si="33"/>
        <v>Sat. December , 2024</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Sat</v>
      </c>
      <c r="U118" s="249" t="str">
        <f t="shared" ca="1" si="32"/>
        <v>December</v>
      </c>
      <c r="V118" s="184"/>
      <c r="W118" s="179"/>
      <c r="X118" s="430">
        <f t="shared" ca="1" si="36"/>
        <v>45626</v>
      </c>
      <c r="Y118" s="568" t="str">
        <f t="shared" ca="1" si="33"/>
        <v>Sat. December , 2024</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Sat</v>
      </c>
      <c r="U119" s="249" t="str">
        <f t="shared" ca="1" si="32"/>
        <v>December</v>
      </c>
      <c r="V119" s="184"/>
      <c r="W119" s="179"/>
      <c r="X119" s="430">
        <f t="shared" ca="1" si="36"/>
        <v>45626</v>
      </c>
      <c r="Y119" s="568" t="str">
        <f t="shared" ca="1" si="33"/>
        <v>Sat. December , 2024</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Sat</v>
      </c>
      <c r="U120" s="249" t="str">
        <f t="shared" ca="1" si="32"/>
        <v>December</v>
      </c>
      <c r="V120" s="184"/>
      <c r="W120" s="179"/>
      <c r="X120" s="430">
        <f t="shared" ca="1" si="36"/>
        <v>45626</v>
      </c>
      <c r="Y120" s="568" t="str">
        <f t="shared" ca="1" si="33"/>
        <v>Sat. December , 2024</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Sat</v>
      </c>
      <c r="U121" s="249" t="str">
        <f t="shared" ca="1" si="32"/>
        <v>December</v>
      </c>
      <c r="V121" s="184"/>
      <c r="W121" s="179"/>
      <c r="X121" s="430">
        <f t="shared" ca="1" si="36"/>
        <v>45626</v>
      </c>
      <c r="Y121" s="568" t="str">
        <f t="shared" ca="1" si="33"/>
        <v>Sat. December , 2024</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Sat</v>
      </c>
      <c r="U122" s="249" t="str">
        <f t="shared" ca="1" si="32"/>
        <v>December</v>
      </c>
      <c r="V122" s="184"/>
      <c r="W122" s="179"/>
      <c r="X122" s="430">
        <f t="shared" ca="1" si="36"/>
        <v>45626</v>
      </c>
      <c r="Y122" s="568" t="str">
        <f t="shared" ca="1" si="33"/>
        <v>Sat. December , 2024</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Sat</v>
      </c>
      <c r="U123" s="249" t="str">
        <f t="shared" ca="1" si="32"/>
        <v>December</v>
      </c>
      <c r="V123" s="184"/>
      <c r="W123" s="179"/>
      <c r="X123" s="430">
        <f t="shared" ca="1" si="36"/>
        <v>45626</v>
      </c>
      <c r="Y123" s="568" t="str">
        <f t="shared" ca="1" si="33"/>
        <v>Sat. December , 2024</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Sat</v>
      </c>
      <c r="U124" s="249" t="str">
        <f t="shared" ca="1" si="32"/>
        <v>December</v>
      </c>
      <c r="V124" s="184"/>
      <c r="W124" s="179"/>
      <c r="X124" s="430">
        <f t="shared" ca="1" si="36"/>
        <v>45626</v>
      </c>
      <c r="Y124" s="568" t="str">
        <f t="shared" ca="1" si="33"/>
        <v>Sat. December , 2024</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Sat</v>
      </c>
      <c r="U125" s="249" t="str">
        <f t="shared" ca="1" si="32"/>
        <v>December</v>
      </c>
      <c r="V125" s="184"/>
      <c r="W125" s="179"/>
      <c r="X125" s="430">
        <f t="shared" ca="1" si="36"/>
        <v>45626</v>
      </c>
      <c r="Y125" s="568" t="str">
        <f t="shared" ca="1" si="33"/>
        <v>Sat. December , 2024</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Sat</v>
      </c>
      <c r="U126" s="249" t="str">
        <f t="shared" ca="1" si="32"/>
        <v>December</v>
      </c>
      <c r="V126" s="184"/>
      <c r="W126" s="179"/>
      <c r="X126" s="430">
        <f t="shared" ca="1" si="36"/>
        <v>45626</v>
      </c>
      <c r="Y126" s="568" t="str">
        <f t="shared" ca="1" si="33"/>
        <v>Sat. December , 2024</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Sat</v>
      </c>
      <c r="U127" s="249" t="str">
        <f t="shared" ca="1" si="32"/>
        <v>December</v>
      </c>
      <c r="V127" s="184"/>
      <c r="W127" s="179"/>
      <c r="X127" s="430">
        <f t="shared" ca="1" si="36"/>
        <v>45626</v>
      </c>
      <c r="Y127" s="568" t="str">
        <f t="shared" ca="1" si="33"/>
        <v>Sat. December , 2024</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Sat</v>
      </c>
      <c r="U128" s="249" t="str">
        <f t="shared" ca="1" si="32"/>
        <v>December</v>
      </c>
      <c r="V128" s="184"/>
      <c r="W128" s="179"/>
      <c r="X128" s="430">
        <f t="shared" ca="1" si="36"/>
        <v>45626</v>
      </c>
      <c r="Y128" s="568" t="str">
        <f t="shared" ca="1" si="33"/>
        <v>Sat. December , 2024</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Sat</v>
      </c>
      <c r="U129" s="249" t="str">
        <f t="shared" ca="1" si="32"/>
        <v>December</v>
      </c>
      <c r="V129" s="184"/>
      <c r="W129" s="179"/>
      <c r="X129" s="430">
        <f t="shared" ca="1" si="36"/>
        <v>45626</v>
      </c>
      <c r="Y129" s="568" t="str">
        <f t="shared" ca="1" si="33"/>
        <v>Sat. December , 2024</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Sat</v>
      </c>
      <c r="U130" s="249" t="str">
        <f t="shared" ca="1" si="32"/>
        <v>December</v>
      </c>
      <c r="V130" s="184"/>
      <c r="W130" s="179"/>
      <c r="X130" s="430">
        <f t="shared" ca="1" si="36"/>
        <v>45626</v>
      </c>
      <c r="Y130" s="568" t="str">
        <f t="shared" ca="1" si="33"/>
        <v>Sat. December , 2024</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Sat</v>
      </c>
      <c r="U131" s="249" t="str">
        <f t="shared" ca="1" si="32"/>
        <v>December</v>
      </c>
      <c r="V131" s="184"/>
      <c r="W131" s="179"/>
      <c r="X131" s="430">
        <f t="shared" ca="1" si="36"/>
        <v>45626</v>
      </c>
      <c r="Y131" s="568" t="str">
        <f t="shared" ca="1" si="33"/>
        <v>Sat. December , 2024</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Sat</v>
      </c>
      <c r="U132" s="249" t="str">
        <f t="shared" ca="1" si="32"/>
        <v>December</v>
      </c>
      <c r="V132" s="184"/>
      <c r="W132" s="179"/>
      <c r="X132" s="430">
        <f t="shared" ca="1" si="36"/>
        <v>45626</v>
      </c>
      <c r="Y132" s="568" t="str">
        <f t="shared" ca="1" si="33"/>
        <v>Sat. December , 2024</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Sat</v>
      </c>
      <c r="U133" s="249" t="str">
        <f t="shared" ca="1" si="32"/>
        <v>December</v>
      </c>
      <c r="V133" s="184"/>
      <c r="W133" s="179"/>
      <c r="X133" s="430">
        <f t="shared" ca="1" si="36"/>
        <v>45626</v>
      </c>
      <c r="Y133" s="568" t="str">
        <f t="shared" ca="1" si="33"/>
        <v>Sat. December , 2024</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Sat</v>
      </c>
      <c r="U134" s="249" t="str">
        <f t="shared" ca="1" si="32"/>
        <v>December</v>
      </c>
      <c r="V134" s="184"/>
      <c r="W134" s="179"/>
      <c r="X134" s="430">
        <f t="shared" ca="1" si="36"/>
        <v>45626</v>
      </c>
      <c r="Y134" s="568" t="str">
        <f t="shared" ca="1" si="33"/>
        <v>Sat. December , 2024</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Sat</v>
      </c>
      <c r="U135" s="249" t="str">
        <f t="shared" ca="1" si="32"/>
        <v>December</v>
      </c>
      <c r="V135" s="184"/>
      <c r="W135" s="179"/>
      <c r="X135" s="430">
        <f t="shared" ca="1" si="36"/>
        <v>45626</v>
      </c>
      <c r="Y135" s="568" t="str">
        <f t="shared" ca="1" si="33"/>
        <v>Sat. December , 2024</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Sat</v>
      </c>
      <c r="U136" s="249" t="str">
        <f t="shared" ca="1" si="32"/>
        <v>December</v>
      </c>
      <c r="V136" s="184"/>
      <c r="W136" s="179"/>
      <c r="X136" s="430">
        <f t="shared" ca="1" si="36"/>
        <v>45626</v>
      </c>
      <c r="Y136" s="568" t="str">
        <f t="shared" ca="1" si="33"/>
        <v>Sat. December , 2024</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Sat</v>
      </c>
      <c r="U137" s="249" t="str">
        <f t="shared" ca="1" si="32"/>
        <v>December</v>
      </c>
      <c r="V137" s="184"/>
      <c r="W137" s="179"/>
      <c r="X137" s="430">
        <f t="shared" ca="1" si="36"/>
        <v>45626</v>
      </c>
      <c r="Y137" s="568" t="str">
        <f t="shared" ca="1" si="33"/>
        <v>Sat. December , 2024</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Sat</v>
      </c>
      <c r="U138" s="249" t="str">
        <f t="shared" ca="1" si="32"/>
        <v>December</v>
      </c>
      <c r="V138" s="184"/>
      <c r="W138" s="179"/>
      <c r="X138" s="430">
        <f t="shared" ca="1" si="36"/>
        <v>45626</v>
      </c>
      <c r="Y138" s="568" t="str">
        <f t="shared" ca="1" si="33"/>
        <v>Sat. December , 2024</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Sat</v>
      </c>
      <c r="U139" s="249" t="str">
        <f t="shared" ca="1" si="32"/>
        <v>December</v>
      </c>
      <c r="V139" s="184"/>
      <c r="W139" s="179"/>
      <c r="X139" s="430">
        <f t="shared" ca="1" si="36"/>
        <v>45626</v>
      </c>
      <c r="Y139" s="568" t="str">
        <f t="shared" ca="1" si="33"/>
        <v>Sat. December , 2024</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Sat</v>
      </c>
      <c r="U140" s="249" t="str">
        <f t="shared" ca="1" si="32"/>
        <v>December</v>
      </c>
      <c r="V140" s="184"/>
      <c r="W140" s="179"/>
      <c r="X140" s="430">
        <f t="shared" ca="1" si="36"/>
        <v>45626</v>
      </c>
      <c r="Y140" s="568" t="str">
        <f t="shared" ca="1" si="33"/>
        <v>Sat. December , 2024</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Sat</v>
      </c>
      <c r="U141" s="249" t="str">
        <f t="shared" ca="1" si="32"/>
        <v>December</v>
      </c>
      <c r="V141" s="184"/>
      <c r="W141" s="179"/>
      <c r="X141" s="430">
        <f t="shared" ca="1" si="36"/>
        <v>45626</v>
      </c>
      <c r="Y141" s="568" t="str">
        <f t="shared" ca="1" si="33"/>
        <v>Sat. December , 2024</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Sat</v>
      </c>
      <c r="U142" s="249" t="str">
        <f t="shared" ca="1" si="32"/>
        <v>December</v>
      </c>
      <c r="V142" s="184"/>
      <c r="W142" s="179"/>
      <c r="X142" s="430">
        <f t="shared" ca="1" si="36"/>
        <v>45626</v>
      </c>
      <c r="Y142" s="568" t="str">
        <f t="shared" ca="1" si="33"/>
        <v>Sat. December , 2024</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Sat</v>
      </c>
      <c r="U143" s="249" t="str">
        <f t="shared" ca="1" si="32"/>
        <v>December</v>
      </c>
      <c r="V143" s="184"/>
      <c r="W143" s="179"/>
      <c r="X143" s="430">
        <f t="shared" ca="1" si="36"/>
        <v>45626</v>
      </c>
      <c r="Y143" s="568" t="str">
        <f t="shared" ca="1" si="33"/>
        <v>Sat. December , 2024</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Sat</v>
      </c>
      <c r="U144" s="249" t="str">
        <f t="shared" ca="1" si="32"/>
        <v>December</v>
      </c>
      <c r="V144" s="184"/>
      <c r="W144" s="179"/>
      <c r="X144" s="430">
        <f t="shared" ca="1" si="36"/>
        <v>45626</v>
      </c>
      <c r="Y144" s="568" t="str">
        <f t="shared" ca="1" si="33"/>
        <v>Sat. December , 2024</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Sat</v>
      </c>
      <c r="U145" s="249" t="str">
        <f t="shared" ca="1" si="32"/>
        <v>December</v>
      </c>
      <c r="V145" s="184"/>
      <c r="W145" s="179"/>
      <c r="X145" s="430">
        <f t="shared" ca="1" si="36"/>
        <v>45626</v>
      </c>
      <c r="Y145" s="568" t="str">
        <f t="shared" ca="1" si="33"/>
        <v>Sat. December , 2024</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Sat</v>
      </c>
      <c r="U146" s="249" t="str">
        <f t="shared" ca="1" si="32"/>
        <v>December</v>
      </c>
      <c r="V146" s="184"/>
      <c r="W146" s="179"/>
      <c r="X146" s="430">
        <f t="shared" ca="1" si="36"/>
        <v>45626</v>
      </c>
      <c r="Y146" s="568" t="str">
        <f t="shared" ca="1" si="33"/>
        <v>Sat. December , 2024</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Sat</v>
      </c>
      <c r="U147" s="249" t="str">
        <f t="shared" ca="1" si="32"/>
        <v>December</v>
      </c>
      <c r="V147" s="184"/>
      <c r="W147" s="179"/>
      <c r="X147" s="430">
        <f t="shared" ca="1" si="36"/>
        <v>45626</v>
      </c>
      <c r="Y147" s="568" t="str">
        <f t="shared" ca="1" si="33"/>
        <v>Sat. December , 2024</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Sat</v>
      </c>
      <c r="U148" s="249" t="str">
        <f t="shared" ca="1" si="32"/>
        <v>December</v>
      </c>
      <c r="V148" s="184"/>
      <c r="W148" s="179"/>
      <c r="X148" s="430">
        <f t="shared" ca="1" si="36"/>
        <v>45626</v>
      </c>
      <c r="Y148" s="568" t="str">
        <f t="shared" ca="1" si="33"/>
        <v>Sat. December , 2024</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Sat</v>
      </c>
      <c r="U149" s="249" t="str">
        <f t="shared" ref="U149:U194" ca="1" si="51">$U$19</f>
        <v>December</v>
      </c>
      <c r="V149" s="184"/>
      <c r="W149" s="179"/>
      <c r="X149" s="430">
        <f t="shared" ca="1" si="36"/>
        <v>45626</v>
      </c>
      <c r="Y149" s="568" t="str">
        <f t="shared" ref="Y149:Y194" ca="1" si="52">IF(Y143="f",T149&amp;". "&amp;" "&amp;R149&amp;" "&amp;U149&amp;" "&amp;$AE$7,T149&amp;". "&amp;U149&amp;" "&amp;R149&amp;", "&amp;$AE$7)</f>
        <v>Sat. December , 2024</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Sat</v>
      </c>
      <c r="U150" s="249" t="str">
        <f t="shared" ca="1" si="51"/>
        <v>December</v>
      </c>
      <c r="V150" s="184"/>
      <c r="W150" s="179"/>
      <c r="X150" s="430">
        <f t="shared" ref="X150:X194" ca="1" si="55">$AE$8+D150</f>
        <v>45626</v>
      </c>
      <c r="Y150" s="568" t="str">
        <f t="shared" ca="1" si="52"/>
        <v>Sat. December , 2024</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Sat</v>
      </c>
      <c r="U151" s="249" t="str">
        <f t="shared" ca="1" si="51"/>
        <v>December</v>
      </c>
      <c r="V151" s="184"/>
      <c r="W151" s="179"/>
      <c r="X151" s="430">
        <f t="shared" ca="1" si="55"/>
        <v>45626</v>
      </c>
      <c r="Y151" s="568" t="str">
        <f t="shared" ca="1" si="52"/>
        <v>Sat. December , 2024</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Sat</v>
      </c>
      <c r="U152" s="249" t="str">
        <f t="shared" ca="1" si="51"/>
        <v>December</v>
      </c>
      <c r="V152" s="184"/>
      <c r="W152" s="179"/>
      <c r="X152" s="430">
        <f t="shared" ca="1" si="55"/>
        <v>45626</v>
      </c>
      <c r="Y152" s="568" t="str">
        <f t="shared" ca="1" si="52"/>
        <v>Sat. December , 2024</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Sat</v>
      </c>
      <c r="U153" s="249" t="str">
        <f t="shared" ca="1" si="51"/>
        <v>December</v>
      </c>
      <c r="V153" s="184"/>
      <c r="W153" s="179"/>
      <c r="X153" s="430">
        <f t="shared" ca="1" si="55"/>
        <v>45626</v>
      </c>
      <c r="Y153" s="568" t="str">
        <f t="shared" ca="1" si="52"/>
        <v>Sat. December , 2024</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Sat</v>
      </c>
      <c r="U154" s="249" t="str">
        <f t="shared" ca="1" si="51"/>
        <v>December</v>
      </c>
      <c r="V154" s="184"/>
      <c r="W154" s="179"/>
      <c r="X154" s="430">
        <f t="shared" ca="1" si="55"/>
        <v>45626</v>
      </c>
      <c r="Y154" s="568" t="str">
        <f t="shared" ca="1" si="52"/>
        <v>Sat. December , 2024</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Sat</v>
      </c>
      <c r="U155" s="249" t="str">
        <f t="shared" ca="1" si="51"/>
        <v>December</v>
      </c>
      <c r="V155" s="184"/>
      <c r="W155" s="179"/>
      <c r="X155" s="430">
        <f t="shared" ca="1" si="55"/>
        <v>45626</v>
      </c>
      <c r="Y155" s="568" t="str">
        <f t="shared" ca="1" si="52"/>
        <v>Sat. December , 2024</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Sat</v>
      </c>
      <c r="U156" s="249" t="str">
        <f t="shared" ca="1" si="51"/>
        <v>December</v>
      </c>
      <c r="V156" s="184"/>
      <c r="W156" s="179"/>
      <c r="X156" s="430">
        <f t="shared" ca="1" si="55"/>
        <v>45626</v>
      </c>
      <c r="Y156" s="568" t="str">
        <f t="shared" ca="1" si="52"/>
        <v>Sat. December , 2024</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Sat</v>
      </c>
      <c r="U157" s="249" t="str">
        <f t="shared" ca="1" si="51"/>
        <v>December</v>
      </c>
      <c r="V157" s="184"/>
      <c r="W157" s="179"/>
      <c r="X157" s="430">
        <f t="shared" ca="1" si="55"/>
        <v>45626</v>
      </c>
      <c r="Y157" s="568" t="str">
        <f t="shared" ca="1" si="52"/>
        <v>Sat. December , 2024</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Sat</v>
      </c>
      <c r="U158" s="249" t="str">
        <f t="shared" ca="1" si="51"/>
        <v>December</v>
      </c>
      <c r="V158" s="184"/>
      <c r="W158" s="179"/>
      <c r="X158" s="430">
        <f t="shared" ca="1" si="55"/>
        <v>45626</v>
      </c>
      <c r="Y158" s="568" t="str">
        <f t="shared" ca="1" si="52"/>
        <v>Sat. December , 2024</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Sat</v>
      </c>
      <c r="U159" s="249" t="str">
        <f t="shared" ca="1" si="51"/>
        <v>December</v>
      </c>
      <c r="V159" s="184"/>
      <c r="W159" s="179"/>
      <c r="X159" s="430">
        <f t="shared" ca="1" si="55"/>
        <v>45626</v>
      </c>
      <c r="Y159" s="568" t="str">
        <f t="shared" ca="1" si="52"/>
        <v>Sat. December , 2024</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Sat</v>
      </c>
      <c r="U160" s="249" t="str">
        <f t="shared" ca="1" si="51"/>
        <v>December</v>
      </c>
      <c r="V160" s="184"/>
      <c r="W160" s="179"/>
      <c r="X160" s="430">
        <f t="shared" ca="1" si="55"/>
        <v>45626</v>
      </c>
      <c r="Y160" s="568" t="str">
        <f t="shared" ca="1" si="52"/>
        <v>Sat. December , 2024</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Sat</v>
      </c>
      <c r="U161" s="249" t="str">
        <f t="shared" ca="1" si="51"/>
        <v>December</v>
      </c>
      <c r="V161" s="184"/>
      <c r="W161" s="179"/>
      <c r="X161" s="430">
        <f t="shared" ca="1" si="55"/>
        <v>45626</v>
      </c>
      <c r="Y161" s="568" t="str">
        <f t="shared" ca="1" si="52"/>
        <v>Sat. December , 2024</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Sat</v>
      </c>
      <c r="U162" s="249" t="str">
        <f t="shared" ca="1" si="51"/>
        <v>December</v>
      </c>
      <c r="V162" s="184"/>
      <c r="W162" s="179"/>
      <c r="X162" s="430">
        <f t="shared" ca="1" si="55"/>
        <v>45626</v>
      </c>
      <c r="Y162" s="568" t="str">
        <f t="shared" ca="1" si="52"/>
        <v>Sat. December , 2024</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Sat</v>
      </c>
      <c r="U163" s="249" t="str">
        <f t="shared" ca="1" si="51"/>
        <v>December</v>
      </c>
      <c r="V163" s="184"/>
      <c r="W163" s="179"/>
      <c r="X163" s="430">
        <f t="shared" ca="1" si="55"/>
        <v>45626</v>
      </c>
      <c r="Y163" s="568" t="str">
        <f t="shared" ca="1" si="52"/>
        <v>Sat. December , 2024</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Sat</v>
      </c>
      <c r="U164" s="249" t="str">
        <f t="shared" ca="1" si="51"/>
        <v>December</v>
      </c>
      <c r="V164" s="184"/>
      <c r="W164" s="179"/>
      <c r="X164" s="430">
        <f t="shared" ca="1" si="55"/>
        <v>45626</v>
      </c>
      <c r="Y164" s="568" t="str">
        <f t="shared" ca="1" si="52"/>
        <v>Sat. December , 2024</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Sat</v>
      </c>
      <c r="U165" s="249" t="str">
        <f t="shared" ca="1" si="51"/>
        <v>December</v>
      </c>
      <c r="V165" s="184"/>
      <c r="W165" s="179"/>
      <c r="X165" s="430">
        <f t="shared" ca="1" si="55"/>
        <v>45626</v>
      </c>
      <c r="Y165" s="568" t="str">
        <f t="shared" ca="1" si="52"/>
        <v>Sat. December , 2024</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Sat</v>
      </c>
      <c r="U166" s="249" t="str">
        <f t="shared" ca="1" si="51"/>
        <v>December</v>
      </c>
      <c r="V166" s="184"/>
      <c r="W166" s="179"/>
      <c r="X166" s="430">
        <f t="shared" ca="1" si="55"/>
        <v>45626</v>
      </c>
      <c r="Y166" s="568" t="str">
        <f t="shared" ca="1" si="52"/>
        <v>Sat. December , 2024</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Sat</v>
      </c>
      <c r="U167" s="249" t="str">
        <f t="shared" ca="1" si="51"/>
        <v>December</v>
      </c>
      <c r="V167" s="184"/>
      <c r="W167" s="179"/>
      <c r="X167" s="430">
        <f t="shared" ca="1" si="55"/>
        <v>45626</v>
      </c>
      <c r="Y167" s="568" t="str">
        <f t="shared" ca="1" si="52"/>
        <v>Sat. December , 2024</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Sat</v>
      </c>
      <c r="U168" s="249" t="str">
        <f t="shared" ca="1" si="51"/>
        <v>December</v>
      </c>
      <c r="V168" s="184"/>
      <c r="W168" s="179"/>
      <c r="X168" s="430">
        <f t="shared" ca="1" si="55"/>
        <v>45626</v>
      </c>
      <c r="Y168" s="568" t="str">
        <f t="shared" ca="1" si="52"/>
        <v>Sat. December , 2024</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Sat</v>
      </c>
      <c r="U169" s="249" t="str">
        <f t="shared" ca="1" si="51"/>
        <v>December</v>
      </c>
      <c r="V169" s="184"/>
      <c r="W169" s="179"/>
      <c r="X169" s="430">
        <f t="shared" ca="1" si="55"/>
        <v>45626</v>
      </c>
      <c r="Y169" s="568" t="str">
        <f t="shared" ca="1" si="52"/>
        <v>Sat. December , 2024</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Sat</v>
      </c>
      <c r="U170" s="249" t="str">
        <f t="shared" ca="1" si="51"/>
        <v>December</v>
      </c>
      <c r="V170" s="184"/>
      <c r="W170" s="179"/>
      <c r="X170" s="430">
        <f t="shared" ca="1" si="55"/>
        <v>45626</v>
      </c>
      <c r="Y170" s="568" t="str">
        <f t="shared" ca="1" si="52"/>
        <v>Sat. December , 2024</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Sat</v>
      </c>
      <c r="U171" s="249" t="str">
        <f t="shared" ca="1" si="51"/>
        <v>December</v>
      </c>
      <c r="V171" s="184"/>
      <c r="W171" s="179"/>
      <c r="X171" s="430">
        <f t="shared" ca="1" si="55"/>
        <v>45626</v>
      </c>
      <c r="Y171" s="568" t="str">
        <f t="shared" ca="1" si="52"/>
        <v>Sat. December , 2024</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Sat</v>
      </c>
      <c r="U172" s="249" t="str">
        <f t="shared" ca="1" si="51"/>
        <v>December</v>
      </c>
      <c r="V172" s="184"/>
      <c r="W172" s="179"/>
      <c r="X172" s="430">
        <f t="shared" ca="1" si="55"/>
        <v>45626</v>
      </c>
      <c r="Y172" s="568" t="str">
        <f t="shared" ca="1" si="52"/>
        <v>Sat. December , 2024</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Sat</v>
      </c>
      <c r="U173" s="249" t="str">
        <f t="shared" ca="1" si="51"/>
        <v>December</v>
      </c>
      <c r="V173" s="184"/>
      <c r="W173" s="179"/>
      <c r="X173" s="430">
        <f t="shared" ca="1" si="55"/>
        <v>45626</v>
      </c>
      <c r="Y173" s="568" t="str">
        <f t="shared" ca="1" si="52"/>
        <v>Sat. December , 2024</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Sat</v>
      </c>
      <c r="U174" s="249" t="str">
        <f t="shared" ca="1" si="51"/>
        <v>December</v>
      </c>
      <c r="V174" s="184"/>
      <c r="W174" s="179"/>
      <c r="X174" s="430">
        <f t="shared" ca="1" si="55"/>
        <v>45626</v>
      </c>
      <c r="Y174" s="568" t="str">
        <f t="shared" ca="1" si="52"/>
        <v>Sat. December , 2024</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Sat</v>
      </c>
      <c r="U175" s="249" t="str">
        <f t="shared" ca="1" si="51"/>
        <v>December</v>
      </c>
      <c r="V175" s="184"/>
      <c r="W175" s="179"/>
      <c r="X175" s="430">
        <f t="shared" ca="1" si="55"/>
        <v>45626</v>
      </c>
      <c r="Y175" s="568" t="str">
        <f t="shared" ca="1" si="52"/>
        <v>Sat. December , 2024</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Sat</v>
      </c>
      <c r="U176" s="249" t="str">
        <f t="shared" ca="1" si="51"/>
        <v>December</v>
      </c>
      <c r="V176" s="184"/>
      <c r="W176" s="179"/>
      <c r="X176" s="430">
        <f t="shared" ca="1" si="55"/>
        <v>45626</v>
      </c>
      <c r="Y176" s="568" t="str">
        <f t="shared" ca="1" si="52"/>
        <v>Sat. December , 2024</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Sat</v>
      </c>
      <c r="U177" s="249" t="str">
        <f t="shared" ca="1" si="51"/>
        <v>December</v>
      </c>
      <c r="V177" s="184"/>
      <c r="W177" s="179"/>
      <c r="X177" s="430">
        <f t="shared" ca="1" si="55"/>
        <v>45626</v>
      </c>
      <c r="Y177" s="568" t="str">
        <f t="shared" ca="1" si="52"/>
        <v>Sat. December , 2024</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Sat</v>
      </c>
      <c r="U178" s="249" t="str">
        <f t="shared" ca="1" si="51"/>
        <v>December</v>
      </c>
      <c r="V178" s="184"/>
      <c r="W178" s="179"/>
      <c r="X178" s="430">
        <f t="shared" ca="1" si="55"/>
        <v>45626</v>
      </c>
      <c r="Y178" s="568" t="str">
        <f t="shared" ca="1" si="52"/>
        <v>Sat. December , 2024</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Sat</v>
      </c>
      <c r="U179" s="249" t="str">
        <f t="shared" ca="1" si="51"/>
        <v>December</v>
      </c>
      <c r="V179" s="184"/>
      <c r="W179" s="179"/>
      <c r="X179" s="430">
        <f t="shared" ca="1" si="55"/>
        <v>45626</v>
      </c>
      <c r="Y179" s="568" t="str">
        <f t="shared" ca="1" si="52"/>
        <v>Sat. December , 2024</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Sat</v>
      </c>
      <c r="U180" s="249" t="str">
        <f t="shared" ca="1" si="51"/>
        <v>December</v>
      </c>
      <c r="V180" s="184"/>
      <c r="W180" s="179"/>
      <c r="X180" s="430">
        <f t="shared" ca="1" si="55"/>
        <v>45626</v>
      </c>
      <c r="Y180" s="568" t="str">
        <f t="shared" ca="1" si="52"/>
        <v>Sat. December , 2024</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Sat</v>
      </c>
      <c r="U181" s="249" t="str">
        <f t="shared" ca="1" si="51"/>
        <v>December</v>
      </c>
      <c r="V181" s="184"/>
      <c r="W181" s="179"/>
      <c r="X181" s="430">
        <f t="shared" ca="1" si="55"/>
        <v>45626</v>
      </c>
      <c r="Y181" s="568" t="str">
        <f t="shared" ca="1" si="52"/>
        <v>Sat. December , 2024</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Sat</v>
      </c>
      <c r="U182" s="249" t="str">
        <f t="shared" ca="1" si="51"/>
        <v>December</v>
      </c>
      <c r="V182" s="184"/>
      <c r="W182" s="179"/>
      <c r="X182" s="430">
        <f t="shared" ca="1" si="55"/>
        <v>45626</v>
      </c>
      <c r="Y182" s="568" t="str">
        <f t="shared" ca="1" si="52"/>
        <v>Sat. December , 2024</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Sat</v>
      </c>
      <c r="U183" s="249" t="str">
        <f t="shared" ca="1" si="51"/>
        <v>December</v>
      </c>
      <c r="V183" s="184"/>
      <c r="W183" s="179"/>
      <c r="X183" s="430">
        <f t="shared" ca="1" si="55"/>
        <v>45626</v>
      </c>
      <c r="Y183" s="568" t="str">
        <f t="shared" ca="1" si="52"/>
        <v>Sat. December , 2024</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Sat</v>
      </c>
      <c r="U184" s="249" t="str">
        <f t="shared" ca="1" si="51"/>
        <v>December</v>
      </c>
      <c r="V184" s="184"/>
      <c r="W184" s="179"/>
      <c r="X184" s="430">
        <f t="shared" ca="1" si="55"/>
        <v>45626</v>
      </c>
      <c r="Y184" s="568" t="str">
        <f t="shared" ca="1" si="52"/>
        <v>Sat. December , 2024</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Sat</v>
      </c>
      <c r="U185" s="249" t="str">
        <f t="shared" ca="1" si="51"/>
        <v>December</v>
      </c>
      <c r="V185" s="184"/>
      <c r="W185" s="179"/>
      <c r="X185" s="430">
        <f t="shared" ca="1" si="55"/>
        <v>45626</v>
      </c>
      <c r="Y185" s="568" t="str">
        <f t="shared" ca="1" si="52"/>
        <v>Sat. December , 2024</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Sat</v>
      </c>
      <c r="U186" s="249" t="str">
        <f t="shared" ca="1" si="51"/>
        <v>December</v>
      </c>
      <c r="V186" s="184"/>
      <c r="W186" s="179"/>
      <c r="X186" s="430">
        <f t="shared" ca="1" si="55"/>
        <v>45626</v>
      </c>
      <c r="Y186" s="568" t="str">
        <f t="shared" ca="1" si="52"/>
        <v>Sat. December , 2024</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Sat</v>
      </c>
      <c r="U187" s="249" t="str">
        <f t="shared" ca="1" si="51"/>
        <v>December</v>
      </c>
      <c r="V187" s="184"/>
      <c r="W187" s="179"/>
      <c r="X187" s="430">
        <f t="shared" ca="1" si="55"/>
        <v>45626</v>
      </c>
      <c r="Y187" s="568" t="str">
        <f t="shared" ca="1" si="52"/>
        <v>Sat. December , 2024</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Sat</v>
      </c>
      <c r="U188" s="249" t="str">
        <f t="shared" ca="1" si="51"/>
        <v>December</v>
      </c>
      <c r="V188" s="184"/>
      <c r="W188" s="179"/>
      <c r="X188" s="430">
        <f t="shared" ca="1" si="55"/>
        <v>45626</v>
      </c>
      <c r="Y188" s="568" t="str">
        <f t="shared" ca="1" si="52"/>
        <v>Sat. December , 2024</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Sat</v>
      </c>
      <c r="U189" s="249" t="str">
        <f t="shared" ca="1" si="51"/>
        <v>December</v>
      </c>
      <c r="V189" s="184"/>
      <c r="W189" s="179"/>
      <c r="X189" s="430">
        <f t="shared" ca="1" si="55"/>
        <v>45626</v>
      </c>
      <c r="Y189" s="568" t="str">
        <f t="shared" ca="1" si="52"/>
        <v>Sat. December , 2024</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Sat</v>
      </c>
      <c r="U190" s="249" t="str">
        <f t="shared" ca="1" si="51"/>
        <v>December</v>
      </c>
      <c r="V190" s="184"/>
      <c r="W190" s="179"/>
      <c r="X190" s="430">
        <f t="shared" ca="1" si="55"/>
        <v>45626</v>
      </c>
      <c r="Y190" s="568" t="str">
        <f t="shared" ca="1" si="52"/>
        <v>Sat. December , 2024</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Sat</v>
      </c>
      <c r="U191" s="249" t="str">
        <f t="shared" ca="1" si="51"/>
        <v>December</v>
      </c>
      <c r="V191" s="184"/>
      <c r="W191" s="179"/>
      <c r="X191" s="430">
        <f t="shared" ca="1" si="55"/>
        <v>45626</v>
      </c>
      <c r="Y191" s="568" t="str">
        <f t="shared" ca="1" si="52"/>
        <v>Sat. December , 2024</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Sat</v>
      </c>
      <c r="U192" s="249" t="str">
        <f t="shared" ca="1" si="51"/>
        <v>December</v>
      </c>
      <c r="V192" s="184"/>
      <c r="W192" s="179"/>
      <c r="X192" s="430">
        <f t="shared" ca="1" si="55"/>
        <v>45626</v>
      </c>
      <c r="Y192" s="568" t="str">
        <f t="shared" ca="1" si="52"/>
        <v>Sat. December , 2024</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Sat</v>
      </c>
      <c r="U193" s="249" t="str">
        <f t="shared" ca="1" si="51"/>
        <v>December</v>
      </c>
      <c r="V193" s="184"/>
      <c r="W193" s="179"/>
      <c r="X193" s="430">
        <f t="shared" ca="1" si="55"/>
        <v>45626</v>
      </c>
      <c r="Y193" s="568" t="str">
        <f t="shared" ca="1" si="52"/>
        <v>Sat. December , 2024</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Sat</v>
      </c>
      <c r="U194" s="249" t="str">
        <f t="shared" ca="1" si="51"/>
        <v>December</v>
      </c>
      <c r="V194" s="184"/>
      <c r="W194" s="179"/>
      <c r="X194" s="430">
        <f t="shared" ca="1" si="55"/>
        <v>45626</v>
      </c>
      <c r="Y194" s="568" t="str">
        <f t="shared" ca="1" si="52"/>
        <v>Sat. December , 2024</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xr:uid="{00000000-0004-0000-0E00-000000000000}"/>
    <hyperlink ref="Q3" r:id="rId2" xr:uid="{00000000-0004-0000-0E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6"/>
    <pageSetUpPr autoPageBreaks="0" fitToPage="1"/>
  </sheetPr>
  <dimension ref="A3:IV60"/>
  <sheetViews>
    <sheetView showGridLines="0" showRowColHeaders="0" workbookViewId="0">
      <pane ySplit="13" topLeftCell="A14" activePane="bottomLeft" state="frozenSplit"/>
      <selection activeCell="B25" sqref="B25"/>
      <selection pane="bottomLeft" activeCell="H8" sqref="H8"/>
    </sheetView>
  </sheetViews>
  <sheetFormatPr defaultColWidth="0" defaultRowHeight="13.2" zeroHeight="1"/>
  <cols>
    <col min="1" max="1" width="4.6640625" bestFit="1" customWidth="1"/>
    <col min="2" max="2" width="7.88671875" customWidth="1"/>
    <col min="3" max="4" width="8" customWidth="1"/>
    <col min="5" max="5" width="19.5546875" customWidth="1"/>
    <col min="6" max="6" width="15.33203125" customWidth="1"/>
    <col min="7" max="7" width="58" customWidth="1"/>
    <col min="8" max="8" width="5.109375" customWidth="1"/>
    <col min="9" max="9" width="18.33203125" hidden="1" customWidth="1"/>
    <col min="10" max="10" width="18.5546875" hidden="1" customWidth="1"/>
    <col min="11" max="11" width="8.109375" hidden="1" customWidth="1"/>
    <col min="12" max="12" width="5" hidden="1" customWidth="1"/>
    <col min="13" max="13" width="13.88671875" hidden="1" customWidth="1"/>
    <col min="14" max="14" width="4.5546875" hidden="1" customWidth="1"/>
    <col min="15" max="15" width="9.33203125" hidden="1" customWidth="1"/>
    <col min="16" max="16" width="7.5546875" hidden="1" customWidth="1"/>
    <col min="17" max="17" width="8" hidden="1" customWidth="1"/>
    <col min="18" max="20" width="0" hidden="1" customWidth="1"/>
    <col min="21" max="22" width="17.33203125" hidden="1" customWidth="1"/>
  </cols>
  <sheetData>
    <row r="3" spans="1:256" s="4" customFormat="1" ht="36.75" customHeight="1">
      <c r="B3" s="495" t="str">
        <f>'NTS ONLY_set_year'!E108</f>
        <v>Payments to Employer</v>
      </c>
      <c r="C3" s="496"/>
      <c r="D3" s="496"/>
      <c r="E3" s="496"/>
      <c r="F3" s="643"/>
      <c r="G3" s="645" t="str">
        <f>Instructions!$B$5</f>
        <v>For more information, see:</v>
      </c>
      <c r="U3" s="571">
        <f>I7</f>
        <v>45702</v>
      </c>
      <c r="V3" s="572">
        <f>U3-44</f>
        <v>45658</v>
      </c>
    </row>
    <row r="4" spans="1:256">
      <c r="F4" s="644"/>
      <c r="G4" s="646" t="str">
        <f>Instructions!$B$6</f>
        <v>Car Expenses and Benefits  – A Tax Guide</v>
      </c>
      <c r="I4" s="453">
        <f>DATE(Year_four_digits+1,1,1)</f>
        <v>45658</v>
      </c>
      <c r="U4" s="573" t="str">
        <f>TEXT(U$3,"Mmmm")</f>
        <v>February</v>
      </c>
      <c r="V4" s="573" t="str">
        <f>TEXT(V$3,"Mmmm")</f>
        <v>January</v>
      </c>
      <c r="Z4" s="915" t="s">
        <v>363</v>
      </c>
      <c r="AA4" s="916"/>
      <c r="AB4" s="916"/>
      <c r="AC4" s="916"/>
      <c r="AD4" s="916"/>
      <c r="AE4" s="916"/>
      <c r="AF4" s="917"/>
      <c r="AG4" s="917"/>
      <c r="AH4" s="917"/>
      <c r="AI4" s="917"/>
      <c r="AJ4" s="917"/>
      <c r="AK4" s="917"/>
      <c r="AL4" s="917"/>
      <c r="AM4" s="917"/>
    </row>
    <row r="5" spans="1:256" ht="4.5" customHeight="1">
      <c r="U5" s="573"/>
      <c r="V5" s="573"/>
    </row>
    <row r="6" spans="1:256" s="159" customFormat="1" ht="23.25" customHeight="1" thickBot="1">
      <c r="B6" s="911" t="str">
        <f>'NTS ONLY_set_year'!E109</f>
        <v>Payments you made to your employer in the year or within 45 days after year end should be recorded here.</v>
      </c>
      <c r="C6" s="911"/>
      <c r="D6" s="911"/>
      <c r="E6" s="911"/>
      <c r="F6" s="911"/>
      <c r="G6" s="911"/>
      <c r="I6" s="453">
        <f>DATE(Year_four_digits,1,1)</f>
        <v>45292</v>
      </c>
      <c r="J6" s="159" t="str">
        <f>I7&amp;J7&amp;K7&amp;L7</f>
        <v>45702Fri. February 14, 2025</v>
      </c>
      <c r="N6" s="455" t="str">
        <f>TEXT($I$6,"Ddd, ")&amp;TEXT($I$6,"Mmmm ")&amp;TEXT($I$6,"Dd, ")&amp;TEXT($I$6,"Yyyy")</f>
        <v>Mon, January 01, 2024</v>
      </c>
      <c r="U6" s="573" t="str">
        <f>TEXT(U$3," Yyyy")</f>
        <v xml:space="preserve"> 2025</v>
      </c>
      <c r="V6" s="573" t="str">
        <f>TEXT(V$3," Yyyy")</f>
        <v xml:space="preserve"> 2025</v>
      </c>
    </row>
    <row r="7" spans="1:256" s="159" customFormat="1" ht="18" customHeight="1" thickBot="1">
      <c r="B7" s="912" t="str">
        <f>'NTS ONLY_set_year'!E107&amp;X13&amp;'NTS ONLY_set_year'!E25&amp;TEXT(I7-99,"Yyyy")&amp;" or "&amp;TEXT(I7,"Yyyy")&amp;".)"</f>
        <v>(Payments made from January 1, 2025, to February 14, 2025, can reduce your automobile benefit for EITHER 2024 or 2025.)</v>
      </c>
      <c r="C7" s="912"/>
      <c r="D7" s="912"/>
      <c r="E7" s="912"/>
      <c r="F7" s="912"/>
      <c r="G7" s="912"/>
      <c r="I7" s="453">
        <f>DATE(Year_four_digits+1,1,45)</f>
        <v>45702</v>
      </c>
      <c r="J7" s="484" t="str">
        <f>$I$9&amp;$J$9&amp;$K$9&amp;$L$9</f>
        <v>Fri. February 14, 2025</v>
      </c>
      <c r="U7" s="574" t="str">
        <f>TEXT(U$3,"d")</f>
        <v>14</v>
      </c>
      <c r="V7" s="574" t="str">
        <f>TEXT(V$3,"d")</f>
        <v>1</v>
      </c>
      <c r="Y7" s="638" t="s">
        <v>361</v>
      </c>
      <c r="Z7" s="638" t="str">
        <f>'NTS ONLY_set_year'!E107&amp;TEXT(I7-44,"Mmmm d, Yyyy")&amp;" to "&amp;TEXT(I7,"Mmmm d, Yyyy")&amp;'NTS ONLY_set_year'!E25&amp;TEXT(I7,"Yyyy")&amp;" or "&amp;TEXT(I7-99,"Yyyy")&amp;".)"</f>
        <v>(Payments made from January 1, 2025 to February 14, 2025 can reduce your automobile benefit for EITHER 2025 or 2024.)</v>
      </c>
      <c r="AA7" s="638"/>
      <c r="AB7" s="638"/>
      <c r="AC7" s="638"/>
      <c r="AD7" s="638"/>
      <c r="AE7" s="638"/>
      <c r="AF7" s="638"/>
      <c r="AG7" s="638"/>
      <c r="AH7" s="638"/>
      <c r="AI7" s="638"/>
      <c r="AJ7" s="638"/>
      <c r="AK7" s="638"/>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7"/>
      <c r="Z8" s="637"/>
      <c r="AA8" s="637"/>
      <c r="AB8" s="637"/>
      <c r="AC8" s="637"/>
      <c r="AD8" s="637"/>
      <c r="AE8" s="637"/>
      <c r="AF8" s="637"/>
      <c r="AG8" s="637"/>
      <c r="AH8" s="637"/>
      <c r="AI8" s="637"/>
      <c r="AJ8" s="637"/>
      <c r="AK8" s="637"/>
      <c r="AL8" s="159"/>
    </row>
    <row r="9" spans="1:256" s="159" customFormat="1" ht="17.100000000000001" customHeight="1" thickTop="1" thickBot="1">
      <c r="A9" s="487"/>
      <c r="B9" s="913"/>
      <c r="C9" s="914"/>
      <c r="D9" s="914"/>
      <c r="E9" s="498"/>
      <c r="F9" s="556">
        <f>SUMIF(M$14:M$58,"Current",F$14:$F58)</f>
        <v>0</v>
      </c>
      <c r="G9" s="559" t="str">
        <f>'NTS ONLY_set_year'!E76&amp;Year_four_digits</f>
        <v>In 2024</v>
      </c>
      <c r="I9" s="454" t="str">
        <f>TEXT(DATE(Year_four_digits+1,1,45),"Ddd. ")</f>
        <v xml:space="preserve">Fri. </v>
      </c>
      <c r="J9" s="454" t="str">
        <f>TEXT(DATE(Year_four_digits+1,1,45),"Mmmm ")</f>
        <v xml:space="preserve">February </v>
      </c>
      <c r="K9" s="454" t="str">
        <f>TEXT(DATE(Year_four_digits+1,1,45),"Dd, ")</f>
        <v xml:space="preserve">14, </v>
      </c>
      <c r="L9" s="454" t="str">
        <f>TEXT(DATE(Year_four_digits+1,1,45),"Yyyy")</f>
        <v>2025</v>
      </c>
      <c r="U9" s="575" t="str">
        <f>TEXT(U3,"Mmmm d, Yyyy")&amp;","</f>
        <v>February 14, 2025,</v>
      </c>
      <c r="V9" s="575" t="str">
        <f>TEXT(V3,"Mmmm d, Yyyy")&amp;","</f>
        <v>January 1, 2025,</v>
      </c>
      <c r="Y9" s="638" t="s">
        <v>362</v>
      </c>
      <c r="Z9" s="638" t="str">
        <f>'NTS ONLY_set_year'!E107&amp;TEXT(I7-44,"Mmmm d, Yyyy")&amp;" to "&amp;TEXT(I7,"Mmmm d, Yyyy")&amp;'NTS ONLY_set_year'!E25&amp;TEXT(I7,"Yyyy")&amp;" or "&amp;TEXT(I7-99,"Yyyy")&amp;".)"</f>
        <v>(Payments made from January 1, 2025 to February 14, 2025 can reduce your automobile benefit for EITHER 2025 or 2024.)</v>
      </c>
      <c r="AA9" s="638"/>
      <c r="AB9" s="638"/>
      <c r="AC9" s="638"/>
      <c r="AD9" s="638"/>
      <c r="AE9" s="638"/>
      <c r="AF9" s="638"/>
      <c r="AG9" s="638"/>
      <c r="AH9" s="638"/>
      <c r="AI9" s="638"/>
      <c r="AJ9" s="638"/>
      <c r="AK9" s="638"/>
      <c r="IV9" s="159" t="s">
        <v>390</v>
      </c>
    </row>
    <row r="10" spans="1:256" s="159" customFormat="1" ht="17.100000000000001" customHeight="1">
      <c r="A10" s="487"/>
      <c r="B10" s="913"/>
      <c r="C10" s="914"/>
      <c r="D10" s="914"/>
      <c r="E10" s="498"/>
      <c r="F10" s="557">
        <f>SUMIF(M$14:M$58,"Next 45 days",F$14:$F59)</f>
        <v>0</v>
      </c>
      <c r="G10" s="560" t="str">
        <f>'NTS ONLY_set_year'!E77&amp;Year_four_digits+1</f>
        <v>In first 45 days of 2025</v>
      </c>
      <c r="J10" s="485"/>
      <c r="U10" s="159" t="str">
        <f>U7&amp;U8&amp;U6&amp;","</f>
        <v>14 février 2025,</v>
      </c>
      <c r="V10" s="159" t="str">
        <f>V7&amp;V8&amp;V6&amp;","</f>
        <v>1 janvier 2025,</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364</v>
      </c>
      <c r="X11" s="570" t="s">
        <v>365</v>
      </c>
      <c r="Y11" s="570" t="s">
        <v>366</v>
      </c>
      <c r="Z11" s="570" t="s">
        <v>367</v>
      </c>
      <c r="AA11" s="570" t="s">
        <v>368</v>
      </c>
      <c r="AB11" s="570" t="s">
        <v>369</v>
      </c>
      <c r="AC11" s="570" t="s">
        <v>370</v>
      </c>
      <c r="AD11" s="570" t="s">
        <v>371</v>
      </c>
      <c r="AE11" s="570" t="s">
        <v>372</v>
      </c>
      <c r="AF11" s="570" t="s">
        <v>373</v>
      </c>
      <c r="AG11" s="570" t="s">
        <v>374</v>
      </c>
      <c r="AH11" s="570" t="s">
        <v>375</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Month (mm)</v>
      </c>
      <c r="D13" s="466" t="str">
        <f>'NTS ONLY_set_year'!E143</f>
        <v>Year (yy)</v>
      </c>
      <c r="E13" s="467"/>
      <c r="F13" s="465" t="str">
        <f>'NTS ONLY_set_year'!E16</f>
        <v>Amount</v>
      </c>
      <c r="G13" s="466" t="str">
        <f>'NTS ONLY_set_year'!E68</f>
        <v>Explanation/description</v>
      </c>
      <c r="H13" s="462"/>
      <c r="I13" s="462"/>
      <c r="M13" s="462"/>
      <c r="N13" s="462"/>
      <c r="O13" s="456" t="s">
        <v>177</v>
      </c>
      <c r="P13" s="456" t="s">
        <v>178</v>
      </c>
      <c r="Q13" s="456" t="s">
        <v>179</v>
      </c>
      <c r="R13" s="456"/>
      <c r="U13" s="576" t="str">
        <f>IF('NTS ONLY_set_year'!$B$3="f",U10,U9)</f>
        <v>February 14, 2025,</v>
      </c>
      <c r="V13" s="576" t="str">
        <f>IF('NTS ONLY_set_year'!$B$3="f",V10,V9)</f>
        <v>January 1, 2025,</v>
      </c>
      <c r="W13" s="463" t="str">
        <f>IF('NTS ONLY_set_year'!$B$3="f"," au "," to ")</f>
        <v xml:space="preserve"> to </v>
      </c>
      <c r="X13" s="577" t="str">
        <f>V13&amp;W13&amp;U13</f>
        <v>January 1, 2025, to February 14, 2025,</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pageSetUpPr autoPageBreaks="0"/>
  </sheetPr>
  <dimension ref="A1:IV50"/>
  <sheetViews>
    <sheetView showGridLines="0" showRowColHeaders="0" tabSelected="1" zoomScale="148" zoomScaleNormal="148" workbookViewId="0">
      <selection activeCell="C14" sqref="C14"/>
    </sheetView>
  </sheetViews>
  <sheetFormatPr defaultColWidth="0" defaultRowHeight="13.2"/>
  <cols>
    <col min="1" max="1" width="4.88671875" style="614" customWidth="1"/>
    <col min="2" max="2" width="98.109375" style="599" customWidth="1"/>
    <col min="3" max="3" width="3.44140625" style="614" customWidth="1"/>
    <col min="4" max="4" width="3.44140625" style="614" hidden="1" customWidth="1"/>
    <col min="5" max="5" width="86.44140625" style="599" hidden="1" customWidth="1"/>
    <col min="6" max="6" width="122.6640625" style="599" hidden="1" customWidth="1"/>
    <col min="7" max="7" width="0" style="614" hidden="1" customWidth="1"/>
    <col min="8" max="8" width="51.109375" style="614" hidden="1" customWidth="1"/>
    <col min="9" max="255" width="0" style="614" hidden="1" customWidth="1"/>
    <col min="256" max="16384" width="2.5546875" style="614" hidden="1"/>
  </cols>
  <sheetData>
    <row r="1" spans="1:256" ht="3" customHeight="1">
      <c r="F1" s="615"/>
    </row>
    <row r="2" spans="1:256" ht="3" customHeight="1">
      <c r="F2" s="615"/>
    </row>
    <row r="3" spans="1:256" ht="45.6">
      <c r="A3" s="616"/>
      <c r="B3" s="674" t="str">
        <f>IF(ISBLANK(E3),"",IF(Language="f",F3,E3))</f>
        <v>Car Expenses and Benefits log – Instructions</v>
      </c>
      <c r="C3" s="617"/>
      <c r="D3" s="617"/>
      <c r="E3" s="612" t="s">
        <v>457</v>
      </c>
      <c r="F3" s="613" t="s">
        <v>391</v>
      </c>
      <c r="G3" s="598"/>
      <c r="I3" s="598"/>
      <c r="J3" s="598"/>
      <c r="K3" s="598"/>
      <c r="L3" s="598"/>
      <c r="M3" s="598"/>
      <c r="N3" s="598"/>
      <c r="O3" s="598"/>
      <c r="P3" s="598"/>
    </row>
    <row r="4" spans="1:256" ht="6" customHeight="1">
      <c r="B4" s="675" t="str">
        <f t="shared" ref="B4:B41" si="0">IF(ISBLANK(E4),"",IF(Language="f",F4,E4))</f>
        <v/>
      </c>
      <c r="E4" s="611"/>
      <c r="F4" s="562"/>
      <c r="IV4" s="614" t="s">
        <v>390</v>
      </c>
    </row>
    <row r="5" spans="1:256" ht="15.9" customHeight="1">
      <c r="A5" s="698"/>
      <c r="B5" s="702" t="str">
        <f t="shared" si="0"/>
        <v>For more information, see:</v>
      </c>
      <c r="E5" s="618" t="s">
        <v>412</v>
      </c>
      <c r="F5" s="619" t="s">
        <v>417</v>
      </c>
    </row>
    <row r="6" spans="1:256" ht="15.75" customHeight="1">
      <c r="A6" s="698"/>
      <c r="B6" s="703" t="str">
        <f t="shared" si="0"/>
        <v>Car Expenses and Benefits  – A Tax Guide</v>
      </c>
      <c r="E6" s="620" t="s">
        <v>458</v>
      </c>
      <c r="F6" s="623" t="s">
        <v>413</v>
      </c>
    </row>
    <row r="7" spans="1:256" ht="7.5" customHeight="1">
      <c r="A7" s="698"/>
      <c r="B7" s="562" t="str">
        <f t="shared" si="0"/>
        <v/>
      </c>
      <c r="E7" s="611"/>
      <c r="F7" s="562"/>
    </row>
    <row r="8" spans="1:256" s="624" customFormat="1" ht="13.8">
      <c r="A8" s="700"/>
      <c r="B8" s="625" t="str">
        <f t="shared" si="0"/>
        <v>Colours In Spreadsheet</v>
      </c>
      <c r="E8" s="626" t="s">
        <v>327</v>
      </c>
      <c r="F8" s="625" t="s">
        <v>392</v>
      </c>
    </row>
    <row r="9" spans="1:256" s="624" customFormat="1">
      <c r="A9" s="700"/>
      <c r="B9" s="627" t="str">
        <f t="shared" si="0"/>
        <v>The following colours are used for the cells:</v>
      </c>
      <c r="E9" s="628" t="s">
        <v>414</v>
      </c>
      <c r="F9" s="627" t="s">
        <v>420</v>
      </c>
    </row>
    <row r="10" spans="1:256" s="624" customFormat="1">
      <c r="A10" s="700"/>
      <c r="B10" s="629" t="str">
        <f t="shared" si="0"/>
        <v>–   Yellow or amber – text or numbers that you enter.</v>
      </c>
      <c r="E10" s="630" t="s">
        <v>401</v>
      </c>
      <c r="F10" s="629" t="s">
        <v>402</v>
      </c>
    </row>
    <row r="11" spans="1:256" s="624" customFormat="1">
      <c r="A11" s="700"/>
      <c r="B11" s="629" t="str">
        <f t="shared" si="0"/>
        <v xml:space="preserve">–   Black or grey – headings or instructions. </v>
      </c>
      <c r="E11" s="630" t="s">
        <v>403</v>
      </c>
      <c r="F11" s="629" t="s">
        <v>404</v>
      </c>
    </row>
    <row r="12" spans="1:256" s="624" customFormat="1">
      <c r="A12" s="700"/>
      <c r="B12" s="629" t="str">
        <f t="shared" si="0"/>
        <v xml:space="preserve">–   White – results calculated by the spreadsheet. </v>
      </c>
      <c r="E12" s="630" t="s">
        <v>405</v>
      </c>
      <c r="F12" s="629" t="s">
        <v>406</v>
      </c>
    </row>
    <row r="13" spans="1:256" s="624" customFormat="1">
      <c r="A13" s="700"/>
      <c r="B13" s="629" t="str">
        <f t="shared" si="0"/>
        <v>–   Red or orange – possible problems.</v>
      </c>
      <c r="E13" s="630" t="s">
        <v>407</v>
      </c>
      <c r="F13" s="629" t="s">
        <v>408</v>
      </c>
    </row>
    <row r="14" spans="1:256" s="624" customFormat="1" ht="9" customHeight="1">
      <c r="A14" s="700"/>
      <c r="B14" s="631" t="str">
        <f t="shared" si="0"/>
        <v/>
      </c>
      <c r="E14" s="632"/>
      <c r="F14" s="631"/>
    </row>
    <row r="15" spans="1:256" s="624" customFormat="1" ht="13.8">
      <c r="A15" s="700"/>
      <c r="B15" s="625" t="str">
        <f t="shared" si="0"/>
        <v xml:space="preserve">Two Sections </v>
      </c>
      <c r="E15" s="626" t="s">
        <v>441</v>
      </c>
      <c r="F15" s="625" t="s">
        <v>442</v>
      </c>
    </row>
    <row r="16" spans="1:256" s="624" customFormat="1" ht="3" customHeight="1">
      <c r="A16" s="700"/>
      <c r="B16" s="627" t="str">
        <f t="shared" si="0"/>
        <v/>
      </c>
      <c r="E16" s="628"/>
      <c r="F16" s="627"/>
    </row>
    <row r="17" spans="1:6" s="624" customFormat="1">
      <c r="A17" s="700"/>
      <c r="B17" s="631" t="str">
        <f t="shared" si="0"/>
        <v xml:space="preserve">1.  Annual Summary </v>
      </c>
      <c r="E17" s="632" t="s">
        <v>385</v>
      </c>
      <c r="F17" s="631" t="s">
        <v>398</v>
      </c>
    </row>
    <row r="18" spans="1:6" s="624" customFormat="1">
      <c r="A18" s="700"/>
      <c r="B18" s="631" t="str">
        <f t="shared" si="0"/>
        <v/>
      </c>
      <c r="E18" s="632"/>
    </row>
    <row r="19" spans="1:6" s="624" customFormat="1">
      <c r="A19" s="700"/>
      <c r="B19" s="631" t="str">
        <f t="shared" si="0"/>
        <v/>
      </c>
      <c r="E19" s="632"/>
      <c r="F19" s="627" t="s">
        <v>328</v>
      </c>
    </row>
    <row r="20" spans="1:6" s="624" customFormat="1" ht="22.8">
      <c r="A20" s="700"/>
      <c r="B20" s="627" t="str">
        <f t="shared" si="0"/>
        <v>Use the Annual Summary to enter the year, any special notes
and (towards the left) any months for which no car was available.</v>
      </c>
      <c r="E20" s="628" t="s">
        <v>415</v>
      </c>
      <c r="F20" s="627" t="s">
        <v>393</v>
      </c>
    </row>
    <row r="21" spans="1:6" s="624" customFormat="1">
      <c r="A21" s="700"/>
      <c r="B21" s="627" t="str">
        <f t="shared" si="0"/>
        <v xml:space="preserve"> </v>
      </c>
      <c r="E21" s="628" t="s">
        <v>328</v>
      </c>
      <c r="F21" s="627"/>
    </row>
    <row r="22" spans="1:6" s="624" customFormat="1" ht="3.9" customHeight="1">
      <c r="A22" s="700"/>
      <c r="B22" s="627" t="str">
        <f t="shared" si="0"/>
        <v/>
      </c>
      <c r="E22" s="628"/>
      <c r="F22" s="629"/>
    </row>
    <row r="23" spans="1:6" s="624" customFormat="1">
      <c r="A23" s="700"/>
      <c r="B23" s="627" t="str">
        <f t="shared" si="0"/>
        <v>The Annual Summary provides:</v>
      </c>
      <c r="E23" s="628" t="s">
        <v>329</v>
      </c>
      <c r="F23" s="627" t="s">
        <v>394</v>
      </c>
    </row>
    <row r="24" spans="1:6" s="624" customFormat="1">
      <c r="A24" s="700"/>
      <c r="B24" s="629" t="str">
        <f t="shared" si="0"/>
        <v xml:space="preserve">–   Top – numbers you will need for income tax purposes. </v>
      </c>
      <c r="E24" s="630" t="s">
        <v>409</v>
      </c>
      <c r="F24" s="629" t="s">
        <v>410</v>
      </c>
    </row>
    <row r="25" spans="1:6" s="624" customFormat="1" ht="22.8">
      <c r="A25" s="700"/>
      <c r="B25" s="629" t="str">
        <f t="shared" si="0"/>
        <v>–   Bottom – diagnostics to help you spot errors (e.g., typos); sometimes no correction is needed.</v>
      </c>
      <c r="E25" s="630" t="s">
        <v>411</v>
      </c>
      <c r="F25" s="629" t="s">
        <v>421</v>
      </c>
    </row>
    <row r="26" spans="1:6" s="624" customFormat="1" ht="9" customHeight="1">
      <c r="A26" s="700"/>
      <c r="B26" s="629" t="str">
        <f t="shared" si="0"/>
        <v/>
      </c>
      <c r="E26" s="630"/>
      <c r="F26" s="627"/>
    </row>
    <row r="27" spans="1:6" s="624" customFormat="1">
      <c r="A27" s="700"/>
      <c r="B27" s="631" t="str">
        <f t="shared" si="0"/>
        <v>2.  Monthly Logs</v>
      </c>
      <c r="D27" s="633"/>
      <c r="E27" s="632" t="s">
        <v>384</v>
      </c>
      <c r="F27" s="631" t="s">
        <v>399</v>
      </c>
    </row>
    <row r="28" spans="1:6" s="624" customFormat="1">
      <c r="A28" s="700"/>
      <c r="B28" s="631" t="str">
        <f t="shared" si="0"/>
        <v/>
      </c>
      <c r="D28" s="633"/>
      <c r="E28" s="632"/>
      <c r="F28" s="629"/>
    </row>
    <row r="29" spans="1:6" s="624" customFormat="1">
      <c r="A29" s="700"/>
      <c r="B29" s="631" t="str">
        <f t="shared" si="0"/>
        <v/>
      </c>
      <c r="D29" s="633"/>
      <c r="E29" s="632"/>
      <c r="F29" s="627"/>
    </row>
    <row r="30" spans="1:6" s="624" customFormat="1">
      <c r="A30" s="700"/>
      <c r="B30" s="627" t="str">
        <f t="shared" si="0"/>
        <v>Use the monthly logs to record dates, distances and expenditures:</v>
      </c>
      <c r="E30" s="628" t="s">
        <v>438</v>
      </c>
      <c r="F30" s="627" t="s">
        <v>436</v>
      </c>
    </row>
    <row r="31" spans="1:6" s="624" customFormat="1">
      <c r="A31" s="700"/>
      <c r="B31" s="629" t="str">
        <f t="shared" si="0"/>
        <v>–   Top – Fill out at the beginning or end of the month, as appropriate.</v>
      </c>
      <c r="E31" s="630" t="s">
        <v>433</v>
      </c>
      <c r="F31" s="636" t="s">
        <v>422</v>
      </c>
    </row>
    <row r="32" spans="1:6" s="624" customFormat="1" ht="22.8">
      <c r="A32" s="700"/>
      <c r="B32" s="629" t="str">
        <f t="shared" si="0"/>
        <v>–   Bottom – Fill out daily. (If you did not use the car for business purposes, enter only the date). 
      To the right of "C. Destination" enter only numbers, not text.</v>
      </c>
      <c r="E32" s="630" t="s">
        <v>450</v>
      </c>
      <c r="F32" s="636" t="s">
        <v>423</v>
      </c>
    </row>
    <row r="33" spans="1:6" s="624" customFormat="1" ht="9" customHeight="1">
      <c r="A33" s="700"/>
      <c r="B33" s="627" t="str">
        <f t="shared" si="0"/>
        <v/>
      </c>
      <c r="E33" s="628"/>
      <c r="F33" s="629"/>
    </row>
    <row r="34" spans="1:6" s="624" customFormat="1" hidden="1">
      <c r="A34" s="700"/>
      <c r="B34" s="631" t="str">
        <f t="shared" si="0"/>
        <v>3.  Payments to Employer</v>
      </c>
      <c r="E34" s="632" t="s">
        <v>383</v>
      </c>
      <c r="F34" s="631" t="s">
        <v>400</v>
      </c>
    </row>
    <row r="35" spans="1:6" s="624" customFormat="1" hidden="1">
      <c r="A35" s="700"/>
      <c r="B35" s="631" t="str">
        <f t="shared" si="0"/>
        <v/>
      </c>
      <c r="E35" s="632"/>
      <c r="F35" s="627"/>
    </row>
    <row r="36" spans="1:6" s="624" customFormat="1" hidden="1">
      <c r="A36" s="700"/>
      <c r="B36" s="631" t="str">
        <f t="shared" si="0"/>
        <v/>
      </c>
      <c r="E36" s="632"/>
      <c r="F36" s="634"/>
    </row>
    <row r="37" spans="1:6" s="624" customFormat="1" hidden="1">
      <c r="A37" s="700"/>
      <c r="B37" s="627" t="str">
        <f t="shared" si="0"/>
        <v xml:space="preserve">Record any payments you made to your employer in respect of the car(s), in the year or within 45 days after year end. </v>
      </c>
      <c r="E37" s="628" t="s">
        <v>416</v>
      </c>
      <c r="F37" s="627" t="s">
        <v>395</v>
      </c>
    </row>
    <row r="38" spans="1:6" s="624" customFormat="1" ht="9" customHeight="1">
      <c r="A38" s="700"/>
      <c r="B38" s="627" t="str">
        <f t="shared" si="0"/>
        <v/>
      </c>
      <c r="E38" s="628"/>
      <c r="F38" s="634"/>
    </row>
    <row r="39" spans="1:6" s="624" customFormat="1" ht="13.8">
      <c r="A39" s="700"/>
      <c r="B39" s="625" t="str">
        <f t="shared" si="0"/>
        <v>Feedback</v>
      </c>
      <c r="E39" s="626" t="s">
        <v>326</v>
      </c>
      <c r="F39" s="625" t="s">
        <v>396</v>
      </c>
    </row>
    <row r="40" spans="1:6" s="624" customFormat="1">
      <c r="A40" s="700"/>
      <c r="B40" s="627" t="str">
        <f t="shared" si="0"/>
        <v>Please send any comments to:</v>
      </c>
      <c r="E40" s="635" t="s">
        <v>330</v>
      </c>
      <c r="F40" s="624" t="s">
        <v>397</v>
      </c>
    </row>
    <row r="41" spans="1:6" s="624" customFormat="1">
      <c r="A41" s="700"/>
      <c r="B41" s="608" t="str">
        <f t="shared" si="0"/>
        <v>tax.services@ca.info.pwc.com</v>
      </c>
      <c r="E41" s="704" t="s">
        <v>454</v>
      </c>
      <c r="F41" s="608" t="s">
        <v>454</v>
      </c>
    </row>
    <row r="42" spans="1:6">
      <c r="A42" s="698"/>
      <c r="B42" s="701"/>
      <c r="E42" s="621"/>
      <c r="F42" s="615"/>
    </row>
    <row r="43" spans="1:6">
      <c r="A43" s="698"/>
      <c r="B43" s="701"/>
      <c r="E43" s="621"/>
      <c r="F43" s="615"/>
    </row>
    <row r="44" spans="1:6">
      <c r="B44" s="676"/>
      <c r="E44" s="662"/>
      <c r="F44" s="662"/>
    </row>
    <row r="45" spans="1:6" ht="75.75" customHeight="1">
      <c r="B45" s="676"/>
      <c r="E45" s="663" t="s">
        <v>437</v>
      </c>
      <c r="F45" s="663" t="s">
        <v>443</v>
      </c>
    </row>
    <row r="46" spans="1:6">
      <c r="E46" s="662"/>
      <c r="F46" s="662"/>
    </row>
    <row r="47" spans="1:6">
      <c r="E47" s="662"/>
      <c r="F47" s="662"/>
    </row>
    <row r="48" spans="1:6">
      <c r="E48" s="662"/>
      <c r="F48" s="662"/>
    </row>
    <row r="50" spans="5:5">
      <c r="E50" s="622"/>
    </row>
  </sheetData>
  <phoneticPr fontId="4" type="noConversion"/>
  <hyperlinks>
    <hyperlink ref="B41" r:id="rId1" display="mailto:tax.services@ca.info.pwc.com" xr:uid="{00000000-0004-0000-0100-000000000000}"/>
    <hyperlink ref="E41" r:id="rId2" xr:uid="{00000000-0004-0000-0100-000001000000}"/>
    <hyperlink ref="F41" r:id="rId3" xr:uid="{00000000-0004-0000-0100-000002000000}"/>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6"/>
    <pageSetUpPr autoPageBreaks="0" fitToPage="1"/>
  </sheetPr>
  <dimension ref="A1:IU519"/>
  <sheetViews>
    <sheetView showGridLines="0" showRowColHeaders="0" zoomScaleNormal="100" workbookViewId="0">
      <pane ySplit="2" topLeftCell="A25" activePane="bottomLeft" state="frozenSplit"/>
      <selection activeCell="C5" sqref="C5"/>
      <selection pane="bottomLeft" activeCell="I38" sqref="I38:R40"/>
    </sheetView>
  </sheetViews>
  <sheetFormatPr defaultColWidth="0" defaultRowHeight="0" customHeight="1" zeroHeight="1"/>
  <cols>
    <col min="1" max="1" width="0.88671875" customWidth="1"/>
    <col min="2" max="2" width="3.44140625" style="5" customWidth="1"/>
    <col min="3" max="3" width="4.88671875" style="5" customWidth="1"/>
    <col min="4" max="4" width="13.33203125" style="5" hidden="1" customWidth="1"/>
    <col min="5" max="5" width="10.5546875" style="5" customWidth="1"/>
    <col min="6" max="6" width="7.88671875" style="5" hidden="1" customWidth="1"/>
    <col min="7" max="7" width="10.88671875" style="5" customWidth="1"/>
    <col min="8" max="8" width="9.6640625" style="5" customWidth="1"/>
    <col min="9" max="9" width="13.33203125" style="5" customWidth="1"/>
    <col min="10" max="10" width="14.33203125" style="5" customWidth="1"/>
    <col min="11" max="11" width="11.33203125" style="5" customWidth="1"/>
    <col min="12" max="12" width="11.6640625" style="5" customWidth="1"/>
    <col min="13" max="13" width="10.44140625" style="5" customWidth="1"/>
    <col min="14" max="14" width="9.6640625" style="5" customWidth="1"/>
    <col min="15" max="15" width="12.5546875" style="5" customWidth="1"/>
    <col min="16" max="16" width="11" style="5" customWidth="1"/>
    <col min="17" max="17" width="21.109375" style="5" customWidth="1"/>
    <col min="18" max="18" width="23" style="5" customWidth="1"/>
    <col min="19" max="19" width="2.44140625" style="5" customWidth="1"/>
    <col min="20" max="20" width="1" style="5" hidden="1" customWidth="1"/>
    <col min="21" max="21" width="3.44140625" style="184" hidden="1" customWidth="1"/>
    <col min="22" max="22" width="14.5546875" style="184" hidden="1" customWidth="1"/>
    <col min="23" max="23" width="16.109375" style="184" hidden="1" customWidth="1"/>
    <col min="24" max="24" width="4.109375" style="184" hidden="1" customWidth="1"/>
    <col min="25" max="25" width="26.6640625" style="184" hidden="1" customWidth="1"/>
    <col min="26" max="26" width="25.88671875" style="184" hidden="1" customWidth="1"/>
    <col min="27" max="27" width="27.88671875" style="184" hidden="1" customWidth="1"/>
    <col min="28" max="28" width="24.109375" style="184" hidden="1" customWidth="1"/>
    <col min="29" max="29" width="0" style="185" hidden="1" customWidth="1"/>
    <col min="30" max="30" width="0" style="184" hidden="1" customWidth="1"/>
    <col min="31" max="31" width="11.44140625" style="185" hidden="1" customWidth="1"/>
    <col min="32" max="32" width="18.33203125" style="184" hidden="1" customWidth="1"/>
    <col min="33" max="33" width="10.6640625" style="184" hidden="1" customWidth="1"/>
    <col min="34" max="34" width="16" style="184" hidden="1" customWidth="1"/>
    <col min="35" max="35" width="13.109375" style="184" hidden="1" customWidth="1"/>
    <col min="36" max="36" width="30.5546875" style="184" hidden="1" customWidth="1"/>
    <col min="37" max="37" width="24.33203125" style="184" hidden="1" customWidth="1"/>
    <col min="38" max="38" width="11.6640625" style="185" hidden="1" customWidth="1"/>
    <col min="39" max="39" width="18.109375" style="185" hidden="1" customWidth="1"/>
    <col min="40" max="40" width="11" style="185" hidden="1" customWidth="1"/>
    <col min="41" max="41" width="13.6640625" style="185" hidden="1" customWidth="1"/>
    <col min="42" max="42" width="3" style="185" hidden="1" customWidth="1"/>
    <col min="43" max="43" width="6.6640625" style="185" hidden="1" customWidth="1"/>
    <col min="44" max="44" width="11.88671875" style="185" hidden="1" customWidth="1"/>
    <col min="45" max="45" width="11.33203125" style="185" hidden="1" customWidth="1"/>
    <col min="46" max="46" width="11" style="185" hidden="1" customWidth="1"/>
    <col min="47" max="47" width="3" style="185" hidden="1" customWidth="1"/>
    <col min="48" max="48" width="6.88671875" style="185" hidden="1" customWidth="1"/>
    <col min="49" max="49" width="7.44140625" style="185" hidden="1" customWidth="1"/>
    <col min="50" max="59" width="9.44140625" style="185" hidden="1" customWidth="1"/>
    <col min="60" max="60" width="10.88671875" style="185" hidden="1" customWidth="1"/>
    <col min="61" max="61" width="7.88671875" style="185" hidden="1" customWidth="1"/>
    <col min="62" max="62" width="7" style="185" hidden="1" customWidth="1"/>
    <col min="63" max="64" width="3" style="185" hidden="1" customWidth="1"/>
    <col min="65" max="65" width="9.44140625" style="185" hidden="1" customWidth="1"/>
    <col min="66" max="68" width="3" style="185" hidden="1" customWidth="1"/>
    <col min="69" max="69" width="0" style="184" hidden="1" customWidth="1"/>
    <col min="70" max="70" width="1.33203125" style="5" hidden="1" customWidth="1"/>
    <col min="71" max="73" width="2.5546875" style="5" hidden="1" customWidth="1"/>
    <col min="74" max="255" width="0" style="5" hidden="1" customWidth="1"/>
    <col min="256" max="16384" width="2.554687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68"/>
      <c r="V1" s="769"/>
      <c r="W1" s="769"/>
      <c r="X1" s="769"/>
      <c r="Y1" s="769"/>
      <c r="Z1" s="769"/>
      <c r="AA1" s="769"/>
      <c r="AB1" s="769"/>
      <c r="AC1" s="769"/>
      <c r="AD1" s="769"/>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83" t="str">
        <f>IF(AND(ISNUMBER(AF7),AF7&gt;2000,AF7&lt;2999),Year_four_digits&amp;" ","")&amp;'NTS ONLY_set_year'!$E$35&amp;IF($V$7=$V$4,IF('NTS ONLY_set_year'!B1="y",""," ("&amp;'NTS ONLY_set_year'!$E$113&amp;")"),"")</f>
        <v>2024 Car Expenses and Benefits log – Annual summary</v>
      </c>
      <c r="C2" s="784"/>
      <c r="D2" s="784"/>
      <c r="E2" s="784"/>
      <c r="F2" s="784"/>
      <c r="G2" s="784"/>
      <c r="H2" s="784"/>
      <c r="I2" s="784"/>
      <c r="J2" s="784"/>
      <c r="K2" s="784"/>
      <c r="L2" s="784"/>
      <c r="M2" s="784"/>
      <c r="N2" s="784"/>
      <c r="O2" s="784"/>
      <c r="P2" s="784"/>
      <c r="Q2" s="781"/>
      <c r="R2" s="782"/>
      <c r="S2" s="147"/>
      <c r="T2" s="82"/>
      <c r="U2" s="770" t="s">
        <v>0</v>
      </c>
      <c r="V2" s="771"/>
      <c r="W2" s="771"/>
      <c r="X2" s="771"/>
      <c r="Y2" s="771"/>
      <c r="Z2" s="771"/>
      <c r="AA2" s="771"/>
      <c r="AB2" s="771"/>
      <c r="AC2" s="771"/>
      <c r="AD2" s="771"/>
      <c r="AE2" s="771"/>
      <c r="AF2" s="771"/>
      <c r="AG2" s="771"/>
      <c r="AH2" s="771"/>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85" t="str">
        <f>'NTS ONLY_set_year'!$E$137</f>
        <v>Type in yellow or amber cells only in all worksheets. Start by entering the year, below. (2024 shows when no year has been entered.)</v>
      </c>
      <c r="C3" s="786"/>
      <c r="D3" s="786"/>
      <c r="E3" s="786"/>
      <c r="F3" s="786"/>
      <c r="G3" s="786"/>
      <c r="H3" s="786"/>
      <c r="I3" s="786"/>
      <c r="J3" s="786"/>
      <c r="K3" s="787"/>
      <c r="L3" s="5"/>
      <c r="M3" s="474"/>
      <c r="N3" s="475"/>
      <c r="O3" s="699"/>
      <c r="P3" s="788"/>
      <c r="Q3" s="789"/>
      <c r="R3" s="789"/>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86"/>
      <c r="C4" s="786"/>
      <c r="D4" s="786"/>
      <c r="E4" s="786"/>
      <c r="F4" s="786"/>
      <c r="G4" s="786"/>
      <c r="H4" s="786"/>
      <c r="I4" s="786"/>
      <c r="J4" s="786"/>
      <c r="K4" s="787"/>
      <c r="L4" s="54"/>
      <c r="M4" s="146"/>
      <c r="N4" s="146"/>
      <c r="O4" s="775"/>
      <c r="P4" s="776"/>
      <c r="Q4" s="776"/>
      <c r="R4" s="776"/>
      <c r="S4" s="149"/>
      <c r="T4" s="44"/>
      <c r="U4" s="179"/>
      <c r="V4" s="186" t="str">
        <f>'NTS ONLY_set_year'!E113</f>
        <v>Quebec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86"/>
      <c r="C5" s="786"/>
      <c r="D5" s="786"/>
      <c r="E5" s="786"/>
      <c r="F5" s="786"/>
      <c r="G5" s="786"/>
      <c r="H5" s="786"/>
      <c r="I5" s="786"/>
      <c r="J5" s="786"/>
      <c r="K5" s="787"/>
      <c r="L5" s="779" t="str">
        <f>'NTS ONLY_set_year'!$E$128</f>
        <v>Total of monthly summaries</v>
      </c>
      <c r="M5" s="780"/>
      <c r="N5" s="780"/>
      <c r="O5" s="780"/>
      <c r="P5" s="780"/>
      <c r="Q5" s="780"/>
      <c r="R5" s="780"/>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12">
        <f>IF(OR(NOT(ISNUMBER(Year_four_digits)),Year_four_digits&lt;1990),"- -",Year_four_digits)</f>
        <v>2024</v>
      </c>
      <c r="C6" s="713"/>
      <c r="D6" s="35"/>
      <c r="E6" s="714" t="str">
        <f>'NTS ONLY_set_year'!$E$66</f>
        <v>Enter year</v>
      </c>
      <c r="F6" s="715"/>
      <c r="G6" s="715"/>
      <c r="H6" s="716"/>
      <c r="I6" s="65">
        <f ca="1">SUM('01:12'!I7)</f>
        <v>0</v>
      </c>
      <c r="J6" s="19" t="str">
        <f>'NTS ONLY_set_year'!$E$24</f>
        <v>Business km</v>
      </c>
      <c r="K6" s="36"/>
      <c r="L6" s="772" t="str">
        <f>'NTS ONLY_set_year'!$E$92</f>
        <v>Miscellaneous expenses</v>
      </c>
      <c r="M6" s="773"/>
      <c r="N6" s="773"/>
      <c r="O6" s="774"/>
      <c r="P6" s="777" t="str">
        <f>'NTS ONLY_set_year'!$E$17</f>
        <v>Amounts received</v>
      </c>
      <c r="Q6" s="778"/>
      <c r="R6" s="778"/>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5" thickTop="1" thickBot="1">
      <c r="A7" s="5"/>
      <c r="B7" s="745"/>
      <c r="C7" s="746"/>
      <c r="D7" s="6"/>
      <c r="E7" s="77" t="s">
        <v>121</v>
      </c>
      <c r="F7" s="20"/>
      <c r="G7" s="751" t="str">
        <f>'NTS ONLY_set_year'!$E$9</f>
        <v>(yy or yyyy)</v>
      </c>
      <c r="H7" s="752"/>
      <c r="I7" s="65">
        <f>SUM('01:12'!J7)</f>
        <v>0</v>
      </c>
      <c r="J7" s="9" t="str">
        <f>'NTS ONLY_set_year'!$E$110</f>
        <v>Personal km</v>
      </c>
      <c r="K7" s="36"/>
      <c r="L7" s="33"/>
      <c r="M7" s="17"/>
      <c r="N7" s="50" t="str">
        <f>'NTS ONLY_set_year'!$E$91</f>
        <v>Lease cost</v>
      </c>
      <c r="O7" s="49">
        <f>SUM('01:12'!N7)</f>
        <v>0</v>
      </c>
      <c r="P7" s="47">
        <f>SUM('01:12'!O7)</f>
        <v>0</v>
      </c>
      <c r="Q7" s="52" t="str">
        <f>'NTS ONLY_set_year'!$E$15</f>
        <v>Allowances from employer</v>
      </c>
      <c r="R7" s="530"/>
      <c r="S7" s="532"/>
      <c r="T7" s="151"/>
      <c r="U7" s="179"/>
      <c r="V7" s="207" t="str">
        <f>IF(LEFT(TRIM('NTS ONLY_set_year'!B2),1)="Q",$V$4,$V$5)</f>
        <v>Quebec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2024</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driven in year</v>
      </c>
      <c r="K8" s="447"/>
      <c r="L8" s="64"/>
      <c r="M8" s="17"/>
      <c r="N8" s="51" t="str">
        <f>'NTS ONLY_set_year'!$E$81</f>
        <v>Interest expense</v>
      </c>
      <c r="O8" s="46">
        <f>SUM('01:12'!N8)</f>
        <v>0</v>
      </c>
      <c r="P8" s="48">
        <f>SUM('01:12'!O8)</f>
        <v>0</v>
      </c>
      <c r="Q8" s="53" t="str">
        <f>'NTS ONLY_set_year'!$E$114</f>
        <v>Reimbursements from employer</v>
      </c>
      <c r="R8" s="530"/>
      <c r="S8" s="532"/>
      <c r="T8" s="151"/>
      <c r="U8" s="179"/>
      <c r="V8" s="179"/>
      <c r="W8" s="179"/>
      <c r="X8" s="179"/>
      <c r="Y8" s="179"/>
      <c r="Z8" s="180"/>
      <c r="AA8" s="179"/>
      <c r="AB8" s="221" t="s">
        <v>50</v>
      </c>
      <c r="AC8" s="222">
        <v>0</v>
      </c>
      <c r="AD8" s="223">
        <v>0</v>
      </c>
      <c r="AE8" s="178"/>
      <c r="AF8" s="179"/>
      <c r="AG8" s="179"/>
      <c r="AH8" s="179"/>
      <c r="AI8" s="179" t="s">
        <v>51</v>
      </c>
      <c r="AJ8" s="179"/>
      <c r="AK8" s="179"/>
      <c r="AL8" s="756" t="s">
        <v>41</v>
      </c>
      <c r="AM8" s="178"/>
      <c r="AN8" s="756" t="s">
        <v>42</v>
      </c>
      <c r="AO8" s="178"/>
      <c r="AP8" s="178"/>
      <c r="AQ8" s="719" t="s">
        <v>43</v>
      </c>
      <c r="AR8" s="756"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Personal km</v>
      </c>
      <c r="K9" s="480"/>
      <c r="L9" s="64"/>
      <c r="M9" s="18"/>
      <c r="N9" s="51" t="str">
        <f>'NTS ONLY_set_year'!$E$79</f>
        <v>Insurance</v>
      </c>
      <c r="O9" s="45">
        <f>SUM('01:12'!N9)</f>
        <v>0</v>
      </c>
      <c r="P9" s="47">
        <f>SUM('01:12'!O9)</f>
        <v>0</v>
      </c>
      <c r="Q9" s="53" t="str">
        <f>'NTS ONLY_set_year'!$E$71</f>
        <v>Gasoline excise tax refund</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64"/>
      <c r="AM9" s="178"/>
      <c r="AN9" s="764"/>
      <c r="AO9" s="178"/>
      <c r="AP9" s="178"/>
      <c r="AQ9" s="719"/>
      <c r="AR9" s="764"/>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3.2">
      <c r="A10" s="5"/>
      <c r="B10" s="476"/>
      <c r="C10" s="477"/>
      <c r="D10" s="477"/>
      <c r="E10" s="477"/>
      <c r="F10" s="477"/>
      <c r="G10" s="477"/>
      <c r="H10" s="478"/>
      <c r="I10" s="753" t="str">
        <f>IF($I$9&lt;0.5,'NTS ONLY_set_year'!$E$125&amp;")","")</f>
        <v/>
      </c>
      <c r="J10" s="754"/>
      <c r="K10" s="755"/>
      <c r="L10" s="33"/>
      <c r="M10" s="17"/>
      <c r="N10" s="75" t="str">
        <f>'NTS ONLY_set_year'!$E$12</f>
        <v>Accident repair (personal)</v>
      </c>
      <c r="O10" s="46">
        <f>SUM('01:12'!N10)</f>
        <v>0</v>
      </c>
      <c r="P10" s="48">
        <f>SUM('01:12'!O10)</f>
        <v>0</v>
      </c>
      <c r="Q10" s="53" t="str">
        <f>'NTS ONLY_set_year'!$E$72</f>
        <v>GST/HST rebate received</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64"/>
      <c r="AM10" s="236"/>
      <c r="AN10" s="764"/>
      <c r="AO10" s="236"/>
      <c r="AP10" s="236"/>
      <c r="AQ10" s="719"/>
      <c r="AR10" s="764"/>
      <c r="AS10" s="217"/>
      <c r="AT10" s="217"/>
      <c r="AU10" s="218" t="s">
        <v>105</v>
      </c>
      <c r="AV10" s="219">
        <f t="shared" ca="1" si="2"/>
        <v>31</v>
      </c>
      <c r="AW10" s="219">
        <f t="shared" ca="1" si="2"/>
        <v>29</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3.2">
      <c r="A11" s="5"/>
      <c r="B11" s="747" t="str">
        <f>'NTS ONLY_set_year'!$E$120</f>
        <v>Special notes:</v>
      </c>
      <c r="C11" s="747"/>
      <c r="D11" s="747"/>
      <c r="E11" s="747"/>
      <c r="F11" s="747"/>
      <c r="G11" s="747"/>
      <c r="H11" s="748"/>
      <c r="I11" s="127"/>
      <c r="J11" s="127" t="str">
        <f>'NTS ONLY_set_year'!$E$52</f>
        <v>Days vehicle is available</v>
      </c>
      <c r="K11" s="128">
        <f ca="1">$V$19</f>
        <v>366</v>
      </c>
      <c r="L11" s="34"/>
      <c r="M11" s="17"/>
      <c r="N11" s="75" t="str">
        <f>'NTS ONLY_set_year'!$E$11</f>
        <v>Accident repair (business)</v>
      </c>
      <c r="O11" s="45">
        <f>SUM('01:12'!N11)</f>
        <v>0</v>
      </c>
      <c r="P11" s="679">
        <f>SUM('01:12'!O11)</f>
        <v>0</v>
      </c>
      <c r="Q11" s="53" t="str">
        <f>'NTS ONLY_set_year'!$E$164</f>
        <v>QST rebate received</v>
      </c>
      <c r="R11" s="530"/>
      <c r="S11" s="532"/>
      <c r="T11" s="151"/>
      <c r="U11" s="179"/>
      <c r="V11" s="179" t="str">
        <f>'NTS ONLY_set_year'!E96</f>
        <v>No problem</v>
      </c>
      <c r="W11" s="179"/>
      <c r="X11" s="179"/>
      <c r="Y11" s="179"/>
      <c r="Z11" s="237"/>
      <c r="AA11" s="237"/>
      <c r="AB11" s="178">
        <v>0</v>
      </c>
      <c r="AC11" s="238"/>
      <c r="AD11" s="231"/>
      <c r="AE11" s="236"/>
      <c r="AF11" s="239"/>
      <c r="AG11" s="179"/>
      <c r="AH11" s="231"/>
      <c r="AI11" s="231"/>
      <c r="AJ11" s="231"/>
      <c r="AK11" s="179"/>
      <c r="AL11" s="764"/>
      <c r="AM11" s="236"/>
      <c r="AN11" s="764"/>
      <c r="AO11" s="236"/>
      <c r="AP11" s="236"/>
      <c r="AQ11" s="719"/>
      <c r="AR11" s="764"/>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738"/>
      <c r="C12" s="739"/>
      <c r="D12" s="739"/>
      <c r="E12" s="739"/>
      <c r="F12" s="739"/>
      <c r="G12" s="739"/>
      <c r="H12" s="739"/>
      <c r="I12" s="739"/>
      <c r="J12" s="739"/>
      <c r="K12" s="739"/>
      <c r="L12" s="740"/>
      <c r="M12" s="741"/>
      <c r="N12" s="53"/>
      <c r="O12" s="53"/>
      <c r="P12" s="680">
        <f>SUM('01:12'!O12)</f>
        <v>0</v>
      </c>
      <c r="Q12" s="481" t="str">
        <f>'NTS ONLY_set_year'!$E$80</f>
        <v>Insurance proceeds</v>
      </c>
      <c r="R12" s="531"/>
      <c r="S12" s="152"/>
      <c r="T12" s="151"/>
      <c r="U12" s="179"/>
      <c r="V12" s="179"/>
      <c r="W12" s="179"/>
      <c r="X12" s="179"/>
      <c r="Y12" s="179"/>
      <c r="Z12" s="237"/>
      <c r="AA12" s="237"/>
      <c r="AB12" s="237"/>
      <c r="AC12" s="238"/>
      <c r="AD12" s="231"/>
      <c r="AE12" s="236"/>
      <c r="AF12" s="240"/>
      <c r="AG12" s="179"/>
      <c r="AH12" s="231"/>
      <c r="AI12" s="231"/>
      <c r="AJ12" s="231"/>
      <c r="AK12" s="231"/>
      <c r="AL12" s="764"/>
      <c r="AM12" s="236"/>
      <c r="AN12" s="764"/>
      <c r="AO12" s="236"/>
      <c r="AP12" s="236"/>
      <c r="AQ12" s="719"/>
      <c r="AR12" s="764"/>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742"/>
      <c r="C13" s="743"/>
      <c r="D13" s="743"/>
      <c r="E13" s="743"/>
      <c r="F13" s="743"/>
      <c r="G13" s="743"/>
      <c r="H13" s="743"/>
      <c r="I13" s="743"/>
      <c r="J13" s="743"/>
      <c r="K13" s="743"/>
      <c r="L13" s="728"/>
      <c r="M13" s="744"/>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64"/>
      <c r="AM13" s="236"/>
      <c r="AN13" s="764"/>
      <c r="AO13" s="236"/>
      <c r="AP13" s="236"/>
      <c r="AQ13" s="719"/>
      <c r="AR13" s="764"/>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742"/>
      <c r="C14" s="743"/>
      <c r="D14" s="743"/>
      <c r="E14" s="743"/>
      <c r="F14" s="743"/>
      <c r="G14" s="743"/>
      <c r="H14" s="743"/>
      <c r="I14" s="743"/>
      <c r="J14" s="743"/>
      <c r="K14" s="743"/>
      <c r="L14" s="728"/>
      <c r="M14" s="744"/>
      <c r="N14" s="735" t="str">
        <f>'NTS ONLY_set_year'!$E$23</f>
        <v>Business kilometres driven</v>
      </c>
      <c r="O14" s="765" t="str">
        <f>'NTS ONLY_set_year'!$E$67</f>
        <v>Other expenses</v>
      </c>
      <c r="P14" s="766"/>
      <c r="Q14" s="766"/>
      <c r="R14" s="767"/>
      <c r="S14" s="44"/>
      <c r="T14" s="151"/>
      <c r="U14" s="179"/>
      <c r="V14" s="179" t="str">
        <f>'NTS ONLY_set_year'!E37</f>
        <v>Check</v>
      </c>
      <c r="W14" s="179"/>
      <c r="X14" s="179"/>
      <c r="Y14" s="179"/>
      <c r="Z14" s="241"/>
      <c r="AA14" s="184"/>
      <c r="AB14" s="241"/>
      <c r="AC14" s="229"/>
      <c r="AD14" s="179"/>
      <c r="AE14" s="178"/>
      <c r="AF14" s="179"/>
      <c r="AG14" s="179"/>
      <c r="AH14" s="179"/>
      <c r="AI14" s="179"/>
      <c r="AJ14" s="179"/>
      <c r="AK14" s="179"/>
      <c r="AL14" s="764"/>
      <c r="AM14" s="178"/>
      <c r="AN14" s="764"/>
      <c r="AO14" s="178"/>
      <c r="AP14" s="178"/>
      <c r="AQ14" s="719"/>
      <c r="AR14" s="764"/>
      <c r="AS14" s="756"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742"/>
      <c r="C15" s="743"/>
      <c r="D15" s="743"/>
      <c r="E15" s="743"/>
      <c r="F15" s="743"/>
      <c r="G15" s="743"/>
      <c r="H15" s="743"/>
      <c r="I15" s="743"/>
      <c r="J15" s="743"/>
      <c r="K15" s="743"/>
      <c r="L15" s="728"/>
      <c r="M15" s="744"/>
      <c r="N15" s="736"/>
      <c r="O15" s="749" t="str">
        <f>'NTS ONLY_set_year'!$E$106</f>
        <v>Parking</v>
      </c>
      <c r="P15" s="758" t="str">
        <f>'NTS ONLY_set_year'!$E$70</f>
        <v>Fuel
and oil</v>
      </c>
      <c r="Q15" s="758" t="str">
        <f>'NTS ONLY_set_year'!$E$97</f>
        <v>Normal repairs and maintenance</v>
      </c>
      <c r="R15" s="760" t="str">
        <f>'NTS ONLY_set_year'!$E$105</f>
        <v>Other operating expenses (incl. licence, registration)</v>
      </c>
      <c r="S15" s="762"/>
      <c r="T15" s="151"/>
      <c r="U15" s="179"/>
      <c r="V15" s="242" t="s">
        <v>114</v>
      </c>
      <c r="W15" s="179"/>
      <c r="X15" s="179"/>
      <c r="Y15" s="179"/>
      <c r="Z15" s="241"/>
      <c r="AA15" s="243">
        <v>31</v>
      </c>
      <c r="AB15" s="241"/>
      <c r="AC15" s="243">
        <v>0</v>
      </c>
      <c r="AD15" s="179"/>
      <c r="AE15" s="178"/>
      <c r="AF15" s="179"/>
      <c r="AG15" s="179"/>
      <c r="AH15" s="179"/>
      <c r="AI15" s="179"/>
      <c r="AJ15" s="179"/>
      <c r="AK15" s="179"/>
      <c r="AL15" s="764"/>
      <c r="AM15" s="178"/>
      <c r="AN15" s="764"/>
      <c r="AO15" s="178"/>
      <c r="AP15" s="178"/>
      <c r="AQ15" s="719"/>
      <c r="AR15" s="764"/>
      <c r="AS15" s="757"/>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742"/>
      <c r="C16" s="743"/>
      <c r="D16" s="743"/>
      <c r="E16" s="743"/>
      <c r="F16" s="743"/>
      <c r="G16" s="743"/>
      <c r="H16" s="743"/>
      <c r="I16" s="743"/>
      <c r="J16" s="743"/>
      <c r="K16" s="743"/>
      <c r="L16" s="728"/>
      <c r="M16" s="744"/>
      <c r="N16" s="737"/>
      <c r="O16" s="750"/>
      <c r="P16" s="759"/>
      <c r="Q16" s="759"/>
      <c r="R16" s="761"/>
      <c r="S16" s="763"/>
      <c r="T16" s="151"/>
      <c r="U16" s="179"/>
      <c r="V16" s="244" t="s">
        <v>112</v>
      </c>
      <c r="W16" s="179"/>
      <c r="X16" s="179"/>
      <c r="Y16" s="179"/>
      <c r="Z16" s="179"/>
      <c r="AA16" s="245">
        <v>164</v>
      </c>
      <c r="AB16" s="179"/>
      <c r="AC16" s="178"/>
      <c r="AD16" s="179"/>
      <c r="AE16" s="178"/>
      <c r="AF16" s="179"/>
      <c r="AG16" s="179"/>
      <c r="AH16" s="179"/>
      <c r="AI16" s="179"/>
      <c r="AJ16" s="179"/>
      <c r="AK16" s="179"/>
      <c r="AL16" s="764"/>
      <c r="AM16" s="178"/>
      <c r="AN16" s="764"/>
      <c r="AO16" s="178"/>
      <c r="AP16" s="178"/>
      <c r="AQ16" s="246">
        <v>999</v>
      </c>
      <c r="AR16" s="764"/>
      <c r="AS16" s="757"/>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742"/>
      <c r="C17" s="743"/>
      <c r="D17" s="743"/>
      <c r="E17" s="743"/>
      <c r="F17" s="743"/>
      <c r="G17" s="743"/>
      <c r="H17" s="743"/>
      <c r="I17" s="743"/>
      <c r="J17" s="743"/>
      <c r="K17" s="743"/>
      <c r="L17" s="728"/>
      <c r="M17" s="744"/>
      <c r="N17" s="578">
        <f ca="1">SUM('01:12'!M19)</f>
        <v>0</v>
      </c>
      <c r="O17" s="579">
        <f ca="1">SUM('01:12'!N19)</f>
        <v>0</v>
      </c>
      <c r="P17" s="114">
        <f ca="1">SUM('01:12'!O19)</f>
        <v>0</v>
      </c>
      <c r="Q17" s="114">
        <f ca="1">SUM('01:12'!P19)</f>
        <v>0</v>
      </c>
      <c r="R17" s="580">
        <f ca="1">SUM('01:12'!Q19)</f>
        <v>0</v>
      </c>
      <c r="S17" s="763"/>
      <c r="T17" s="151"/>
      <c r="U17" s="179"/>
      <c r="V17" s="247" t="s">
        <v>106</v>
      </c>
      <c r="W17" s="248"/>
      <c r="X17" s="179"/>
      <c r="Y17" s="237"/>
      <c r="Z17" s="237"/>
      <c r="AA17" s="245"/>
      <c r="AB17" s="179"/>
      <c r="AC17" s="178" t="s">
        <v>14</v>
      </c>
      <c r="AD17" s="237"/>
      <c r="AE17" s="178"/>
      <c r="AF17" s="179"/>
      <c r="AG17" s="179">
        <v>0</v>
      </c>
      <c r="AH17" s="179"/>
      <c r="AI17" s="179"/>
      <c r="AJ17" s="249" t="s">
        <v>161</v>
      </c>
      <c r="AK17" s="249"/>
      <c r="AL17" s="764"/>
      <c r="AM17" s="178"/>
      <c r="AN17" s="764"/>
      <c r="AO17" s="178"/>
      <c r="AP17" s="178"/>
      <c r="AQ17" s="246">
        <v>999</v>
      </c>
      <c r="AR17" s="764"/>
      <c r="AS17" s="757"/>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733" t="str">
        <f>'NTS ONLY_set_year'!$E$63</f>
        <v>Enter "X" for any month in which no car was available 
      ▼▼</v>
      </c>
      <c r="C19" s="733"/>
      <c r="D19" s="527"/>
      <c r="E19" s="790" t="str">
        <f>'NTS ONLY_set_year'!$E$94</f>
        <v>Monthly records:
Days missing or not in order?</v>
      </c>
      <c r="F19" s="791"/>
      <c r="G19" s="722" t="str">
        <f>'NTS ONLY_set_year'!$E$45</f>
        <v>Common odometer problems – diagnostics (to help you detect errors)</v>
      </c>
      <c r="H19" s="723"/>
      <c r="I19" s="723"/>
      <c r="J19" s="723"/>
      <c r="K19" s="723"/>
      <c r="L19" s="723"/>
      <c r="M19" s="723"/>
      <c r="N19" s="723"/>
      <c r="O19" s="723"/>
      <c r="P19" s="723"/>
      <c r="Q19" s="723"/>
      <c r="R19" s="528"/>
      <c r="S19" s="153"/>
      <c r="T19" s="151"/>
      <c r="U19" s="179"/>
      <c r="V19" s="253">
        <f ca="1">V20-V21</f>
        <v>366</v>
      </c>
      <c r="W19" s="248"/>
      <c r="X19" s="179"/>
      <c r="Y19" s="237"/>
      <c r="Z19" s="237"/>
      <c r="AA19" s="245"/>
      <c r="AB19" s="179"/>
      <c r="AC19" s="178"/>
      <c r="AD19" s="237"/>
      <c r="AE19" s="178"/>
      <c r="AF19" s="179"/>
      <c r="AG19" s="179"/>
      <c r="AH19" s="184"/>
      <c r="AI19" s="184"/>
      <c r="AJ19" s="249" t="str">
        <f>LOWER($AJ$20)</f>
        <v>check</v>
      </c>
      <c r="AK19" s="254" t="str">
        <f>" "&amp;'NTS ONLY_set_year'!$E$44</f>
        <v xml:space="preserve"> Check end against largest reading in this month</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734"/>
      <c r="C20" s="734"/>
      <c r="D20" s="44"/>
      <c r="E20" s="792"/>
      <c r="F20" s="793"/>
      <c r="G20" s="470"/>
      <c r="H20" s="529"/>
      <c r="I20" s="730"/>
      <c r="J20" s="731"/>
      <c r="K20" s="731"/>
      <c r="L20" s="732"/>
      <c r="M20" s="811" t="str">
        <f>'NTS ONLY_set_year'!$E$100</f>
        <v>Odometer for start and/or end of month</v>
      </c>
      <c r="N20" s="811"/>
      <c r="O20" s="811"/>
      <c r="P20" s="812"/>
      <c r="Q20" s="720" t="str">
        <f>'NTS ONLY_set_year'!$E$78</f>
        <v xml:space="preserve">Individual odometer entries </v>
      </c>
      <c r="R20" s="156"/>
      <c r="S20" s="80"/>
      <c r="T20" s="151"/>
      <c r="U20" s="179"/>
      <c r="V20" s="251">
        <f ca="1">SUM(AV10:BG10)</f>
        <v>366</v>
      </c>
      <c r="W20" s="248"/>
      <c r="X20" s="179"/>
      <c r="Y20" s="255" t="str">
        <f ca="1">IF(ISNUMBER(MATCH('NTS ONLY_set_year'!$E$37,M24:M35,0)),'NTS ONLY_set_year'!$E$111,'NTS ONLY_set_year'!$E$96)</f>
        <v>No problem</v>
      </c>
      <c r="Z20" s="255" t="str">
        <f ca="1">IF(ISNUMBER(MATCH('NTS ONLY_set_year'!$E$37,N24:N35,0)),'NTS ONLY_set_year'!$E$111,'NTS ONLY_set_year'!$E$96)</f>
        <v>No problem</v>
      </c>
      <c r="AA20" s="255" t="str">
        <f ca="1">IF(ISNUMBER(MATCH('NTS ONLY_set_year'!$E$37,O24:O35,0)),'NTS ONLY_set_year'!$E$111,'NTS ONLY_set_year'!$E$96)</f>
        <v>No problem</v>
      </c>
      <c r="AB20" s="255" t="str">
        <f ca="1">IF(ISNUMBER(MATCH('NTS ONLY_set_year'!$E$37,P24:P35,0)),'NTS ONLY_set_year'!$E$111,'NTS ONLY_set_year'!$E$96)</f>
        <v>No problem</v>
      </c>
      <c r="AC20" s="178"/>
      <c r="AD20" s="237"/>
      <c r="AE20" s="178"/>
      <c r="AF20" s="179"/>
      <c r="AG20" s="179"/>
      <c r="AH20" s="184"/>
      <c r="AI20" s="179"/>
      <c r="AJ20" s="249" t="str">
        <f>'NTS ONLY_set_year'!$E$37</f>
        <v>Check</v>
      </c>
      <c r="AK20" s="249" t="str">
        <f>" "&amp;'NTS ONLY_set_year'!$E$13</f>
        <v xml:space="preserve"> against smallest reading in this month</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734"/>
      <c r="C21" s="734"/>
      <c r="D21" s="44"/>
      <c r="E21" s="792"/>
      <c r="F21" s="793"/>
      <c r="G21" s="727" t="str">
        <f>'NTS ONLY_set_year'!$E$36</f>
        <v>Cars used*</v>
      </c>
      <c r="H21" s="529"/>
      <c r="I21" s="801" t="str">
        <f>'NTS ONLY_set_year'!E117</f>
        <v>Smallest START reading for any car</v>
      </c>
      <c r="J21" s="804" t="str">
        <f>'NTS ONLY_set_year'!E89</f>
        <v>Largest END reading for any car</v>
      </c>
      <c r="K21" s="551"/>
      <c r="L21" s="552"/>
      <c r="M21" s="796" t="str">
        <f>'NTS ONLY_set_year'!$E$123</f>
        <v>START
does not match END of previous month</v>
      </c>
      <c r="N21" s="796" t="str">
        <f>'NTS ONLY_set_year'!$E$122</f>
        <v>START
exceeds smallest reading in the month</v>
      </c>
      <c r="O21" s="796" t="str">
        <f>'NTS ONLY_set_year'!$E$60</f>
        <v>END
is less
than largest reading in
the month</v>
      </c>
      <c r="P21" s="725" t="str">
        <f>'NTS ONLY_set_year'!$E$85</f>
        <v>km (END minus START) may be nil or negative</v>
      </c>
      <c r="Q21" s="721"/>
      <c r="R21" s="157"/>
      <c r="S21" s="154"/>
      <c r="T21" s="151"/>
      <c r="U21" s="179"/>
      <c r="V21" s="256">
        <f ca="1">SUM(V24:V35)</f>
        <v>0</v>
      </c>
      <c r="W21" s="724" t="s">
        <v>149</v>
      </c>
      <c r="X21" s="179"/>
      <c r="Y21" s="237"/>
      <c r="Z21" s="237"/>
      <c r="AA21" s="245"/>
      <c r="AB21" s="179"/>
      <c r="AC21" s="178"/>
      <c r="AD21" s="237"/>
      <c r="AE21" s="178"/>
      <c r="AF21" s="179"/>
      <c r="AG21" s="179"/>
      <c r="AH21" s="184"/>
      <c r="AI21" s="179"/>
      <c r="AJ21" s="249" t="str">
        <f>'NTS ONLY_set_year'!$E$41</f>
        <v>Check start</v>
      </c>
      <c r="AK21" s="249" t="str">
        <f>" "&amp;'NTS ONLY_set_year'!$E$14</f>
        <v xml:space="preserve"> against end of previous month</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3.2">
      <c r="A22" s="5"/>
      <c r="B22" s="734"/>
      <c r="C22" s="734"/>
      <c r="D22" s="44"/>
      <c r="E22" s="792"/>
      <c r="F22" s="793"/>
      <c r="G22" s="728"/>
      <c r="H22" s="529"/>
      <c r="I22" s="802"/>
      <c r="J22" s="805"/>
      <c r="K22" s="801" t="str">
        <f>'NTS ONLY_set_year'!E118</f>
        <v>Smallest trip reading</v>
      </c>
      <c r="L22" s="809" t="str">
        <f>'NTS ONLY_set_year'!E90</f>
        <v>Largest trip reading</v>
      </c>
      <c r="M22" s="797"/>
      <c r="N22" s="797"/>
      <c r="O22" s="797"/>
      <c r="P22" s="726"/>
      <c r="Q22" s="807" t="str">
        <f>'NTS ONLY_set_year'!$E$8</f>
        <v>(e.g., if km at start of trip less than km at end of previous trip)</v>
      </c>
      <c r="R22" s="157"/>
      <c r="S22" s="154"/>
      <c r="T22" s="151"/>
      <c r="U22" s="179"/>
      <c r="V22" s="257"/>
      <c r="W22" s="724"/>
      <c r="X22" s="179"/>
      <c r="Y22" s="237"/>
      <c r="Z22" s="237"/>
      <c r="AA22" s="245"/>
      <c r="AB22" s="179"/>
      <c r="AC22" s="717" t="s">
        <v>214</v>
      </c>
      <c r="AD22" s="237"/>
      <c r="AE22" s="178" t="str">
        <f>ADDRESS(ROW('01'!$BO$14),COLUMN('01'!$BO$14))</f>
        <v>$BO$14</v>
      </c>
      <c r="AF22" s="179"/>
      <c r="AG22" s="179"/>
      <c r="AH22" s="184"/>
      <c r="AI22" s="184"/>
      <c r="AJ22" s="254" t="str">
        <f>" "&amp;'NTS ONLY_set_year'!$E$18</f>
        <v xml:space="preserve"> and</v>
      </c>
      <c r="AK22" s="254" t="str">
        <f>" "&amp;'NTS ONLY_set_year'!$E$40</f>
        <v xml:space="preserve"> Check individual start and end km entries.</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734"/>
      <c r="C23" s="734"/>
      <c r="D23" s="44"/>
      <c r="E23" s="794"/>
      <c r="F23" s="795"/>
      <c r="G23" s="729"/>
      <c r="H23" s="123"/>
      <c r="I23" s="803"/>
      <c r="J23" s="806"/>
      <c r="K23" s="803"/>
      <c r="L23" s="810"/>
      <c r="M23" s="797"/>
      <c r="N23" s="797"/>
      <c r="O23" s="797"/>
      <c r="P23" s="726"/>
      <c r="Q23" s="808"/>
      <c r="R23" s="157"/>
      <c r="S23" s="154"/>
      <c r="T23" s="151"/>
      <c r="U23" s="179"/>
      <c r="V23" s="257" t="s">
        <v>107</v>
      </c>
      <c r="W23" s="724"/>
      <c r="X23" s="258"/>
      <c r="Y23" s="259" t="s">
        <v>77</v>
      </c>
      <c r="Z23" s="260"/>
      <c r="AA23" s="261"/>
      <c r="AB23" s="258"/>
      <c r="AC23" s="718"/>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No data</v>
      </c>
      <c r="F24" s="601"/>
      <c r="G24" s="162" t="str">
        <f ca="1">IF($W24=0,"- -",AD24)</f>
        <v>- -</v>
      </c>
      <c r="H24" s="160" t="str">
        <f>'NTS ONLY_set_year'!$E$152</f>
        <v>January</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January</v>
      </c>
      <c r="S24" s="66"/>
      <c r="T24" s="151"/>
      <c r="U24" s="179"/>
      <c r="V24" s="264">
        <f t="shared" ref="V24:V35" ca="1" si="6">INDEX($AV$9:$BG$9,$X24)</f>
        <v>0</v>
      </c>
      <c r="W24" s="265">
        <f ca="1">IF(INDEX($AV$8:$BG$8,$X24)=0,0,1)</f>
        <v>0</v>
      </c>
      <c r="X24" s="266">
        <v>1</v>
      </c>
      <c r="Y24" s="267" t="str">
        <f ca="1">MID(Z24,FIND("]",Z24,1)+1,99)</f>
        <v>01</v>
      </c>
      <c r="Z24" s="268" t="str">
        <f ca="1">CELL("filename",'01'!C7)</f>
        <v>https://pwccan-my.sharepoint.com/personal/alejandra_tranfaglia_pwc_com/Documents/Documents/A-Publications/Tax Publications/Car Guide/2024/[electronic-car-log-2024-en.xlsx]01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No data</v>
      </c>
      <c r="F25" s="603"/>
      <c r="G25" s="167" t="str">
        <f t="shared" ref="G25:G35" ca="1" si="10">IF($W25=0,"- -",AD25)</f>
        <v>- -</v>
      </c>
      <c r="H25" s="165" t="str">
        <f>'NTS ONLY_set_year'!$E$153</f>
        <v>February</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February</v>
      </c>
      <c r="S25" s="66"/>
      <c r="T25" s="151"/>
      <c r="U25" s="179"/>
      <c r="V25" s="264">
        <f t="shared" ca="1" si="6"/>
        <v>0</v>
      </c>
      <c r="W25" s="265">
        <f t="shared" ref="W25:W35" ca="1" si="16">IF(INDEX($AV$8:$BG$8,$X25)=0,0,1)</f>
        <v>0</v>
      </c>
      <c r="X25" s="279">
        <v>2</v>
      </c>
      <c r="Y25" s="280" t="str">
        <f ca="1">MID(Z25,FIND("]",Z25,1)+1,99)</f>
        <v>02</v>
      </c>
      <c r="Z25" s="281" t="str">
        <f ca="1">CELL("filename",'02'!B5)</f>
        <v>https://pwccan-my.sharepoint.com/personal/alejandra_tranfaglia_pwc_com/Documents/Documents/A-Publications/Tax Publications/Car Guide/2024/[electronic-car-log-2024-en.xlsx]02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No data</v>
      </c>
      <c r="F26" s="603"/>
      <c r="G26" s="167" t="str">
        <f t="shared" ca="1" si="10"/>
        <v>- -</v>
      </c>
      <c r="H26" s="165" t="str">
        <f>'NTS ONLY_set_year'!$E$154</f>
        <v>March</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March</v>
      </c>
      <c r="S26" s="66"/>
      <c r="T26" s="151"/>
      <c r="U26" s="179"/>
      <c r="V26" s="264">
        <f t="shared" ca="1" si="6"/>
        <v>0</v>
      </c>
      <c r="W26" s="265">
        <f t="shared" ca="1" si="16"/>
        <v>0</v>
      </c>
      <c r="X26" s="292">
        <v>3</v>
      </c>
      <c r="Y26" s="293" t="str">
        <f ca="1">MID(Z26,FIND("]",Z26,1)+1,99)</f>
        <v>03</v>
      </c>
      <c r="Z26" s="294" t="str">
        <f ca="1">CELL("filename",'03'!B5)</f>
        <v>https://pwccan-my.sharepoint.com/personal/alejandra_tranfaglia_pwc_com/Documents/Documents/A-Publications/Tax Publications/Car Guide/2024/[electronic-car-log-2024-en.xlsx]03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No data</v>
      </c>
      <c r="F27" s="601"/>
      <c r="G27" s="162" t="str">
        <f t="shared" ca="1" si="10"/>
        <v>- -</v>
      </c>
      <c r="H27" s="160" t="str">
        <f>'NTS ONLY_set_year'!$E$155</f>
        <v>April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April</v>
      </c>
      <c r="S27" s="66"/>
      <c r="T27" s="151"/>
      <c r="U27" s="179"/>
      <c r="V27" s="264">
        <f t="shared" ca="1" si="6"/>
        <v>0</v>
      </c>
      <c r="W27" s="265">
        <f t="shared" ca="1" si="16"/>
        <v>0</v>
      </c>
      <c r="X27" s="266">
        <v>4</v>
      </c>
      <c r="Y27" s="267" t="str">
        <f t="shared" ref="Y27:Y35" ca="1" si="24">MID(Z27,FIND("]",Z27,1)+1,99)</f>
        <v>04</v>
      </c>
      <c r="Z27" s="294" t="str">
        <f ca="1">CELL("filename",'04'!B7)</f>
        <v>https://pwccan-my.sharepoint.com/personal/alejandra_tranfaglia_pwc_com/Documents/Documents/A-Publications/Tax Publications/Car Guide/2024/[electronic-car-log-2024-en.xlsx]04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No data</v>
      </c>
      <c r="F28" s="603"/>
      <c r="G28" s="167" t="str">
        <f t="shared" ca="1" si="10"/>
        <v>- -</v>
      </c>
      <c r="H28" s="165" t="str">
        <f>'NTS ONLY_set_year'!$E$156</f>
        <v>May</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May</v>
      </c>
      <c r="S28" s="66"/>
      <c r="T28" s="151"/>
      <c r="U28" s="179"/>
      <c r="V28" s="264">
        <f t="shared" ca="1" si="6"/>
        <v>0</v>
      </c>
      <c r="W28" s="265">
        <f t="shared" ca="1" si="16"/>
        <v>0</v>
      </c>
      <c r="X28" s="279">
        <v>5</v>
      </c>
      <c r="Y28" s="280" t="str">
        <f t="shared" ca="1" si="24"/>
        <v>05</v>
      </c>
      <c r="Z28" s="281" t="str">
        <f ca="1">CELL("filename",'05'!H7)</f>
        <v>https://pwccan-my.sharepoint.com/personal/alejandra_tranfaglia_pwc_com/Documents/Documents/A-Publications/Tax Publications/Car Guide/2024/[electronic-car-log-2024-en.xlsx]05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No data</v>
      </c>
      <c r="F29" s="605"/>
      <c r="G29" s="173" t="str">
        <f t="shared" ca="1" si="10"/>
        <v>- -</v>
      </c>
      <c r="H29" s="171" t="str">
        <f>'NTS ONLY_set_year'!$E$157</f>
        <v>June</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June</v>
      </c>
      <c r="S29" s="66"/>
      <c r="T29" s="151"/>
      <c r="U29" s="179"/>
      <c r="V29" s="264">
        <f t="shared" ca="1" si="6"/>
        <v>0</v>
      </c>
      <c r="W29" s="265">
        <f t="shared" ca="1" si="16"/>
        <v>0</v>
      </c>
      <c r="X29" s="292">
        <v>6</v>
      </c>
      <c r="Y29" s="293" t="str">
        <f t="shared" ca="1" si="24"/>
        <v>06</v>
      </c>
      <c r="Z29" s="297" t="str">
        <f ca="1">CELL("filename",'06'!H8)</f>
        <v>https://pwccan-my.sharepoint.com/personal/alejandra_tranfaglia_pwc_com/Documents/Documents/A-Publications/Tax Publications/Car Guide/2024/[electronic-car-log-2024-en.xlsx]06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No data</v>
      </c>
      <c r="F30" s="601"/>
      <c r="G30" s="162" t="str">
        <f t="shared" ca="1" si="10"/>
        <v>- -</v>
      </c>
      <c r="H30" s="160" t="str">
        <f>'NTS ONLY_set_year'!$E$158</f>
        <v>July</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July</v>
      </c>
      <c r="S30" s="66"/>
      <c r="T30" s="151"/>
      <c r="U30" s="179"/>
      <c r="V30" s="264">
        <f t="shared" ca="1" si="6"/>
        <v>0</v>
      </c>
      <c r="W30" s="265">
        <f t="shared" ca="1" si="16"/>
        <v>0</v>
      </c>
      <c r="X30" s="306">
        <v>7</v>
      </c>
      <c r="Y30" s="307" t="str">
        <f t="shared" ca="1" si="24"/>
        <v>07</v>
      </c>
      <c r="Z30" s="297" t="str">
        <f ca="1">CELL("filename",'07'!B10)</f>
        <v>https://pwccan-my.sharepoint.com/personal/alejandra_tranfaglia_pwc_com/Documents/Documents/A-Publications/Tax Publications/Car Guide/2024/[electronic-car-log-2024-en.xlsx]07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No data</v>
      </c>
      <c r="F31" s="603"/>
      <c r="G31" s="167" t="str">
        <f t="shared" ca="1" si="10"/>
        <v>- -</v>
      </c>
      <c r="H31" s="165" t="str">
        <f>'NTS ONLY_set_year'!$E$159</f>
        <v>August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August</v>
      </c>
      <c r="S31" s="66"/>
      <c r="T31" s="151"/>
      <c r="U31" s="179"/>
      <c r="V31" s="264">
        <f t="shared" ca="1" si="6"/>
        <v>0</v>
      </c>
      <c r="W31" s="265">
        <f t="shared" ca="1" si="16"/>
        <v>0</v>
      </c>
      <c r="X31" s="306">
        <v>8</v>
      </c>
      <c r="Y31" s="307" t="str">
        <f t="shared" ca="1" si="24"/>
        <v>08</v>
      </c>
      <c r="Z31" s="297" t="str">
        <f ca="1">CELL("filename",'08'!U4)</f>
        <v>https://pwccan-my.sharepoint.com/personal/alejandra_tranfaglia_pwc_com/Documents/Documents/A-Publications/Tax Publications/Car Guide/2024/[electronic-car-log-2024-en.xlsx]08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No data</v>
      </c>
      <c r="F32" s="605"/>
      <c r="G32" s="173" t="str">
        <f t="shared" ca="1" si="10"/>
        <v>- -</v>
      </c>
      <c r="H32" s="171" t="str">
        <f>'NTS ONLY_set_year'!$E$160</f>
        <v>September</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September</v>
      </c>
      <c r="S32" s="66"/>
      <c r="T32" s="151"/>
      <c r="U32" s="179"/>
      <c r="V32" s="264">
        <f t="shared" ca="1" si="6"/>
        <v>0</v>
      </c>
      <c r="W32" s="265">
        <f t="shared" ca="1" si="16"/>
        <v>0</v>
      </c>
      <c r="X32" s="306">
        <v>9</v>
      </c>
      <c r="Y32" s="307" t="str">
        <f t="shared" ca="1" si="24"/>
        <v>09</v>
      </c>
      <c r="Z32" s="268" t="str">
        <f ca="1">CELL("filename",'09'!N12)</f>
        <v>https://pwccan-my.sharepoint.com/personal/alejandra_tranfaglia_pwc_com/Documents/Documents/A-Publications/Tax Publications/Car Guide/2024/[electronic-car-log-2024-en.xlsx]09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No data</v>
      </c>
      <c r="F33" s="601"/>
      <c r="G33" s="162" t="str">
        <f t="shared" ca="1" si="10"/>
        <v>- -</v>
      </c>
      <c r="H33" s="160" t="str">
        <f>'NTS ONLY_set_year'!$E$161</f>
        <v>October</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October</v>
      </c>
      <c r="S33" s="66"/>
      <c r="T33" s="151"/>
      <c r="U33" s="179"/>
      <c r="V33" s="264">
        <f t="shared" ca="1" si="6"/>
        <v>0</v>
      </c>
      <c r="W33" s="265">
        <f t="shared" ca="1" si="16"/>
        <v>0</v>
      </c>
      <c r="X33" s="266">
        <v>10</v>
      </c>
      <c r="Y33" s="267" t="str">
        <f t="shared" ca="1" si="24"/>
        <v>10</v>
      </c>
      <c r="Z33" s="294" t="str">
        <f ca="1">CELL("filename",'10'!N14)</f>
        <v>https://pwccan-my.sharepoint.com/personal/alejandra_tranfaglia_pwc_com/Documents/Documents/A-Publications/Tax Publications/Car Guide/2024/[electronic-car-log-2024-en.xlsx]10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No data</v>
      </c>
      <c r="F34" s="603"/>
      <c r="G34" s="167" t="str">
        <f t="shared" ca="1" si="10"/>
        <v>- -</v>
      </c>
      <c r="H34" s="165" t="str">
        <f>'NTS ONLY_set_year'!$E$162</f>
        <v>November</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November</v>
      </c>
      <c r="S34" s="66"/>
      <c r="T34" s="151"/>
      <c r="U34" s="179"/>
      <c r="V34" s="264">
        <f t="shared" ca="1" si="6"/>
        <v>0</v>
      </c>
      <c r="W34" s="265">
        <f t="shared" ca="1" si="16"/>
        <v>0</v>
      </c>
      <c r="X34" s="279">
        <v>11</v>
      </c>
      <c r="Y34" s="280" t="str">
        <f t="shared" ca="1" si="24"/>
        <v>11</v>
      </c>
      <c r="Z34" s="294" t="str">
        <f ca="1">CELL("filename",'11'!N15)</f>
        <v>https://pwccan-my.sharepoint.com/personal/alejandra_tranfaglia_pwc_com/Documents/Documents/A-Publications/Tax Publications/Car Guide/2024/[electronic-car-log-2024-en.xlsx]11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No data</v>
      </c>
      <c r="F35" s="605"/>
      <c r="G35" s="173" t="str">
        <f t="shared" ca="1" si="10"/>
        <v>- -</v>
      </c>
      <c r="H35" s="171" t="str">
        <f>'NTS ONLY_set_year'!$E$163</f>
        <v>December</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December</v>
      </c>
      <c r="S35" s="66"/>
      <c r="T35" s="151"/>
      <c r="U35" s="179"/>
      <c r="V35" s="310">
        <f t="shared" ca="1" si="6"/>
        <v>0</v>
      </c>
      <c r="W35" s="265">
        <f t="shared" ca="1" si="16"/>
        <v>0</v>
      </c>
      <c r="X35" s="292">
        <v>12</v>
      </c>
      <c r="Y35" s="280" t="str">
        <f t="shared" ca="1" si="24"/>
        <v>12</v>
      </c>
      <c r="Z35" s="294" t="str">
        <f ca="1">CELL("filename",'12'!N16)</f>
        <v>https://pwccan-my.sharepoint.com/personal/alejandra_tranfaglia_pwc_com/Documents/Documents/A-Publications/Tax Publications/Car Guide/2024/[electronic-car-log-2024-en.xlsx]12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798" t="str">
        <f>'NTS ONLY_set_year'!E47</f>
        <v>* Counts use of different cars. For instance, starting with car 1, switching to car 2 and then back to car 3 yields a count of 3.</v>
      </c>
      <c r="H37" s="799"/>
      <c r="I37" s="799"/>
      <c r="J37" s="799"/>
      <c r="K37" s="799"/>
      <c r="L37" s="799"/>
      <c r="M37" s="799"/>
      <c r="N37" s="799"/>
      <c r="O37" s="799"/>
      <c r="P37" s="799"/>
      <c r="Q37" s="800"/>
      <c r="R37" s="800"/>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77"/>
      <c r="G38" s="677"/>
      <c r="H38" s="677"/>
      <c r="I38" s="710" t="str">
        <f>'NTS ONLY_set_year'!$E$133</f>
        <v>©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J38" s="711"/>
      <c r="K38" s="711"/>
      <c r="L38" s="711"/>
      <c r="M38" s="711"/>
      <c r="N38" s="711"/>
      <c r="O38" s="711"/>
      <c r="P38" s="711"/>
      <c r="Q38" s="711"/>
      <c r="R38" s="711"/>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 customHeight="1">
      <c r="A39" s="5"/>
      <c r="E39" s="677"/>
      <c r="F39" s="677"/>
      <c r="G39" s="677"/>
      <c r="H39" s="677"/>
      <c r="I39" s="711"/>
      <c r="J39" s="711"/>
      <c r="K39" s="711"/>
      <c r="L39" s="711"/>
      <c r="M39" s="711"/>
      <c r="N39" s="711"/>
      <c r="O39" s="711"/>
      <c r="P39" s="711"/>
      <c r="Q39" s="711"/>
      <c r="R39" s="711"/>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 customHeight="1">
      <c r="C40" s="5"/>
      <c r="D40" s="5"/>
      <c r="E40" s="677"/>
      <c r="F40" s="677"/>
      <c r="G40" s="677"/>
      <c r="H40" s="677"/>
      <c r="I40" s="711"/>
      <c r="J40" s="711"/>
      <c r="K40" s="711"/>
      <c r="L40" s="711"/>
      <c r="M40" s="711"/>
      <c r="N40" s="711"/>
      <c r="O40" s="711"/>
      <c r="P40" s="711"/>
      <c r="Q40" s="711"/>
      <c r="R40" s="711"/>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3.2" hidden="1">
      <c r="AA42" s="185"/>
      <c r="AB42" s="185"/>
      <c r="BH42" s="178" t="str">
        <f>ADDRESS(ROW('01'!M27),COLUMN('01'!M27))</f>
        <v>$M$27</v>
      </c>
    </row>
    <row r="43" spans="1:255" ht="13.2" hidden="1">
      <c r="AA43" s="185"/>
      <c r="AB43" s="185"/>
    </row>
    <row r="44" spans="1:255" ht="13.2" hidden="1">
      <c r="AA44" s="185"/>
      <c r="AB44" s="185"/>
    </row>
    <row r="45" spans="1:255" ht="13.2" hidden="1">
      <c r="AA45" s="185"/>
      <c r="AB45" s="185"/>
    </row>
    <row r="46" spans="1:255" ht="13.2" hidden="1">
      <c r="AA46" s="185"/>
      <c r="AB46" s="185"/>
    </row>
    <row r="47" spans="1:255" ht="13.2" hidden="1">
      <c r="AA47" s="185"/>
      <c r="AB47" s="185"/>
    </row>
    <row r="48" spans="1:255" ht="13.2" hidden="1">
      <c r="AA48" s="185"/>
      <c r="AB48" s="185"/>
    </row>
    <row r="49" spans="27:28" ht="13.2" hidden="1">
      <c r="AA49" s="185"/>
      <c r="AB49" s="185"/>
    </row>
    <row r="50" spans="27:28" ht="13.2" hidden="1">
      <c r="AA50" s="185"/>
      <c r="AB50" s="185"/>
    </row>
    <row r="51" spans="27:28" ht="13.2" hidden="1">
      <c r="AA51" s="185"/>
      <c r="AB51" s="185"/>
    </row>
    <row r="52" spans="27:28" ht="13.2" hidden="1">
      <c r="AA52" s="185"/>
      <c r="AB52" s="185"/>
    </row>
    <row r="53" spans="27:28" ht="13.2" hidden="1">
      <c r="AA53" s="185"/>
      <c r="AB53" s="185"/>
    </row>
    <row r="54" spans="27:28" ht="13.2" hidden="1">
      <c r="AA54" s="185"/>
      <c r="AB54" s="185"/>
    </row>
    <row r="55" spans="27:28" ht="13.2" hidden="1">
      <c r="AA55" s="185"/>
      <c r="AB55" s="185"/>
    </row>
    <row r="56" spans="27:28" ht="13.2" hidden="1">
      <c r="AA56" s="185"/>
      <c r="AB56" s="185"/>
    </row>
    <row r="57" spans="27:28" ht="13.2" hidden="1">
      <c r="AA57" s="185"/>
      <c r="AB57" s="185"/>
    </row>
    <row r="58" spans="27:28" ht="13.2" hidden="1">
      <c r="AA58" s="185"/>
      <c r="AB58" s="185"/>
    </row>
    <row r="59" spans="27:28" ht="13.2" hidden="1">
      <c r="AA59" s="185"/>
      <c r="AB59" s="185"/>
    </row>
    <row r="60" spans="27:28" ht="13.2" hidden="1">
      <c r="AA60" s="185"/>
      <c r="AB60" s="185"/>
    </row>
    <row r="61" spans="27:28" ht="13.2" hidden="1"/>
    <row r="62" spans="27:28" ht="13.2" hidden="1"/>
    <row r="63" spans="27:28" ht="13.2" hidden="1"/>
    <row r="64" spans="27:2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row r="172" ht="13.2" hidden="1"/>
    <row r="173" ht="13.2" hidden="1"/>
    <row r="174" ht="13.2" hidden="1"/>
    <row r="175" ht="13.2" hidden="1"/>
    <row r="176" ht="13.2" hidden="1"/>
    <row r="177" ht="13.2" hidden="1"/>
    <row r="178" ht="13.2" hidden="1"/>
    <row r="179" ht="13.2" hidden="1"/>
    <row r="180" ht="13.2" hidden="1"/>
    <row r="181" ht="13.2" hidden="1"/>
    <row r="182" ht="13.2" hidden="1"/>
    <row r="183" ht="13.2" hidden="1"/>
    <row r="184" ht="13.2" hidden="1"/>
    <row r="185" ht="13.2" hidden="1"/>
    <row r="186" ht="13.2" hidden="1"/>
    <row r="187" ht="13.2" hidden="1"/>
    <row r="188" ht="13.2" hidden="1"/>
    <row r="189" ht="13.2" hidden="1"/>
    <row r="190" ht="13.2" hidden="1"/>
    <row r="191" ht="13.2" hidden="1"/>
    <row r="192" ht="13.2" hidden="1"/>
    <row r="193" ht="13.2" hidden="1"/>
    <row r="194" ht="13.2" hidden="1"/>
    <row r="195" ht="13.2" hidden="1"/>
    <row r="196" ht="13.2" hidden="1"/>
    <row r="197" ht="13.2" hidden="1"/>
    <row r="198" ht="13.2" hidden="1"/>
    <row r="199" ht="13.2" hidden="1"/>
    <row r="200" ht="13.2" hidden="1"/>
    <row r="201" ht="13.2" hidden="1"/>
    <row r="202" ht="13.2" hidden="1"/>
    <row r="203" ht="13.2" hidden="1"/>
    <row r="204" ht="13.2" hidden="1"/>
    <row r="205" ht="13.2" hidden="1"/>
    <row r="206" ht="13.2" hidden="1"/>
    <row r="207" ht="13.2" hidden="1"/>
    <row r="208" ht="13.2" hidden="1"/>
    <row r="209" ht="13.2" hidden="1"/>
    <row r="210" ht="13.2" hidden="1"/>
    <row r="211" ht="13.2" hidden="1"/>
    <row r="212" ht="13.2" hidden="1"/>
    <row r="213" ht="13.2" hidden="1"/>
    <row r="214" ht="13.2" hidden="1"/>
    <row r="215" ht="13.2" hidden="1"/>
    <row r="216" ht="13.2" hidden="1"/>
    <row r="217" ht="13.2" hidden="1"/>
    <row r="218" ht="13.2" hidden="1"/>
    <row r="219" ht="13.2" hidden="1"/>
    <row r="220" ht="13.2" hidden="1"/>
    <row r="221" ht="13.2" hidden="1"/>
    <row r="222" ht="13.2" hidden="1"/>
    <row r="223" ht="13.2" hidden="1"/>
    <row r="224" ht="13.2" hidden="1"/>
    <row r="225" ht="13.2" hidden="1"/>
    <row r="226" ht="13.2" hidden="1"/>
    <row r="227" ht="13.2" hidden="1"/>
    <row r="228" ht="13.2" hidden="1"/>
    <row r="229" ht="13.2" hidden="1"/>
    <row r="230" ht="13.2" hidden="1"/>
    <row r="231" ht="13.2" hidden="1"/>
    <row r="232" ht="13.2" hidden="1"/>
    <row r="233" ht="13.2" hidden="1"/>
    <row r="234" ht="13.2" hidden="1"/>
    <row r="235" ht="13.2" hidden="1"/>
    <row r="236" ht="13.2" hidden="1"/>
    <row r="237" ht="13.2" hidden="1"/>
    <row r="238" ht="13.2" hidden="1"/>
    <row r="239" ht="13.2" hidden="1"/>
    <row r="240" ht="13.2" hidden="1"/>
    <row r="241" ht="13.2" hidden="1"/>
    <row r="242" ht="13.2" hidden="1"/>
    <row r="243" ht="13.2" hidden="1"/>
    <row r="244" ht="13.2" hidden="1"/>
    <row r="245" ht="13.2" hidden="1"/>
    <row r="246" ht="13.2" hidden="1"/>
    <row r="247" ht="13.2" hidden="1"/>
    <row r="248" ht="13.2" hidden="1"/>
    <row r="249" ht="13.2" hidden="1"/>
    <row r="250" ht="13.2" hidden="1"/>
    <row r="251" ht="13.2" hidden="1"/>
    <row r="252" ht="13.2" hidden="1"/>
    <row r="253" ht="13.2" hidden="1"/>
    <row r="254" ht="13.2" hidden="1"/>
    <row r="255" ht="13.2" hidden="1"/>
    <row r="256" ht="13.2" hidden="1"/>
    <row r="257" ht="13.2" hidden="1"/>
    <row r="258" ht="13.2" hidden="1"/>
    <row r="259" ht="13.2" hidden="1"/>
    <row r="260" ht="13.2" hidden="1"/>
    <row r="261" ht="13.2" hidden="1"/>
    <row r="262" ht="13.2" hidden="1"/>
    <row r="263" ht="13.2" hidden="1"/>
    <row r="264" ht="13.2" hidden="1"/>
    <row r="265" ht="13.2" hidden="1"/>
    <row r="266" ht="13.2" hidden="1"/>
    <row r="267" ht="13.2" hidden="1"/>
    <row r="268" ht="13.2" hidden="1"/>
    <row r="269" ht="13.2" hidden="1"/>
    <row r="270" ht="13.2" hidden="1"/>
    <row r="271" ht="13.2" hidden="1"/>
    <row r="272" ht="13.2" hidden="1"/>
    <row r="273" ht="13.2" hidden="1"/>
    <row r="274" ht="13.2" hidden="1"/>
    <row r="275" ht="13.2" hidden="1"/>
    <row r="276" ht="13.2" hidden="1"/>
    <row r="277" ht="13.2" hidden="1"/>
    <row r="278" ht="13.2" hidden="1"/>
    <row r="279" ht="13.2" hidden="1"/>
    <row r="280" ht="13.2" hidden="1"/>
    <row r="281" ht="13.2" hidden="1"/>
    <row r="282" ht="13.2" hidden="1"/>
    <row r="283" ht="13.2" hidden="1"/>
    <row r="284" ht="13.2" hidden="1"/>
    <row r="285" ht="13.2" hidden="1"/>
    <row r="286" ht="13.2" hidden="1"/>
    <row r="287" ht="13.2" hidden="1"/>
    <row r="288" ht="13.2" hidden="1"/>
    <row r="289" ht="13.2" hidden="1"/>
    <row r="290" ht="13.2" hidden="1"/>
    <row r="291" ht="13.2" hidden="1"/>
    <row r="292" ht="13.2" hidden="1"/>
    <row r="293" ht="13.2" hidden="1"/>
    <row r="294" ht="13.2" hidden="1"/>
    <row r="295" ht="13.2" hidden="1"/>
    <row r="296" ht="13.2" hidden="1"/>
    <row r="297" ht="13.2" hidden="1"/>
    <row r="298" ht="13.2" hidden="1"/>
    <row r="299" ht="13.2" hidden="1"/>
    <row r="300" ht="13.2" hidden="1"/>
    <row r="301" ht="13.2" hidden="1"/>
    <row r="302" ht="13.2" hidden="1"/>
    <row r="303" ht="13.2" hidden="1"/>
    <row r="304" ht="13.2" hidden="1"/>
    <row r="305" ht="13.2" hidden="1"/>
    <row r="306" ht="13.2" hidden="1"/>
    <row r="307" ht="13.2" hidden="1"/>
    <row r="308" ht="13.2" hidden="1"/>
    <row r="309" ht="13.2" hidden="1"/>
    <row r="310" ht="13.2" hidden="1"/>
    <row r="311" ht="13.2" hidden="1"/>
    <row r="312" ht="13.2" hidden="1"/>
    <row r="313" ht="13.2" hidden="1"/>
    <row r="314" ht="13.2" hidden="1"/>
    <row r="315" ht="13.2" hidden="1"/>
    <row r="316" ht="13.2" hidden="1"/>
    <row r="317" ht="13.2" hidden="1"/>
    <row r="318" ht="13.2" hidden="1"/>
    <row r="319" ht="13.2" hidden="1"/>
    <row r="320" ht="13.2" hidden="1"/>
    <row r="321" ht="13.2" hidden="1"/>
    <row r="322" ht="13.2" hidden="1"/>
    <row r="323" ht="13.2" hidden="1"/>
    <row r="324" ht="13.2" hidden="1"/>
    <row r="325" ht="13.2" hidden="1"/>
    <row r="326" ht="13.2" hidden="1"/>
    <row r="327" ht="13.2" hidden="1"/>
    <row r="328" ht="13.2" hidden="1"/>
    <row r="329" ht="13.2" hidden="1"/>
    <row r="330" ht="13.2" hidden="1"/>
    <row r="331" ht="13.2" hidden="1"/>
    <row r="332" ht="13.2" hidden="1"/>
    <row r="333" ht="13.2" hidden="1"/>
    <row r="334" ht="13.2" hidden="1"/>
    <row r="335" ht="13.2" hidden="1"/>
    <row r="336" ht="13.2" hidden="1"/>
    <row r="337" ht="13.2" hidden="1"/>
    <row r="338" ht="13.2" hidden="1"/>
    <row r="339" ht="13.2" hidden="1"/>
    <row r="340" ht="13.2" hidden="1"/>
    <row r="341" ht="13.2" hidden="1"/>
    <row r="342" ht="13.2" hidden="1"/>
    <row r="343" ht="13.2"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7"/>
    <pageSetUpPr autoPageBreaks="0" fitToPage="1"/>
  </sheetPr>
  <dimension ref="A1:IY502"/>
  <sheetViews>
    <sheetView showGridLines="0" showRowColHeaders="0" workbookViewId="0">
      <pane ySplit="19" topLeftCell="A196" activePane="bottomLeft" state="frozenSplit"/>
      <selection activeCell="B12" sqref="B12:M17"/>
      <selection pane="bottomLeft" activeCell="H48" sqref="H48"/>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9"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698"/>
    </row>
    <row r="4" spans="1:259"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49" t="str">
        <f ca="1">V17</f>
        <v>January,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1</v>
      </c>
      <c r="AE6" s="204" t="str">
        <f ca="1">TEXT(DATE($AE$7,$AD$6,1),"Mmmm, YYYY")</f>
        <v>January, 2024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45291</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End</v>
      </c>
      <c r="C10" s="867"/>
      <c r="D10" s="868"/>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January,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January</v>
      </c>
      <c r="V18" s="650" t="str">
        <f ca="1">AE6</f>
        <v>January,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January</v>
      </c>
      <c r="V19" s="650" t="str">
        <f ca="1">U19&amp;" "&amp;Year_four_digits</f>
        <v>January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January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January</v>
      </c>
      <c r="V20" s="179"/>
      <c r="W20" s="179"/>
      <c r="X20" s="430">
        <f ca="1">$AE$8+D20</f>
        <v>45292</v>
      </c>
      <c r="Y20" s="568" t="str">
        <f ca="1">IF(Y14="f",T20&amp;". "&amp;" "&amp;R20&amp;" "&amp;U20&amp;" "&amp;$AE$7,T20&amp;". "&amp;U20&amp;" "&amp;R20&amp;", "&amp;$AE$7)</f>
        <v>Mon. January 1, 2024</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January</v>
      </c>
      <c r="V21" s="184"/>
      <c r="W21" s="179"/>
      <c r="X21" s="430">
        <f ca="1">$AE$8+D21</f>
        <v>45291</v>
      </c>
      <c r="Y21" s="568" t="str">
        <f t="shared" ref="Y21:Y84" ca="1" si="14">IF(Y15="f",T21&amp;". "&amp;" "&amp;R21&amp;" "&amp;U21&amp;" "&amp;$AE$7,T21&amp;". "&amp;U21&amp;" "&amp;R21&amp;", "&amp;$AE$7)</f>
        <v>Sun. January , 2024</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January</v>
      </c>
      <c r="V22" s="184"/>
      <c r="W22" s="179"/>
      <c r="X22" s="430">
        <f t="shared" ref="X22:X85" ca="1" si="17">$AE$8+D22</f>
        <v>45291</v>
      </c>
      <c r="Y22" s="568" t="str">
        <f t="shared" ca="1" si="14"/>
        <v>Sun. January , 2024</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January</v>
      </c>
      <c r="V23" s="184"/>
      <c r="W23" s="179"/>
      <c r="X23" s="430">
        <f t="shared" ca="1" si="17"/>
        <v>45291</v>
      </c>
      <c r="Y23" s="568" t="str">
        <f t="shared" ca="1" si="14"/>
        <v>Sun. January , 2024</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January</v>
      </c>
      <c r="V24" s="184"/>
      <c r="W24" s="179"/>
      <c r="X24" s="430">
        <f t="shared" ca="1" si="17"/>
        <v>45291</v>
      </c>
      <c r="Y24" s="568" t="str">
        <f t="shared" ca="1" si="14"/>
        <v>Sun. January , 2024</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January</v>
      </c>
      <c r="V25" s="184"/>
      <c r="W25" s="179"/>
      <c r="X25" s="430">
        <f t="shared" ca="1" si="17"/>
        <v>45291</v>
      </c>
      <c r="Y25" s="568" t="str">
        <f t="shared" ca="1" si="14"/>
        <v>Sun. January , 2024</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January</v>
      </c>
      <c r="V26" s="184"/>
      <c r="W26" s="179"/>
      <c r="X26" s="430">
        <f t="shared" ca="1" si="17"/>
        <v>45291</v>
      </c>
      <c r="Y26" s="568" t="str">
        <f t="shared" ca="1" si="14"/>
        <v>Sun. January , 2024</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January</v>
      </c>
      <c r="V27" s="184"/>
      <c r="W27" s="179"/>
      <c r="X27" s="430">
        <f t="shared" ca="1" si="17"/>
        <v>45291</v>
      </c>
      <c r="Y27" s="568" t="str">
        <f t="shared" ca="1" si="14"/>
        <v>Sun. January , 2024</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January</v>
      </c>
      <c r="V28" s="184"/>
      <c r="W28" s="179"/>
      <c r="X28" s="430">
        <f t="shared" ca="1" si="17"/>
        <v>45291</v>
      </c>
      <c r="Y28" s="568" t="str">
        <f t="shared" ca="1" si="14"/>
        <v>Sun. January , 2024</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January</v>
      </c>
      <c r="V29" s="184"/>
      <c r="W29" s="179"/>
      <c r="X29" s="430">
        <f t="shared" ca="1" si="17"/>
        <v>45291</v>
      </c>
      <c r="Y29" s="568" t="str">
        <f t="shared" ca="1" si="14"/>
        <v>Sun. January , 2024</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January</v>
      </c>
      <c r="V30" s="184"/>
      <c r="W30" s="179"/>
      <c r="X30" s="430">
        <f t="shared" ca="1" si="17"/>
        <v>45291</v>
      </c>
      <c r="Y30" s="568" t="str">
        <f t="shared" ca="1" si="14"/>
        <v>Sun. January , 2024</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January</v>
      </c>
      <c r="V31" s="184"/>
      <c r="W31" s="179"/>
      <c r="X31" s="430">
        <f t="shared" ca="1" si="17"/>
        <v>45291</v>
      </c>
      <c r="Y31" s="568" t="str">
        <f t="shared" ca="1" si="14"/>
        <v>Sun. January , 2024</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January</v>
      </c>
      <c r="V32" s="184"/>
      <c r="W32" s="179"/>
      <c r="X32" s="430">
        <f t="shared" ca="1" si="17"/>
        <v>45291</v>
      </c>
      <c r="Y32" s="568" t="str">
        <f t="shared" ca="1" si="14"/>
        <v>Sun. January , 2024</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January</v>
      </c>
      <c r="V33" s="184"/>
      <c r="W33" s="179"/>
      <c r="X33" s="430">
        <f t="shared" ca="1" si="17"/>
        <v>45291</v>
      </c>
      <c r="Y33" s="568" t="str">
        <f t="shared" ca="1" si="14"/>
        <v>Sun. January , 2024</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January</v>
      </c>
      <c r="V34" s="184"/>
      <c r="W34" s="179"/>
      <c r="X34" s="430">
        <f t="shared" ca="1" si="17"/>
        <v>45291</v>
      </c>
      <c r="Y34" s="568" t="str">
        <f t="shared" ca="1" si="14"/>
        <v>Sun. January , 2024</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January</v>
      </c>
      <c r="V35" s="184"/>
      <c r="W35" s="179"/>
      <c r="X35" s="430">
        <f t="shared" ca="1" si="17"/>
        <v>45291</v>
      </c>
      <c r="Y35" s="568" t="str">
        <f t="shared" ca="1" si="14"/>
        <v>Sun. January , 2024</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January</v>
      </c>
      <c r="V36" s="184"/>
      <c r="W36" s="179"/>
      <c r="X36" s="430">
        <f t="shared" ca="1" si="17"/>
        <v>45291</v>
      </c>
      <c r="Y36" s="568" t="str">
        <f t="shared" ca="1" si="14"/>
        <v>Sun. January , 2024</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January</v>
      </c>
      <c r="V37" s="184"/>
      <c r="W37" s="179"/>
      <c r="X37" s="430">
        <f t="shared" ca="1" si="17"/>
        <v>45291</v>
      </c>
      <c r="Y37" s="568" t="str">
        <f t="shared" ca="1" si="14"/>
        <v>Sun. January , 2024</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January</v>
      </c>
      <c r="V38" s="184"/>
      <c r="W38" s="179"/>
      <c r="X38" s="430">
        <f t="shared" ca="1" si="17"/>
        <v>45291</v>
      </c>
      <c r="Y38" s="568" t="str">
        <f t="shared" ca="1" si="14"/>
        <v>Sun. January , 2024</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January</v>
      </c>
      <c r="V39" s="184"/>
      <c r="W39" s="179"/>
      <c r="X39" s="430">
        <f t="shared" ca="1" si="17"/>
        <v>45291</v>
      </c>
      <c r="Y39" s="568" t="str">
        <f t="shared" ca="1" si="14"/>
        <v>Sun. January , 2024</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January</v>
      </c>
      <c r="V40" s="184"/>
      <c r="W40" s="179"/>
      <c r="X40" s="430">
        <f t="shared" ca="1" si="17"/>
        <v>45291</v>
      </c>
      <c r="Y40" s="568" t="str">
        <f t="shared" ca="1" si="14"/>
        <v>Sun. January , 2024</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January</v>
      </c>
      <c r="V41" s="184"/>
      <c r="W41" s="179"/>
      <c r="X41" s="430">
        <f t="shared" ca="1" si="17"/>
        <v>45291</v>
      </c>
      <c r="Y41" s="568" t="str">
        <f t="shared" ca="1" si="14"/>
        <v>Sun. January , 2024</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January</v>
      </c>
      <c r="V42" s="184"/>
      <c r="W42" s="179"/>
      <c r="X42" s="430">
        <f t="shared" ca="1" si="17"/>
        <v>45291</v>
      </c>
      <c r="Y42" s="568" t="str">
        <f t="shared" ca="1" si="14"/>
        <v>Sun. January , 2024</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January</v>
      </c>
      <c r="V43" s="184"/>
      <c r="W43" s="179"/>
      <c r="X43" s="430">
        <f t="shared" ca="1" si="17"/>
        <v>45291</v>
      </c>
      <c r="Y43" s="568" t="str">
        <f t="shared" ca="1" si="14"/>
        <v>Sun. January , 2024</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January</v>
      </c>
      <c r="V44" s="184"/>
      <c r="W44" s="179"/>
      <c r="X44" s="430">
        <f t="shared" ca="1" si="17"/>
        <v>45291</v>
      </c>
      <c r="Y44" s="568" t="str">
        <f t="shared" ca="1" si="14"/>
        <v>Sun. January , 2024</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January</v>
      </c>
      <c r="V45" s="184"/>
      <c r="W45" s="179"/>
      <c r="X45" s="430">
        <f t="shared" ca="1" si="17"/>
        <v>45291</v>
      </c>
      <c r="Y45" s="568" t="str">
        <f t="shared" ca="1" si="14"/>
        <v>Sun. January , 2024</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January</v>
      </c>
      <c r="V46" s="184"/>
      <c r="W46" s="179"/>
      <c r="X46" s="430">
        <f t="shared" ca="1" si="17"/>
        <v>45291</v>
      </c>
      <c r="Y46" s="568" t="str">
        <f t="shared" ca="1" si="14"/>
        <v>Sun. January , 2024</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January</v>
      </c>
      <c r="V47" s="184"/>
      <c r="W47" s="179"/>
      <c r="X47" s="430">
        <f t="shared" ca="1" si="17"/>
        <v>45291</v>
      </c>
      <c r="Y47" s="568" t="str">
        <f t="shared" ca="1" si="14"/>
        <v>Sun. January , 2024</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January</v>
      </c>
      <c r="V48" s="184"/>
      <c r="W48" s="179"/>
      <c r="X48" s="430">
        <f t="shared" ca="1" si="17"/>
        <v>45291</v>
      </c>
      <c r="Y48" s="568" t="str">
        <f t="shared" ca="1" si="14"/>
        <v>Sun. January , 2024</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January</v>
      </c>
      <c r="V49" s="184"/>
      <c r="W49" s="179"/>
      <c r="X49" s="430">
        <f t="shared" ca="1" si="17"/>
        <v>45291</v>
      </c>
      <c r="Y49" s="568" t="str">
        <f t="shared" ca="1" si="14"/>
        <v>Sun. January , 2024</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January</v>
      </c>
      <c r="V50" s="184"/>
      <c r="W50" s="179"/>
      <c r="X50" s="430">
        <f t="shared" ca="1" si="17"/>
        <v>45291</v>
      </c>
      <c r="Y50" s="568" t="str">
        <f t="shared" ca="1" si="14"/>
        <v>Sun. January , 2024</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January</v>
      </c>
      <c r="V51" s="184"/>
      <c r="W51" s="179"/>
      <c r="X51" s="430">
        <f t="shared" ca="1" si="17"/>
        <v>45291</v>
      </c>
      <c r="Y51" s="568" t="str">
        <f t="shared" ca="1" si="14"/>
        <v>Sun. January , 2024</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January</v>
      </c>
      <c r="V52" s="184"/>
      <c r="W52" s="179"/>
      <c r="X52" s="430">
        <f t="shared" ca="1" si="17"/>
        <v>45291</v>
      </c>
      <c r="Y52" s="568" t="str">
        <f t="shared" ca="1" si="14"/>
        <v>Sun. January , 2024</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January</v>
      </c>
      <c r="V53" s="184"/>
      <c r="W53" s="179"/>
      <c r="X53" s="430">
        <f t="shared" ca="1" si="17"/>
        <v>45291</v>
      </c>
      <c r="Y53" s="568" t="str">
        <f t="shared" ca="1" si="14"/>
        <v>Sun. January , 2024</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January</v>
      </c>
      <c r="V54" s="184"/>
      <c r="W54" s="179"/>
      <c r="X54" s="430">
        <f t="shared" ca="1" si="17"/>
        <v>45291</v>
      </c>
      <c r="Y54" s="568" t="str">
        <f t="shared" ca="1" si="14"/>
        <v>Sun. January , 2024</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January</v>
      </c>
      <c r="V55" s="184"/>
      <c r="W55" s="179"/>
      <c r="X55" s="430">
        <f t="shared" ca="1" si="17"/>
        <v>45291</v>
      </c>
      <c r="Y55" s="568" t="str">
        <f t="shared" ca="1" si="14"/>
        <v>Sun. January , 2024</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January</v>
      </c>
      <c r="V56" s="184"/>
      <c r="W56" s="179"/>
      <c r="X56" s="430">
        <f t="shared" ca="1" si="17"/>
        <v>45291</v>
      </c>
      <c r="Y56" s="568" t="str">
        <f t="shared" ca="1" si="14"/>
        <v>Sun. January , 2024</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January</v>
      </c>
      <c r="V57" s="184"/>
      <c r="W57" s="179"/>
      <c r="X57" s="430">
        <f t="shared" ca="1" si="17"/>
        <v>45291</v>
      </c>
      <c r="Y57" s="568" t="str">
        <f t="shared" ca="1" si="14"/>
        <v>Sun. January , 2024</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January</v>
      </c>
      <c r="V58" s="184"/>
      <c r="W58" s="179"/>
      <c r="X58" s="430">
        <f t="shared" ca="1" si="17"/>
        <v>45291</v>
      </c>
      <c r="Y58" s="568" t="str">
        <f t="shared" ca="1" si="14"/>
        <v>Sun. January , 2024</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January</v>
      </c>
      <c r="V59" s="184"/>
      <c r="W59" s="179"/>
      <c r="X59" s="430">
        <f t="shared" ca="1" si="17"/>
        <v>45291</v>
      </c>
      <c r="Y59" s="568" t="str">
        <f t="shared" ca="1" si="14"/>
        <v>Sun. January , 2024</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January</v>
      </c>
      <c r="V60" s="184"/>
      <c r="W60" s="179"/>
      <c r="X60" s="430">
        <f t="shared" ca="1" si="17"/>
        <v>45291</v>
      </c>
      <c r="Y60" s="568" t="str">
        <f t="shared" ca="1" si="14"/>
        <v>Sun. January , 2024</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January</v>
      </c>
      <c r="V61" s="184"/>
      <c r="W61" s="179"/>
      <c r="X61" s="430">
        <f t="shared" ca="1" si="17"/>
        <v>45291</v>
      </c>
      <c r="Y61" s="568" t="str">
        <f t="shared" ca="1" si="14"/>
        <v>Sun. January , 2024</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January</v>
      </c>
      <c r="V62" s="184"/>
      <c r="W62" s="179"/>
      <c r="X62" s="430">
        <f t="shared" ca="1" si="17"/>
        <v>45291</v>
      </c>
      <c r="Y62" s="568" t="str">
        <f t="shared" ca="1" si="14"/>
        <v>Sun. January , 2024</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January</v>
      </c>
      <c r="V63" s="184"/>
      <c r="W63" s="179"/>
      <c r="X63" s="430">
        <f t="shared" ca="1" si="17"/>
        <v>45291</v>
      </c>
      <c r="Y63" s="568" t="str">
        <f t="shared" ca="1" si="14"/>
        <v>Sun. January , 2024</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January</v>
      </c>
      <c r="V64" s="184"/>
      <c r="W64" s="179"/>
      <c r="X64" s="430">
        <f t="shared" ca="1" si="17"/>
        <v>45291</v>
      </c>
      <c r="Y64" s="568" t="str">
        <f t="shared" ca="1" si="14"/>
        <v>Sun. January , 2024</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January</v>
      </c>
      <c r="V65" s="184"/>
      <c r="W65" s="179"/>
      <c r="X65" s="430">
        <f t="shared" ca="1" si="17"/>
        <v>45291</v>
      </c>
      <c r="Y65" s="568" t="str">
        <f t="shared" ca="1" si="14"/>
        <v>Sun. January , 2024</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January</v>
      </c>
      <c r="V66" s="184"/>
      <c r="W66" s="179"/>
      <c r="X66" s="430">
        <f t="shared" ca="1" si="17"/>
        <v>45291</v>
      </c>
      <c r="Y66" s="568" t="str">
        <f t="shared" ca="1" si="14"/>
        <v>Sun. January , 2024</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January</v>
      </c>
      <c r="V67" s="184"/>
      <c r="W67" s="179"/>
      <c r="X67" s="430">
        <f t="shared" ca="1" si="17"/>
        <v>45291</v>
      </c>
      <c r="Y67" s="568" t="str">
        <f t="shared" ca="1" si="14"/>
        <v>Sun. January , 2024</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January</v>
      </c>
      <c r="V68" s="184"/>
      <c r="W68" s="179"/>
      <c r="X68" s="430">
        <f t="shared" ca="1" si="17"/>
        <v>45291</v>
      </c>
      <c r="Y68" s="568" t="str">
        <f t="shared" ca="1" si="14"/>
        <v>Sun. January , 2024</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January</v>
      </c>
      <c r="V69" s="184"/>
      <c r="W69" s="179"/>
      <c r="X69" s="430">
        <f t="shared" ca="1" si="17"/>
        <v>45291</v>
      </c>
      <c r="Y69" s="568" t="str">
        <f t="shared" ca="1" si="14"/>
        <v>Sun. January , 2024</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January</v>
      </c>
      <c r="V70" s="184"/>
      <c r="W70" s="179"/>
      <c r="X70" s="430">
        <f t="shared" ca="1" si="17"/>
        <v>45291</v>
      </c>
      <c r="Y70" s="568" t="str">
        <f t="shared" ca="1" si="14"/>
        <v>Sun. January , 2024</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January</v>
      </c>
      <c r="V71" s="184"/>
      <c r="W71" s="179"/>
      <c r="X71" s="430">
        <f t="shared" ca="1" si="17"/>
        <v>45291</v>
      </c>
      <c r="Y71" s="568" t="str">
        <f t="shared" ca="1" si="14"/>
        <v>Sun. January , 2024</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January</v>
      </c>
      <c r="V72" s="184"/>
      <c r="W72" s="179"/>
      <c r="X72" s="430">
        <f t="shared" ca="1" si="17"/>
        <v>45291</v>
      </c>
      <c r="Y72" s="568" t="str">
        <f t="shared" ca="1" si="14"/>
        <v>Sun. January , 2024</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January</v>
      </c>
      <c r="V73" s="184"/>
      <c r="W73" s="179"/>
      <c r="X73" s="430">
        <f t="shared" ca="1" si="17"/>
        <v>45291</v>
      </c>
      <c r="Y73" s="568" t="str">
        <f t="shared" ca="1" si="14"/>
        <v>Sun. January , 2024</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January</v>
      </c>
      <c r="V74" s="184"/>
      <c r="W74" s="179"/>
      <c r="X74" s="430">
        <f t="shared" ca="1" si="17"/>
        <v>45291</v>
      </c>
      <c r="Y74" s="568" t="str">
        <f t="shared" ca="1" si="14"/>
        <v>Sun. January , 2024</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January</v>
      </c>
      <c r="V75" s="184"/>
      <c r="W75" s="179"/>
      <c r="X75" s="430">
        <f t="shared" ca="1" si="17"/>
        <v>45291</v>
      </c>
      <c r="Y75" s="568" t="str">
        <f t="shared" ca="1" si="14"/>
        <v>Sun. January , 2024</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January</v>
      </c>
      <c r="V76" s="184"/>
      <c r="W76" s="179"/>
      <c r="X76" s="430">
        <f t="shared" ca="1" si="17"/>
        <v>45291</v>
      </c>
      <c r="Y76" s="568" t="str">
        <f t="shared" ca="1" si="14"/>
        <v>Sun. January , 2024</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January</v>
      </c>
      <c r="V77" s="184"/>
      <c r="W77" s="179"/>
      <c r="X77" s="430">
        <f t="shared" ca="1" si="17"/>
        <v>45291</v>
      </c>
      <c r="Y77" s="568" t="str">
        <f t="shared" ca="1" si="14"/>
        <v>Sun. January , 2024</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January</v>
      </c>
      <c r="V78" s="184"/>
      <c r="W78" s="179"/>
      <c r="X78" s="430">
        <f t="shared" ca="1" si="17"/>
        <v>45291</v>
      </c>
      <c r="Y78" s="568" t="str">
        <f t="shared" ca="1" si="14"/>
        <v>Sun. January , 2024</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January</v>
      </c>
      <c r="V79" s="184"/>
      <c r="W79" s="179"/>
      <c r="X79" s="430">
        <f t="shared" ca="1" si="17"/>
        <v>45291</v>
      </c>
      <c r="Y79" s="568" t="str">
        <f t="shared" ca="1" si="14"/>
        <v>Sun. January , 2024</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January</v>
      </c>
      <c r="V80" s="184"/>
      <c r="W80" s="179"/>
      <c r="X80" s="430">
        <f t="shared" ca="1" si="17"/>
        <v>45291</v>
      </c>
      <c r="Y80" s="568" t="str">
        <f t="shared" ca="1" si="14"/>
        <v>Sun. January , 2024</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January</v>
      </c>
      <c r="V81" s="184"/>
      <c r="W81" s="179"/>
      <c r="X81" s="430">
        <f t="shared" ca="1" si="17"/>
        <v>45291</v>
      </c>
      <c r="Y81" s="568" t="str">
        <f t="shared" ca="1" si="14"/>
        <v>Sun. January , 2024</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January</v>
      </c>
      <c r="V82" s="184"/>
      <c r="W82" s="179"/>
      <c r="X82" s="430">
        <f t="shared" ca="1" si="17"/>
        <v>45291</v>
      </c>
      <c r="Y82" s="568" t="str">
        <f t="shared" ca="1" si="14"/>
        <v>Sun. January , 2024</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January</v>
      </c>
      <c r="V83" s="184"/>
      <c r="W83" s="179"/>
      <c r="X83" s="430">
        <f t="shared" ca="1" si="17"/>
        <v>45291</v>
      </c>
      <c r="Y83" s="568" t="str">
        <f t="shared" ca="1" si="14"/>
        <v>Sun. January , 2024</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January</v>
      </c>
      <c r="V84" s="184"/>
      <c r="W84" s="179"/>
      <c r="X84" s="430">
        <f t="shared" ca="1" si="17"/>
        <v>45291</v>
      </c>
      <c r="Y84" s="568" t="str">
        <f t="shared" ca="1" si="14"/>
        <v>Sun. January , 2024</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January</v>
      </c>
      <c r="V85" s="184"/>
      <c r="W85" s="179"/>
      <c r="X85" s="430">
        <f t="shared" ca="1" si="17"/>
        <v>45291</v>
      </c>
      <c r="Y85" s="568" t="str">
        <f t="shared" ref="Y85:Y148" ca="1" si="33">IF(Y79="f",T85&amp;". "&amp;" "&amp;R85&amp;" "&amp;U85&amp;" "&amp;$AE$7,T85&amp;". "&amp;U85&amp;" "&amp;R85&amp;", "&amp;$AE$7)</f>
        <v>Sun. January , 2024</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January</v>
      </c>
      <c r="V86" s="184"/>
      <c r="W86" s="179"/>
      <c r="X86" s="430">
        <f t="shared" ref="X86:X149" ca="1" si="36">$AE$8+D86</f>
        <v>45291</v>
      </c>
      <c r="Y86" s="568" t="str">
        <f t="shared" ca="1" si="33"/>
        <v>Sun. January , 2024</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January</v>
      </c>
      <c r="V87" s="184"/>
      <c r="W87" s="179"/>
      <c r="X87" s="430">
        <f t="shared" ca="1" si="36"/>
        <v>45291</v>
      </c>
      <c r="Y87" s="568" t="str">
        <f t="shared" ca="1" si="33"/>
        <v>Sun. January , 2024</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January</v>
      </c>
      <c r="V88" s="184"/>
      <c r="W88" s="179"/>
      <c r="X88" s="430">
        <f t="shared" ca="1" si="36"/>
        <v>45291</v>
      </c>
      <c r="Y88" s="568" t="str">
        <f t="shared" ca="1" si="33"/>
        <v>Sun. January , 2024</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January</v>
      </c>
      <c r="V89" s="184"/>
      <c r="W89" s="179"/>
      <c r="X89" s="430">
        <f t="shared" ca="1" si="36"/>
        <v>45291</v>
      </c>
      <c r="Y89" s="568" t="str">
        <f t="shared" ca="1" si="33"/>
        <v>Sun. January , 2024</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January</v>
      </c>
      <c r="V90" s="184"/>
      <c r="W90" s="179"/>
      <c r="X90" s="430">
        <f t="shared" ca="1" si="36"/>
        <v>45291</v>
      </c>
      <c r="Y90" s="568" t="str">
        <f t="shared" ca="1" si="33"/>
        <v>Sun. January , 2024</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January</v>
      </c>
      <c r="V91" s="184"/>
      <c r="W91" s="179"/>
      <c r="X91" s="430">
        <f t="shared" ca="1" si="36"/>
        <v>45291</v>
      </c>
      <c r="Y91" s="568" t="str">
        <f t="shared" ca="1" si="33"/>
        <v>Sun. January , 2024</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January</v>
      </c>
      <c r="V92" s="184"/>
      <c r="W92" s="179"/>
      <c r="X92" s="430">
        <f t="shared" ca="1" si="36"/>
        <v>45291</v>
      </c>
      <c r="Y92" s="568" t="str">
        <f t="shared" ca="1" si="33"/>
        <v>Sun. January , 2024</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January</v>
      </c>
      <c r="V93" s="184"/>
      <c r="W93" s="179"/>
      <c r="X93" s="430">
        <f t="shared" ca="1" si="36"/>
        <v>45291</v>
      </c>
      <c r="Y93" s="568" t="str">
        <f t="shared" ca="1" si="33"/>
        <v>Sun. January , 2024</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January</v>
      </c>
      <c r="V94" s="184"/>
      <c r="W94" s="179"/>
      <c r="X94" s="430">
        <f t="shared" ca="1" si="36"/>
        <v>45291</v>
      </c>
      <c r="Y94" s="568" t="str">
        <f t="shared" ca="1" si="33"/>
        <v>Sun. January , 2024</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January</v>
      </c>
      <c r="V95" s="184"/>
      <c r="W95" s="179"/>
      <c r="X95" s="430">
        <f t="shared" ca="1" si="36"/>
        <v>45291</v>
      </c>
      <c r="Y95" s="568" t="str">
        <f t="shared" ca="1" si="33"/>
        <v>Sun. January , 2024</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January</v>
      </c>
      <c r="V96" s="184"/>
      <c r="W96" s="179"/>
      <c r="X96" s="430">
        <f t="shared" ca="1" si="36"/>
        <v>45291</v>
      </c>
      <c r="Y96" s="568" t="str">
        <f t="shared" ca="1" si="33"/>
        <v>Sun. January , 2024</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January</v>
      </c>
      <c r="V97" s="184"/>
      <c r="W97" s="179"/>
      <c r="X97" s="430">
        <f t="shared" ca="1" si="36"/>
        <v>45291</v>
      </c>
      <c r="Y97" s="568" t="str">
        <f t="shared" ca="1" si="33"/>
        <v>Sun. January , 2024</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January</v>
      </c>
      <c r="V98" s="184"/>
      <c r="W98" s="179"/>
      <c r="X98" s="430">
        <f t="shared" ca="1" si="36"/>
        <v>45291</v>
      </c>
      <c r="Y98" s="568" t="str">
        <f t="shared" ca="1" si="33"/>
        <v>Sun. January , 2024</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January</v>
      </c>
      <c r="V99" s="184"/>
      <c r="W99" s="179"/>
      <c r="X99" s="430">
        <f t="shared" ca="1" si="36"/>
        <v>45291</v>
      </c>
      <c r="Y99" s="568" t="str">
        <f t="shared" ca="1" si="33"/>
        <v>Sun. January , 2024</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January</v>
      </c>
      <c r="V100" s="184"/>
      <c r="W100" s="179"/>
      <c r="X100" s="430">
        <f t="shared" ca="1" si="36"/>
        <v>45291</v>
      </c>
      <c r="Y100" s="568" t="str">
        <f t="shared" ca="1" si="33"/>
        <v>Sun. January , 2024</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January</v>
      </c>
      <c r="V101" s="184"/>
      <c r="W101" s="179"/>
      <c r="X101" s="430">
        <f t="shared" ca="1" si="36"/>
        <v>45291</v>
      </c>
      <c r="Y101" s="568" t="str">
        <f t="shared" ca="1" si="33"/>
        <v>Sun. January , 2024</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January</v>
      </c>
      <c r="V102" s="184"/>
      <c r="W102" s="179"/>
      <c r="X102" s="430">
        <f t="shared" ca="1" si="36"/>
        <v>45291</v>
      </c>
      <c r="Y102" s="568" t="str">
        <f t="shared" ca="1" si="33"/>
        <v>Sun. January , 2024</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January</v>
      </c>
      <c r="V103" s="184"/>
      <c r="W103" s="179"/>
      <c r="X103" s="430">
        <f t="shared" ca="1" si="36"/>
        <v>45291</v>
      </c>
      <c r="Y103" s="568" t="str">
        <f t="shared" ca="1" si="33"/>
        <v>Sun. January , 2024</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January</v>
      </c>
      <c r="V104" s="184"/>
      <c r="W104" s="179"/>
      <c r="X104" s="430">
        <f t="shared" ca="1" si="36"/>
        <v>45291</v>
      </c>
      <c r="Y104" s="568" t="str">
        <f t="shared" ca="1" si="33"/>
        <v>Sun. January , 2024</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January</v>
      </c>
      <c r="V105" s="184"/>
      <c r="W105" s="179"/>
      <c r="X105" s="430">
        <f t="shared" ca="1" si="36"/>
        <v>45291</v>
      </c>
      <c r="Y105" s="568" t="str">
        <f t="shared" ca="1" si="33"/>
        <v>Sun. January , 2024</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January</v>
      </c>
      <c r="V106" s="184"/>
      <c r="W106" s="179"/>
      <c r="X106" s="430">
        <f t="shared" ca="1" si="36"/>
        <v>45291</v>
      </c>
      <c r="Y106" s="568" t="str">
        <f t="shared" ca="1" si="33"/>
        <v>Sun. January , 2024</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January</v>
      </c>
      <c r="V107" s="184"/>
      <c r="W107" s="179"/>
      <c r="X107" s="430">
        <f t="shared" ca="1" si="36"/>
        <v>45291</v>
      </c>
      <c r="Y107" s="568" t="str">
        <f t="shared" ca="1" si="33"/>
        <v>Sun. January , 2024</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January</v>
      </c>
      <c r="V108" s="184"/>
      <c r="W108" s="179"/>
      <c r="X108" s="430">
        <f t="shared" ca="1" si="36"/>
        <v>45291</v>
      </c>
      <c r="Y108" s="568" t="str">
        <f t="shared" ca="1" si="33"/>
        <v>Sun. January , 2024</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January</v>
      </c>
      <c r="V109" s="184"/>
      <c r="W109" s="179"/>
      <c r="X109" s="430">
        <f t="shared" ca="1" si="36"/>
        <v>45291</v>
      </c>
      <c r="Y109" s="568" t="str">
        <f t="shared" ca="1" si="33"/>
        <v>Sun. January , 2024</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January</v>
      </c>
      <c r="V110" s="184"/>
      <c r="W110" s="179"/>
      <c r="X110" s="430">
        <f t="shared" ca="1" si="36"/>
        <v>45291</v>
      </c>
      <c r="Y110" s="568" t="str">
        <f t="shared" ca="1" si="33"/>
        <v>Sun. January , 2024</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January</v>
      </c>
      <c r="V111" s="184"/>
      <c r="W111" s="179"/>
      <c r="X111" s="430">
        <f t="shared" ca="1" si="36"/>
        <v>45291</v>
      </c>
      <c r="Y111" s="568" t="str">
        <f t="shared" ca="1" si="33"/>
        <v>Sun. January , 2024</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January</v>
      </c>
      <c r="V112" s="184"/>
      <c r="W112" s="179"/>
      <c r="X112" s="430">
        <f t="shared" ca="1" si="36"/>
        <v>45291</v>
      </c>
      <c r="Y112" s="568" t="str">
        <f t="shared" ca="1" si="33"/>
        <v>Sun. January , 2024</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January</v>
      </c>
      <c r="V113" s="184"/>
      <c r="W113" s="179"/>
      <c r="X113" s="430">
        <f t="shared" ca="1" si="36"/>
        <v>45291</v>
      </c>
      <c r="Y113" s="568" t="str">
        <f t="shared" ca="1" si="33"/>
        <v>Sun. January , 2024</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January</v>
      </c>
      <c r="V114" s="184"/>
      <c r="W114" s="179"/>
      <c r="X114" s="430">
        <f t="shared" ca="1" si="36"/>
        <v>45291</v>
      </c>
      <c r="Y114" s="568" t="str">
        <f t="shared" ca="1" si="33"/>
        <v>Sun. January , 2024</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January</v>
      </c>
      <c r="V115" s="184"/>
      <c r="W115" s="179"/>
      <c r="X115" s="430">
        <f t="shared" ca="1" si="36"/>
        <v>45291</v>
      </c>
      <c r="Y115" s="568" t="str">
        <f t="shared" ca="1" si="33"/>
        <v>Sun. January , 2024</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January</v>
      </c>
      <c r="V116" s="184"/>
      <c r="W116" s="179"/>
      <c r="X116" s="430">
        <f t="shared" ca="1" si="36"/>
        <v>45291</v>
      </c>
      <c r="Y116" s="568" t="str">
        <f t="shared" ca="1" si="33"/>
        <v>Sun. January , 2024</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January</v>
      </c>
      <c r="V117" s="184"/>
      <c r="W117" s="179"/>
      <c r="X117" s="430">
        <f t="shared" ca="1" si="36"/>
        <v>45291</v>
      </c>
      <c r="Y117" s="568" t="str">
        <f t="shared" ca="1" si="33"/>
        <v>Sun. January , 2024</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January</v>
      </c>
      <c r="V118" s="184"/>
      <c r="W118" s="179"/>
      <c r="X118" s="430">
        <f t="shared" ca="1" si="36"/>
        <v>45291</v>
      </c>
      <c r="Y118" s="568" t="str">
        <f t="shared" ca="1" si="33"/>
        <v>Sun. January , 2024</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January</v>
      </c>
      <c r="V119" s="184"/>
      <c r="W119" s="179"/>
      <c r="X119" s="430">
        <f t="shared" ca="1" si="36"/>
        <v>45291</v>
      </c>
      <c r="Y119" s="568" t="str">
        <f t="shared" ca="1" si="33"/>
        <v>Sun. January , 2024</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January</v>
      </c>
      <c r="V120" s="184"/>
      <c r="W120" s="179"/>
      <c r="X120" s="430">
        <f t="shared" ca="1" si="36"/>
        <v>45291</v>
      </c>
      <c r="Y120" s="568" t="str">
        <f t="shared" ca="1" si="33"/>
        <v>Sun. January , 2024</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January</v>
      </c>
      <c r="V121" s="184"/>
      <c r="W121" s="179"/>
      <c r="X121" s="430">
        <f t="shared" ca="1" si="36"/>
        <v>45291</v>
      </c>
      <c r="Y121" s="568" t="str">
        <f t="shared" ca="1" si="33"/>
        <v>Sun. January , 2024</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January</v>
      </c>
      <c r="V122" s="184"/>
      <c r="W122" s="179"/>
      <c r="X122" s="430">
        <f t="shared" ca="1" si="36"/>
        <v>45291</v>
      </c>
      <c r="Y122" s="568" t="str">
        <f t="shared" ca="1" si="33"/>
        <v>Sun. January , 2024</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January</v>
      </c>
      <c r="V123" s="184"/>
      <c r="W123" s="179"/>
      <c r="X123" s="430">
        <f t="shared" ca="1" si="36"/>
        <v>45291</v>
      </c>
      <c r="Y123" s="568" t="str">
        <f t="shared" ca="1" si="33"/>
        <v>Sun. January , 2024</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January</v>
      </c>
      <c r="V124" s="184"/>
      <c r="W124" s="179"/>
      <c r="X124" s="430">
        <f t="shared" ca="1" si="36"/>
        <v>45291</v>
      </c>
      <c r="Y124" s="568" t="str">
        <f t="shared" ca="1" si="33"/>
        <v>Sun. January , 2024</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January</v>
      </c>
      <c r="V125" s="184"/>
      <c r="W125" s="179"/>
      <c r="X125" s="430">
        <f t="shared" ca="1" si="36"/>
        <v>45291</v>
      </c>
      <c r="Y125" s="568" t="str">
        <f t="shared" ca="1" si="33"/>
        <v>Sun. January , 2024</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January</v>
      </c>
      <c r="V126" s="184"/>
      <c r="W126" s="179"/>
      <c r="X126" s="430">
        <f t="shared" ca="1" si="36"/>
        <v>45291</v>
      </c>
      <c r="Y126" s="568" t="str">
        <f t="shared" ca="1" si="33"/>
        <v>Sun. January , 2024</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January</v>
      </c>
      <c r="V127" s="184"/>
      <c r="W127" s="179"/>
      <c r="X127" s="430">
        <f t="shared" ca="1" si="36"/>
        <v>45291</v>
      </c>
      <c r="Y127" s="568" t="str">
        <f t="shared" ca="1" si="33"/>
        <v>Sun. January , 2024</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January</v>
      </c>
      <c r="V128" s="184"/>
      <c r="W128" s="179"/>
      <c r="X128" s="430">
        <f t="shared" ca="1" si="36"/>
        <v>45291</v>
      </c>
      <c r="Y128" s="568" t="str">
        <f t="shared" ca="1" si="33"/>
        <v>Sun. January , 2024</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January</v>
      </c>
      <c r="V129" s="184"/>
      <c r="W129" s="179"/>
      <c r="X129" s="430">
        <f t="shared" ca="1" si="36"/>
        <v>45291</v>
      </c>
      <c r="Y129" s="568" t="str">
        <f t="shared" ca="1" si="33"/>
        <v>Sun. January , 2024</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January</v>
      </c>
      <c r="V130" s="184"/>
      <c r="W130" s="179"/>
      <c r="X130" s="430">
        <f t="shared" ca="1" si="36"/>
        <v>45291</v>
      </c>
      <c r="Y130" s="568" t="str">
        <f t="shared" ca="1" si="33"/>
        <v>Sun. January , 2024</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January</v>
      </c>
      <c r="V131" s="184"/>
      <c r="W131" s="179"/>
      <c r="X131" s="430">
        <f t="shared" ca="1" si="36"/>
        <v>45291</v>
      </c>
      <c r="Y131" s="568" t="str">
        <f t="shared" ca="1" si="33"/>
        <v>Sun. January , 2024</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January</v>
      </c>
      <c r="V132" s="184"/>
      <c r="W132" s="179"/>
      <c r="X132" s="430">
        <f t="shared" ca="1" si="36"/>
        <v>45291</v>
      </c>
      <c r="Y132" s="568" t="str">
        <f t="shared" ca="1" si="33"/>
        <v>Sun. January , 2024</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January</v>
      </c>
      <c r="V133" s="184"/>
      <c r="W133" s="179"/>
      <c r="X133" s="430">
        <f t="shared" ca="1" si="36"/>
        <v>45291</v>
      </c>
      <c r="Y133" s="568" t="str">
        <f t="shared" ca="1" si="33"/>
        <v>Sun. January , 2024</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January</v>
      </c>
      <c r="V134" s="184"/>
      <c r="W134" s="179"/>
      <c r="X134" s="430">
        <f t="shared" ca="1" si="36"/>
        <v>45291</v>
      </c>
      <c r="Y134" s="568" t="str">
        <f t="shared" ca="1" si="33"/>
        <v>Sun. January , 2024</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January</v>
      </c>
      <c r="V135" s="184"/>
      <c r="W135" s="179"/>
      <c r="X135" s="430">
        <f t="shared" ca="1" si="36"/>
        <v>45291</v>
      </c>
      <c r="Y135" s="568" t="str">
        <f t="shared" ca="1" si="33"/>
        <v>Sun. January , 2024</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January</v>
      </c>
      <c r="V136" s="184"/>
      <c r="W136" s="179"/>
      <c r="X136" s="430">
        <f t="shared" ca="1" si="36"/>
        <v>45291</v>
      </c>
      <c r="Y136" s="568" t="str">
        <f t="shared" ca="1" si="33"/>
        <v>Sun. January , 2024</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January</v>
      </c>
      <c r="V137" s="184"/>
      <c r="W137" s="179"/>
      <c r="X137" s="430">
        <f t="shared" ca="1" si="36"/>
        <v>45291</v>
      </c>
      <c r="Y137" s="568" t="str">
        <f t="shared" ca="1" si="33"/>
        <v>Sun. January , 2024</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January</v>
      </c>
      <c r="V138" s="184"/>
      <c r="W138" s="179"/>
      <c r="X138" s="430">
        <f t="shared" ca="1" si="36"/>
        <v>45291</v>
      </c>
      <c r="Y138" s="568" t="str">
        <f t="shared" ca="1" si="33"/>
        <v>Sun. January , 2024</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January</v>
      </c>
      <c r="V139" s="184"/>
      <c r="W139" s="179"/>
      <c r="X139" s="430">
        <f t="shared" ca="1" si="36"/>
        <v>45291</v>
      </c>
      <c r="Y139" s="568" t="str">
        <f t="shared" ca="1" si="33"/>
        <v>Sun. January , 2024</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January</v>
      </c>
      <c r="V140" s="184"/>
      <c r="W140" s="179"/>
      <c r="X140" s="430">
        <f t="shared" ca="1" si="36"/>
        <v>45291</v>
      </c>
      <c r="Y140" s="568" t="str">
        <f t="shared" ca="1" si="33"/>
        <v>Sun. January , 2024</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January</v>
      </c>
      <c r="V141" s="184"/>
      <c r="W141" s="179"/>
      <c r="X141" s="430">
        <f t="shared" ca="1" si="36"/>
        <v>45291</v>
      </c>
      <c r="Y141" s="568" t="str">
        <f t="shared" ca="1" si="33"/>
        <v>Sun. January , 2024</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January</v>
      </c>
      <c r="V142" s="184"/>
      <c r="W142" s="179"/>
      <c r="X142" s="430">
        <f t="shared" ca="1" si="36"/>
        <v>45291</v>
      </c>
      <c r="Y142" s="568" t="str">
        <f t="shared" ca="1" si="33"/>
        <v>Sun. January , 2024</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January</v>
      </c>
      <c r="V143" s="184"/>
      <c r="W143" s="179"/>
      <c r="X143" s="430">
        <f t="shared" ca="1" si="36"/>
        <v>45291</v>
      </c>
      <c r="Y143" s="568" t="str">
        <f t="shared" ca="1" si="33"/>
        <v>Sun. January , 2024</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January</v>
      </c>
      <c r="V144" s="184"/>
      <c r="W144" s="179"/>
      <c r="X144" s="430">
        <f t="shared" ca="1" si="36"/>
        <v>45291</v>
      </c>
      <c r="Y144" s="568" t="str">
        <f t="shared" ca="1" si="33"/>
        <v>Sun. January , 2024</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January</v>
      </c>
      <c r="V145" s="184"/>
      <c r="W145" s="179"/>
      <c r="X145" s="430">
        <f t="shared" ca="1" si="36"/>
        <v>45291</v>
      </c>
      <c r="Y145" s="568" t="str">
        <f t="shared" ca="1" si="33"/>
        <v>Sun. January , 2024</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January</v>
      </c>
      <c r="V146" s="184"/>
      <c r="W146" s="179"/>
      <c r="X146" s="430">
        <f t="shared" ca="1" si="36"/>
        <v>45291</v>
      </c>
      <c r="Y146" s="568" t="str">
        <f t="shared" ca="1" si="33"/>
        <v>Sun. January , 2024</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January</v>
      </c>
      <c r="V147" s="184"/>
      <c r="W147" s="179"/>
      <c r="X147" s="430">
        <f t="shared" ca="1" si="36"/>
        <v>45291</v>
      </c>
      <c r="Y147" s="568" t="str">
        <f t="shared" ca="1" si="33"/>
        <v>Sun. January , 2024</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January</v>
      </c>
      <c r="V148" s="184"/>
      <c r="W148" s="179"/>
      <c r="X148" s="430">
        <f t="shared" ca="1" si="36"/>
        <v>45291</v>
      </c>
      <c r="Y148" s="568" t="str">
        <f t="shared" ca="1" si="33"/>
        <v>Sun. January , 2024</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January</v>
      </c>
      <c r="V149" s="184"/>
      <c r="W149" s="179"/>
      <c r="X149" s="430">
        <f t="shared" ca="1" si="36"/>
        <v>45291</v>
      </c>
      <c r="Y149" s="568" t="str">
        <f t="shared" ref="Y149:Y194" ca="1" si="52">IF(Y143="f",T149&amp;". "&amp;" "&amp;R149&amp;" "&amp;U149&amp;" "&amp;$AE$7,T149&amp;". "&amp;U149&amp;" "&amp;R149&amp;", "&amp;$AE$7)</f>
        <v>Sun. January , 2024</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January</v>
      </c>
      <c r="V150" s="184"/>
      <c r="W150" s="179"/>
      <c r="X150" s="430">
        <f t="shared" ref="X150:X194" ca="1" si="55">$AE$8+D150</f>
        <v>45291</v>
      </c>
      <c r="Y150" s="568" t="str">
        <f t="shared" ca="1" si="52"/>
        <v>Sun. January , 2024</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January</v>
      </c>
      <c r="V151" s="184"/>
      <c r="W151" s="179"/>
      <c r="X151" s="430">
        <f t="shared" ca="1" si="55"/>
        <v>45291</v>
      </c>
      <c r="Y151" s="568" t="str">
        <f t="shared" ca="1" si="52"/>
        <v>Sun. January , 2024</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January</v>
      </c>
      <c r="V152" s="184"/>
      <c r="W152" s="179"/>
      <c r="X152" s="430">
        <f t="shared" ca="1" si="55"/>
        <v>45291</v>
      </c>
      <c r="Y152" s="568" t="str">
        <f t="shared" ca="1" si="52"/>
        <v>Sun. January , 2024</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January</v>
      </c>
      <c r="V153" s="184"/>
      <c r="W153" s="179"/>
      <c r="X153" s="430">
        <f t="shared" ca="1" si="55"/>
        <v>45291</v>
      </c>
      <c r="Y153" s="568" t="str">
        <f t="shared" ca="1" si="52"/>
        <v>Sun. January , 2024</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January</v>
      </c>
      <c r="V154" s="184"/>
      <c r="W154" s="179"/>
      <c r="X154" s="430">
        <f t="shared" ca="1" si="55"/>
        <v>45291</v>
      </c>
      <c r="Y154" s="568" t="str">
        <f t="shared" ca="1" si="52"/>
        <v>Sun. January , 2024</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January</v>
      </c>
      <c r="V155" s="184"/>
      <c r="W155" s="179"/>
      <c r="X155" s="430">
        <f t="shared" ca="1" si="55"/>
        <v>45291</v>
      </c>
      <c r="Y155" s="568" t="str">
        <f t="shared" ca="1" si="52"/>
        <v>Sun. January , 2024</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January</v>
      </c>
      <c r="V156" s="184"/>
      <c r="W156" s="179"/>
      <c r="X156" s="430">
        <f t="shared" ca="1" si="55"/>
        <v>45291</v>
      </c>
      <c r="Y156" s="568" t="str">
        <f t="shared" ca="1" si="52"/>
        <v>Sun. January , 2024</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January</v>
      </c>
      <c r="V157" s="184"/>
      <c r="W157" s="179"/>
      <c r="X157" s="430">
        <f t="shared" ca="1" si="55"/>
        <v>45291</v>
      </c>
      <c r="Y157" s="568" t="str">
        <f t="shared" ca="1" si="52"/>
        <v>Sun. January , 2024</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January</v>
      </c>
      <c r="V158" s="184"/>
      <c r="W158" s="179"/>
      <c r="X158" s="430">
        <f t="shared" ca="1" si="55"/>
        <v>45291</v>
      </c>
      <c r="Y158" s="568" t="str">
        <f t="shared" ca="1" si="52"/>
        <v>Sun. January , 2024</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January</v>
      </c>
      <c r="V159" s="184"/>
      <c r="W159" s="179"/>
      <c r="X159" s="430">
        <f t="shared" ca="1" si="55"/>
        <v>45291</v>
      </c>
      <c r="Y159" s="568" t="str">
        <f t="shared" ca="1" si="52"/>
        <v>Sun. January , 2024</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January</v>
      </c>
      <c r="V160" s="184"/>
      <c r="W160" s="179"/>
      <c r="X160" s="430">
        <f t="shared" ca="1" si="55"/>
        <v>45291</v>
      </c>
      <c r="Y160" s="568" t="str">
        <f t="shared" ca="1" si="52"/>
        <v>Sun. January , 2024</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January</v>
      </c>
      <c r="V161" s="184"/>
      <c r="W161" s="179"/>
      <c r="X161" s="430">
        <f t="shared" ca="1" si="55"/>
        <v>45291</v>
      </c>
      <c r="Y161" s="568" t="str">
        <f t="shared" ca="1" si="52"/>
        <v>Sun. January , 2024</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January</v>
      </c>
      <c r="V162" s="184"/>
      <c r="W162" s="179"/>
      <c r="X162" s="430">
        <f t="shared" ca="1" si="55"/>
        <v>45291</v>
      </c>
      <c r="Y162" s="568" t="str">
        <f t="shared" ca="1" si="52"/>
        <v>Sun. January , 2024</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January</v>
      </c>
      <c r="V163" s="184"/>
      <c r="W163" s="179"/>
      <c r="X163" s="430">
        <f t="shared" ca="1" si="55"/>
        <v>45291</v>
      </c>
      <c r="Y163" s="568" t="str">
        <f t="shared" ca="1" si="52"/>
        <v>Sun. January , 2024</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January</v>
      </c>
      <c r="V164" s="184"/>
      <c r="W164" s="179"/>
      <c r="X164" s="430">
        <f t="shared" ca="1" si="55"/>
        <v>45291</v>
      </c>
      <c r="Y164" s="568" t="str">
        <f t="shared" ca="1" si="52"/>
        <v>Sun. January , 2024</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January</v>
      </c>
      <c r="V165" s="184"/>
      <c r="W165" s="179"/>
      <c r="X165" s="430">
        <f t="shared" ca="1" si="55"/>
        <v>45291</v>
      </c>
      <c r="Y165" s="568" t="str">
        <f t="shared" ca="1" si="52"/>
        <v>Sun. January , 2024</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January</v>
      </c>
      <c r="V166" s="184"/>
      <c r="W166" s="179"/>
      <c r="X166" s="430">
        <f t="shared" ca="1" si="55"/>
        <v>45291</v>
      </c>
      <c r="Y166" s="568" t="str">
        <f t="shared" ca="1" si="52"/>
        <v>Sun. January , 2024</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January</v>
      </c>
      <c r="V167" s="184"/>
      <c r="W167" s="179"/>
      <c r="X167" s="430">
        <f t="shared" ca="1" si="55"/>
        <v>45291</v>
      </c>
      <c r="Y167" s="568" t="str">
        <f t="shared" ca="1" si="52"/>
        <v>Sun. January , 2024</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January</v>
      </c>
      <c r="V168" s="184"/>
      <c r="W168" s="179"/>
      <c r="X168" s="430">
        <f t="shared" ca="1" si="55"/>
        <v>45291</v>
      </c>
      <c r="Y168" s="568" t="str">
        <f t="shared" ca="1" si="52"/>
        <v>Sun. January , 2024</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January</v>
      </c>
      <c r="V169" s="184"/>
      <c r="W169" s="179"/>
      <c r="X169" s="430">
        <f t="shared" ca="1" si="55"/>
        <v>45291</v>
      </c>
      <c r="Y169" s="568" t="str">
        <f t="shared" ca="1" si="52"/>
        <v>Sun. January , 2024</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January</v>
      </c>
      <c r="V170" s="184"/>
      <c r="W170" s="179"/>
      <c r="X170" s="430">
        <f t="shared" ca="1" si="55"/>
        <v>45291</v>
      </c>
      <c r="Y170" s="568" t="str">
        <f t="shared" ca="1" si="52"/>
        <v>Sun. January , 2024</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January</v>
      </c>
      <c r="V171" s="184"/>
      <c r="W171" s="179"/>
      <c r="X171" s="430">
        <f t="shared" ca="1" si="55"/>
        <v>45291</v>
      </c>
      <c r="Y171" s="568" t="str">
        <f t="shared" ca="1" si="52"/>
        <v>Sun. January , 2024</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January</v>
      </c>
      <c r="V172" s="184"/>
      <c r="W172" s="179"/>
      <c r="X172" s="430">
        <f t="shared" ca="1" si="55"/>
        <v>45291</v>
      </c>
      <c r="Y172" s="568" t="str">
        <f t="shared" ca="1" si="52"/>
        <v>Sun. January , 2024</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January</v>
      </c>
      <c r="V173" s="184"/>
      <c r="W173" s="179"/>
      <c r="X173" s="430">
        <f t="shared" ca="1" si="55"/>
        <v>45291</v>
      </c>
      <c r="Y173" s="568" t="str">
        <f t="shared" ca="1" si="52"/>
        <v>Sun. January , 2024</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January</v>
      </c>
      <c r="V174" s="184"/>
      <c r="W174" s="179"/>
      <c r="X174" s="430">
        <f t="shared" ca="1" si="55"/>
        <v>45291</v>
      </c>
      <c r="Y174" s="568" t="str">
        <f t="shared" ca="1" si="52"/>
        <v>Sun. January , 2024</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January</v>
      </c>
      <c r="V175" s="184"/>
      <c r="W175" s="179"/>
      <c r="X175" s="430">
        <f t="shared" ca="1" si="55"/>
        <v>45291</v>
      </c>
      <c r="Y175" s="568" t="str">
        <f t="shared" ca="1" si="52"/>
        <v>Sun. January , 2024</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January</v>
      </c>
      <c r="V176" s="184"/>
      <c r="W176" s="179"/>
      <c r="X176" s="430">
        <f t="shared" ca="1" si="55"/>
        <v>45291</v>
      </c>
      <c r="Y176" s="568" t="str">
        <f t="shared" ca="1" si="52"/>
        <v>Sun. January , 2024</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January</v>
      </c>
      <c r="V177" s="184"/>
      <c r="W177" s="179"/>
      <c r="X177" s="430">
        <f t="shared" ca="1" si="55"/>
        <v>45291</v>
      </c>
      <c r="Y177" s="568" t="str">
        <f t="shared" ca="1" si="52"/>
        <v>Sun. January , 2024</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January</v>
      </c>
      <c r="V178" s="184"/>
      <c r="W178" s="179"/>
      <c r="X178" s="430">
        <f t="shared" ca="1" si="55"/>
        <v>45291</v>
      </c>
      <c r="Y178" s="568" t="str">
        <f t="shared" ca="1" si="52"/>
        <v>Sun. January , 2024</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January</v>
      </c>
      <c r="V179" s="184"/>
      <c r="W179" s="179"/>
      <c r="X179" s="430">
        <f t="shared" ca="1" si="55"/>
        <v>45291</v>
      </c>
      <c r="Y179" s="568" t="str">
        <f t="shared" ca="1" si="52"/>
        <v>Sun. January , 2024</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January</v>
      </c>
      <c r="V180" s="184"/>
      <c r="W180" s="179"/>
      <c r="X180" s="430">
        <f t="shared" ca="1" si="55"/>
        <v>45291</v>
      </c>
      <c r="Y180" s="568" t="str">
        <f t="shared" ca="1" si="52"/>
        <v>Sun. January , 2024</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January</v>
      </c>
      <c r="V181" s="184"/>
      <c r="W181" s="179"/>
      <c r="X181" s="430">
        <f t="shared" ca="1" si="55"/>
        <v>45291</v>
      </c>
      <c r="Y181" s="568" t="str">
        <f t="shared" ca="1" si="52"/>
        <v>Sun. January , 2024</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January</v>
      </c>
      <c r="V182" s="184"/>
      <c r="W182" s="179"/>
      <c r="X182" s="430">
        <f t="shared" ca="1" si="55"/>
        <v>45291</v>
      </c>
      <c r="Y182" s="568" t="str">
        <f t="shared" ca="1" si="52"/>
        <v>Sun. January , 2024</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January</v>
      </c>
      <c r="V183" s="184"/>
      <c r="W183" s="179"/>
      <c r="X183" s="430">
        <f t="shared" ca="1" si="55"/>
        <v>45291</v>
      </c>
      <c r="Y183" s="568" t="str">
        <f t="shared" ca="1" si="52"/>
        <v>Sun. January , 2024</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January</v>
      </c>
      <c r="V184" s="184"/>
      <c r="W184" s="179"/>
      <c r="X184" s="430">
        <f t="shared" ca="1" si="55"/>
        <v>45291</v>
      </c>
      <c r="Y184" s="568" t="str">
        <f t="shared" ca="1" si="52"/>
        <v>Sun. January , 2024</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January</v>
      </c>
      <c r="V185" s="184"/>
      <c r="W185" s="179"/>
      <c r="X185" s="430">
        <f t="shared" ca="1" si="55"/>
        <v>45291</v>
      </c>
      <c r="Y185" s="568" t="str">
        <f t="shared" ca="1" si="52"/>
        <v>Sun. January , 2024</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January</v>
      </c>
      <c r="V186" s="184"/>
      <c r="W186" s="179"/>
      <c r="X186" s="430">
        <f t="shared" ca="1" si="55"/>
        <v>45291</v>
      </c>
      <c r="Y186" s="568" t="str">
        <f t="shared" ca="1" si="52"/>
        <v>Sun. January , 2024</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January</v>
      </c>
      <c r="V187" s="184"/>
      <c r="W187" s="179"/>
      <c r="X187" s="430">
        <f t="shared" ca="1" si="55"/>
        <v>45291</v>
      </c>
      <c r="Y187" s="568" t="str">
        <f t="shared" ca="1" si="52"/>
        <v>Sun. January , 2024</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January</v>
      </c>
      <c r="V188" s="184"/>
      <c r="W188" s="179"/>
      <c r="X188" s="430">
        <f t="shared" ca="1" si="55"/>
        <v>45291</v>
      </c>
      <c r="Y188" s="568" t="str">
        <f t="shared" ca="1" si="52"/>
        <v>Sun. January , 2024</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January</v>
      </c>
      <c r="V189" s="184"/>
      <c r="W189" s="179"/>
      <c r="X189" s="430">
        <f t="shared" ca="1" si="55"/>
        <v>45291</v>
      </c>
      <c r="Y189" s="568" t="str">
        <f t="shared" ca="1" si="52"/>
        <v>Sun. January , 2024</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January</v>
      </c>
      <c r="V190" s="184"/>
      <c r="W190" s="179"/>
      <c r="X190" s="430">
        <f t="shared" ca="1" si="55"/>
        <v>45291</v>
      </c>
      <c r="Y190" s="568" t="str">
        <f t="shared" ca="1" si="52"/>
        <v>Sun. January , 2024</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January</v>
      </c>
      <c r="V191" s="184"/>
      <c r="W191" s="179"/>
      <c r="X191" s="430">
        <f t="shared" ca="1" si="55"/>
        <v>45291</v>
      </c>
      <c r="Y191" s="568" t="str">
        <f t="shared" ca="1" si="52"/>
        <v>Sun. January , 2024</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January</v>
      </c>
      <c r="V192" s="184"/>
      <c r="W192" s="179"/>
      <c r="X192" s="430">
        <f t="shared" ca="1" si="55"/>
        <v>45291</v>
      </c>
      <c r="Y192" s="568" t="str">
        <f t="shared" ca="1" si="52"/>
        <v>Sun. January , 2024</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January</v>
      </c>
      <c r="V193" s="184"/>
      <c r="W193" s="179"/>
      <c r="X193" s="430">
        <f t="shared" ca="1" si="55"/>
        <v>45291</v>
      </c>
      <c r="Y193" s="568" t="str">
        <f t="shared" ca="1" si="52"/>
        <v>Sun. January , 2024</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January</v>
      </c>
      <c r="V194" s="184"/>
      <c r="W194" s="179"/>
      <c r="X194" s="430">
        <f t="shared" ca="1" si="55"/>
        <v>45291</v>
      </c>
      <c r="Y194" s="568" t="str">
        <f t="shared" ca="1" si="52"/>
        <v>Sun. January , 2024</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3.2">
      <c r="G199" s="41"/>
      <c r="S199" s="30"/>
      <c r="Z199" s="315">
        <f ca="1">AC198</f>
        <v>31</v>
      </c>
      <c r="AA199" s="185"/>
    </row>
    <row r="200" spans="1:256"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3.2"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3.2"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3.2"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3.2"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3.2"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3.2"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3.2"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3.2"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3.2"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3.2"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3.2"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3.2"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3.2"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3.2"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3.2"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3.2"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3.2"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3.2"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3.2"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3.2"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3.2"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3.2"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3.2"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3.2"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3.2"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3.2"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3.2"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3.2"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3.2"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3.2"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3.2"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3.2"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3.2"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3.2"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3.2"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3.2"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3.2"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3.2"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3.2"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3.2"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3.2"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3.2"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3.2"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3.2"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3.2"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3.2"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3.2"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3.2"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3.2"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3.2"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3.2"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3.2"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3.2"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3.2"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3.2"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3.2"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3.2"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3.2"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3.2"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3.2"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3.2"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3.2"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3.2"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3.2"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3.2"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3.2"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3.2"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3.2"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3.2"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3.2"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3.2"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3.2"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3.2"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3.2"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3.2"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3.2"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3.2"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3.2"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3.2"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3.2"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3.2"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3.2"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3.2"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3.2"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3.2"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3.2"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3.2"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3.2"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3.2"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3.2"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3.2"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3.2"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3.2"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3.2"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3.2"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3.2"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3.2"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3.2"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3.2"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3.2"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3.2"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3.2"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3.2"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3.2"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3.2"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3.2"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3.2"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3.2"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3.2"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3.2"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3.2"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3.2"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3.2"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3.2"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3.2"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3.2"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3.2"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3.2"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3.2"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3.2"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3.2"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3.2"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3.2"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3.2"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3.2"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3.2"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3.2"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3.2"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3.2"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3.2"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3.2"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3.2"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3.2"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3.2"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3.2"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3.2"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3.2"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3.2"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3.2"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3.2"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3.2"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3.2"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3.2"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3.2"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3.2"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3.2"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3.2"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3.2"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3.2"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3.2"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3.2"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3.2"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3.2"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3.2"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3.2"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3.2"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3.2"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3.2"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3.2"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3.2"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3.2"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3.2"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3.2"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3.2"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3.2"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3.2"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3.2"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3.2"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3.2"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3.2"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3.2"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3.2"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3.2"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3.2"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3.2"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3.2"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3.2"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3.2"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3.2"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3.2"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3.2"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3.2"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3.2"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3.2"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3.2"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3.2"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3.2"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3.2"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3.2"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3.2"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3.2"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3.2"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3.2"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3.2"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3.2"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3.2"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3.2"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3.2"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3.2"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3.2"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3.2"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3.2"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3.2"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3.2"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3.2"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3.2"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3.2"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3.2"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3.2"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3.2"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3.2"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3.2"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3.2"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3.2"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3.2"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3.2"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3.2"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3.2"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3.2"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3.2"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3.2"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3.2"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3.2"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3.2"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3.2"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3.2"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3.2"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3.2"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3.2"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3.2"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3.2"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3.2"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3.2"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3.2"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3.2"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3.2"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3.2"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3.2"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3.2"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3.2"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3.2"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3.2"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3.2"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3.2"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3.2"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3.2"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3.2"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3.2"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3.2"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3.2"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3.2"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3.2"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3.2"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3.2"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3.2"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3.2"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3.2"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3.2"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3.2"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3.2"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3.2"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3.2"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3.2"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3.2"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3.2"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3.2"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3.2"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3.2"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3.2"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3.2"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3.2"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3.2"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3.2"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3.2"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3.2"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3.2"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3.2"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3.2"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3.2"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3.2"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3.2"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3.2"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3.2"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3.2"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3.2"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3.2"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3.2"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3.2"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3.2"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3.2"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3.2"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3.2"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3.2"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3.2"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3.2"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3.2"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3.2"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3.2"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3.2"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xr:uid="{00000000-0004-0000-0300-000000000000}"/>
    <hyperlink ref="Q3" r:id="rId2" xr:uid="{00000000-0004-0000-0300-000001000000}"/>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G199" sqref="G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29</v>
      </c>
      <c r="BO4" s="334">
        <f t="shared" ca="1" si="0"/>
        <v>29</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February,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February</v>
      </c>
      <c r="AF5" s="196">
        <f ca="1">DATE(AE7,AD6+1,1)-DATE(AE7,AD6,1)</f>
        <v>29</v>
      </c>
      <c r="AG5" s="241" t="str">
        <f ca="1">'NTS ONLY_set_year'!E104&amp;$AF$5&amp;'NTS ONLY_set_year'!E7</f>
        <v>◄ ◄ ◄ Only 29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29</v>
      </c>
      <c r="V6" s="342" t="str">
        <f>'NTS ONLY_set_year'!E53</f>
        <v>Days vehicle is available for personal use</v>
      </c>
      <c r="W6" s="343"/>
      <c r="X6" s="343"/>
      <c r="Y6" s="343"/>
      <c r="Z6" s="343"/>
      <c r="AA6" s="344">
        <f>$D$7</f>
        <v>0</v>
      </c>
      <c r="AB6" s="201"/>
      <c r="AC6" s="202"/>
      <c r="AD6" s="345">
        <f ca="1">MATCH(AD4,'Annual Summary_Sommaire annuel'!$Y$24:$Y$35,0)</f>
        <v>2</v>
      </c>
      <c r="AE6" s="204" t="str">
        <f ca="1">TEXT(DATE($AE$7,$AD$6,1),"Mmmm, YYYY")</f>
        <v>February, 2024</v>
      </c>
      <c r="AF6" s="205">
        <f ca="1">$AF$5</f>
        <v>29</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29</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45322</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686"/>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29</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29</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February,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February</v>
      </c>
      <c r="V18" s="650" t="str">
        <f ca="1">AE6</f>
        <v>February,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February</v>
      </c>
      <c r="V19" s="650" t="str">
        <f ca="1">U19&amp;" "&amp;Year_four_digits</f>
        <v>February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Thu. February 1, 2024</v>
      </c>
      <c r="H20" s="682"/>
      <c r="I20" s="683"/>
      <c r="J20" s="684"/>
      <c r="K20" s="38"/>
      <c r="L20" s="39"/>
      <c r="M20" s="37" t="str">
        <f t="shared" ref="M20:M83" si="3">IF(AND(ISNUMBER(K20),ISNUMBER(L20)),L20-K20,"")</f>
        <v/>
      </c>
      <c r="N20" s="27"/>
      <c r="O20" s="28"/>
      <c r="P20" s="29"/>
      <c r="Q20" s="28"/>
      <c r="R20" s="142">
        <v>1</v>
      </c>
      <c r="S20" s="62"/>
      <c r="T20" s="179" t="str">
        <f ca="1">INDEX('NTS ONLY_set_year'!E:E,MATCH(TEXT($X20,"Ddd"),'NTS ONLY_set_year'!C:C,0))</f>
        <v>Thu</v>
      </c>
      <c r="U20" s="249" t="str">
        <f ca="1">$U$19</f>
        <v>February</v>
      </c>
      <c r="V20" s="179"/>
      <c r="W20" s="179"/>
      <c r="X20" s="430">
        <f ca="1">$AE$8+D20</f>
        <v>45323</v>
      </c>
      <c r="Y20" s="568" t="str">
        <f ca="1">IF(Y14="f",T20&amp;". "&amp;" "&amp;R20&amp;" "&amp;U20&amp;" "&amp;$AE$7,T20&amp;". "&amp;U20&amp;" "&amp;R20&amp;", "&amp;$AE$7)</f>
        <v>Thu. February 1, 2024</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29</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685"/>
      <c r="I21" s="23"/>
      <c r="J21" s="688"/>
      <c r="K21" s="38"/>
      <c r="L21" s="39"/>
      <c r="M21" s="37" t="str">
        <f t="shared" si="3"/>
        <v/>
      </c>
      <c r="N21" s="27"/>
      <c r="O21" s="689"/>
      <c r="P21" s="29"/>
      <c r="Q21" s="28"/>
      <c r="R21" s="26" t="str">
        <f t="shared" ref="R21:R84" si="12">IF(ISBLANK(D21),"",D21)</f>
        <v/>
      </c>
      <c r="S21" s="62"/>
      <c r="T21" s="179" t="str">
        <f ca="1">INDEX('NTS ONLY_set_year'!E:E,MATCH(TEXT($X21,"Ddd"),'NTS ONLY_set_year'!C:C,0))</f>
        <v>Wed</v>
      </c>
      <c r="U21" s="249" t="str">
        <f t="shared" ref="U21:U84" ca="1" si="13">$U$19</f>
        <v>February</v>
      </c>
      <c r="V21" s="184"/>
      <c r="W21" s="179"/>
      <c r="X21" s="430">
        <f ca="1">$AE$8+D21</f>
        <v>45322</v>
      </c>
      <c r="Y21" s="568" t="str">
        <f t="shared" ref="Y21:Y84" ca="1" si="14">IF(Y15="f",T21&amp;". "&amp;" "&amp;R21&amp;" "&amp;U21&amp;" "&amp;$AE$7,T21&amp;". "&amp;U21&amp;" "&amp;R21&amp;", "&amp;$AE$7)</f>
        <v>Wed. February , 2024</v>
      </c>
      <c r="Z21" s="431">
        <f t="shared" ca="1" si="4"/>
        <v>29</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687"/>
      <c r="I22" s="23"/>
      <c r="J22" s="25"/>
      <c r="K22" s="38"/>
      <c r="L22" s="39"/>
      <c r="M22" s="37" t="str">
        <f t="shared" si="3"/>
        <v/>
      </c>
      <c r="N22" s="27"/>
      <c r="O22" s="28"/>
      <c r="P22" s="29"/>
      <c r="Q22" s="28"/>
      <c r="R22" s="26" t="str">
        <f t="shared" si="12"/>
        <v/>
      </c>
      <c r="S22" s="62"/>
      <c r="T22" s="179" t="str">
        <f ca="1">INDEX('NTS ONLY_set_year'!E:E,MATCH(TEXT($X22,"Ddd"),'NTS ONLY_set_year'!C:C,0))</f>
        <v>Wed</v>
      </c>
      <c r="U22" s="249" t="str">
        <f t="shared" ca="1" si="13"/>
        <v>February</v>
      </c>
      <c r="V22" s="184"/>
      <c r="W22" s="179"/>
      <c r="X22" s="430">
        <f t="shared" ref="X22:X85" ca="1" si="17">$AE$8+D22</f>
        <v>45322</v>
      </c>
      <c r="Y22" s="568" t="str">
        <f t="shared" ca="1" si="14"/>
        <v>Wed. February , 2024</v>
      </c>
      <c r="Z22" s="431">
        <f t="shared" ca="1" si="4"/>
        <v>29</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685"/>
      <c r="I23" s="23"/>
      <c r="J23" s="688"/>
      <c r="K23" s="38"/>
      <c r="L23" s="39"/>
      <c r="M23" s="37" t="str">
        <f t="shared" si="3"/>
        <v/>
      </c>
      <c r="N23" s="27"/>
      <c r="O23" s="28"/>
      <c r="P23" s="29"/>
      <c r="Q23" s="28"/>
      <c r="R23" s="26" t="str">
        <f t="shared" si="12"/>
        <v/>
      </c>
      <c r="S23" s="62"/>
      <c r="T23" s="179" t="str">
        <f ca="1">INDEX('NTS ONLY_set_year'!E:E,MATCH(TEXT($X23,"Ddd"),'NTS ONLY_set_year'!C:C,0))</f>
        <v>Wed</v>
      </c>
      <c r="U23" s="249" t="str">
        <f t="shared" ca="1" si="13"/>
        <v>February</v>
      </c>
      <c r="V23" s="184"/>
      <c r="W23" s="179"/>
      <c r="X23" s="430">
        <f t="shared" ca="1" si="17"/>
        <v>45322</v>
      </c>
      <c r="Y23" s="568" t="str">
        <f t="shared" ca="1" si="14"/>
        <v>Wed. February , 2024</v>
      </c>
      <c r="Z23" s="431">
        <f t="shared" ca="1" si="4"/>
        <v>29</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Wed</v>
      </c>
      <c r="U24" s="249" t="str">
        <f t="shared" ca="1" si="13"/>
        <v>February</v>
      </c>
      <c r="V24" s="184"/>
      <c r="W24" s="179"/>
      <c r="X24" s="430">
        <f t="shared" ca="1" si="17"/>
        <v>45322</v>
      </c>
      <c r="Y24" s="568" t="str">
        <f t="shared" ca="1" si="14"/>
        <v>Wed. February , 2024</v>
      </c>
      <c r="Z24" s="431">
        <f t="shared" ca="1" si="4"/>
        <v>29</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Wed</v>
      </c>
      <c r="U25" s="249" t="str">
        <f t="shared" ca="1" si="13"/>
        <v>February</v>
      </c>
      <c r="V25" s="184"/>
      <c r="W25" s="179"/>
      <c r="X25" s="430">
        <f t="shared" ca="1" si="17"/>
        <v>45322</v>
      </c>
      <c r="Y25" s="568" t="str">
        <f t="shared" ca="1" si="14"/>
        <v>Wed. February , 2024</v>
      </c>
      <c r="Z25" s="431">
        <f t="shared" ca="1" si="4"/>
        <v>29</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Wed</v>
      </c>
      <c r="U26" s="249" t="str">
        <f t="shared" ca="1" si="13"/>
        <v>February</v>
      </c>
      <c r="V26" s="184"/>
      <c r="W26" s="179"/>
      <c r="X26" s="430">
        <f t="shared" ca="1" si="17"/>
        <v>45322</v>
      </c>
      <c r="Y26" s="568" t="str">
        <f t="shared" ca="1" si="14"/>
        <v>Wed. February , 2024</v>
      </c>
      <c r="Z26" s="431">
        <f t="shared" ca="1" si="4"/>
        <v>29</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690"/>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Wed</v>
      </c>
      <c r="U27" s="249" t="str">
        <f t="shared" ca="1" si="13"/>
        <v>February</v>
      </c>
      <c r="V27" s="184"/>
      <c r="W27" s="179"/>
      <c r="X27" s="430">
        <f t="shared" ca="1" si="17"/>
        <v>45322</v>
      </c>
      <c r="Y27" s="568" t="str">
        <f t="shared" ca="1" si="14"/>
        <v>Wed. February , 2024</v>
      </c>
      <c r="Z27" s="431">
        <f t="shared" ca="1" si="4"/>
        <v>29</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690"/>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Wed</v>
      </c>
      <c r="U28" s="249" t="str">
        <f t="shared" ca="1" si="13"/>
        <v>February</v>
      </c>
      <c r="V28" s="184"/>
      <c r="W28" s="179"/>
      <c r="X28" s="430">
        <f t="shared" ca="1" si="17"/>
        <v>45322</v>
      </c>
      <c r="Y28" s="568" t="str">
        <f t="shared" ca="1" si="14"/>
        <v>Wed. February , 2024</v>
      </c>
      <c r="Z28" s="431">
        <f t="shared" ca="1" si="4"/>
        <v>29</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690"/>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Wed</v>
      </c>
      <c r="U29" s="249" t="str">
        <f t="shared" ca="1" si="13"/>
        <v>February</v>
      </c>
      <c r="V29" s="184"/>
      <c r="W29" s="179"/>
      <c r="X29" s="430">
        <f t="shared" ca="1" si="17"/>
        <v>45322</v>
      </c>
      <c r="Y29" s="568" t="str">
        <f t="shared" ca="1" si="14"/>
        <v>Wed. February , 2024</v>
      </c>
      <c r="Z29" s="431">
        <f t="shared" ca="1" si="4"/>
        <v>29</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690"/>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Wed</v>
      </c>
      <c r="U30" s="249" t="str">
        <f t="shared" ca="1" si="13"/>
        <v>February</v>
      </c>
      <c r="V30" s="184"/>
      <c r="W30" s="179"/>
      <c r="X30" s="430">
        <f t="shared" ca="1" si="17"/>
        <v>45322</v>
      </c>
      <c r="Y30" s="568" t="str">
        <f t="shared" ca="1" si="14"/>
        <v>Wed. February , 2024</v>
      </c>
      <c r="Z30" s="431">
        <f t="shared" ca="1" si="4"/>
        <v>29</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690"/>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Wed</v>
      </c>
      <c r="U31" s="249" t="str">
        <f t="shared" ca="1" si="13"/>
        <v>February</v>
      </c>
      <c r="V31" s="184"/>
      <c r="W31" s="179"/>
      <c r="X31" s="430">
        <f t="shared" ca="1" si="17"/>
        <v>45322</v>
      </c>
      <c r="Y31" s="568" t="str">
        <f t="shared" ca="1" si="14"/>
        <v>Wed. February , 2024</v>
      </c>
      <c r="Z31" s="431">
        <f t="shared" ca="1" si="4"/>
        <v>29</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690"/>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Wed</v>
      </c>
      <c r="U32" s="249" t="str">
        <f t="shared" ca="1" si="13"/>
        <v>February</v>
      </c>
      <c r="V32" s="184"/>
      <c r="W32" s="179"/>
      <c r="X32" s="430">
        <f t="shared" ca="1" si="17"/>
        <v>45322</v>
      </c>
      <c r="Y32" s="568" t="str">
        <f t="shared" ca="1" si="14"/>
        <v>Wed. February , 2024</v>
      </c>
      <c r="Z32" s="431">
        <f t="shared" ca="1" si="4"/>
        <v>29</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690"/>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Wed</v>
      </c>
      <c r="U33" s="249" t="str">
        <f t="shared" ca="1" si="13"/>
        <v>February</v>
      </c>
      <c r="V33" s="184"/>
      <c r="W33" s="179"/>
      <c r="X33" s="430">
        <f t="shared" ca="1" si="17"/>
        <v>45322</v>
      </c>
      <c r="Y33" s="568" t="str">
        <f t="shared" ca="1" si="14"/>
        <v>Wed. February , 2024</v>
      </c>
      <c r="Z33" s="431">
        <f t="shared" ca="1" si="4"/>
        <v>29</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690"/>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Wed</v>
      </c>
      <c r="U34" s="249" t="str">
        <f t="shared" ca="1" si="13"/>
        <v>February</v>
      </c>
      <c r="V34" s="184"/>
      <c r="W34" s="179"/>
      <c r="X34" s="430">
        <f t="shared" ca="1" si="17"/>
        <v>45322</v>
      </c>
      <c r="Y34" s="568" t="str">
        <f t="shared" ca="1" si="14"/>
        <v>Wed. February , 2024</v>
      </c>
      <c r="Z34" s="431">
        <f t="shared" ca="1" si="4"/>
        <v>29</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690"/>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Wed</v>
      </c>
      <c r="U35" s="249" t="str">
        <f t="shared" ca="1" si="13"/>
        <v>February</v>
      </c>
      <c r="V35" s="184"/>
      <c r="W35" s="179"/>
      <c r="X35" s="430">
        <f t="shared" ca="1" si="17"/>
        <v>45322</v>
      </c>
      <c r="Y35" s="568" t="str">
        <f t="shared" ca="1" si="14"/>
        <v>Wed. February , 2024</v>
      </c>
      <c r="Z35" s="431">
        <f t="shared" ca="1" si="4"/>
        <v>29</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690"/>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Wed</v>
      </c>
      <c r="U36" s="249" t="str">
        <f t="shared" ca="1" si="13"/>
        <v>February</v>
      </c>
      <c r="V36" s="184"/>
      <c r="W36" s="179"/>
      <c r="X36" s="430">
        <f t="shared" ca="1" si="17"/>
        <v>45322</v>
      </c>
      <c r="Y36" s="568" t="str">
        <f t="shared" ca="1" si="14"/>
        <v>Wed. February , 2024</v>
      </c>
      <c r="Z36" s="431">
        <f t="shared" ca="1" si="4"/>
        <v>29</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690"/>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Wed</v>
      </c>
      <c r="U37" s="249" t="str">
        <f t="shared" ca="1" si="13"/>
        <v>February</v>
      </c>
      <c r="V37" s="184"/>
      <c r="W37" s="179"/>
      <c r="X37" s="430">
        <f t="shared" ca="1" si="17"/>
        <v>45322</v>
      </c>
      <c r="Y37" s="568" t="str">
        <f t="shared" ca="1" si="14"/>
        <v>Wed. February , 2024</v>
      </c>
      <c r="Z37" s="431">
        <f t="shared" ca="1" si="4"/>
        <v>29</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690"/>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Wed</v>
      </c>
      <c r="U38" s="249" t="str">
        <f t="shared" ca="1" si="13"/>
        <v>February</v>
      </c>
      <c r="V38" s="184"/>
      <c r="W38" s="179"/>
      <c r="X38" s="430">
        <f t="shared" ca="1" si="17"/>
        <v>45322</v>
      </c>
      <c r="Y38" s="568" t="str">
        <f t="shared" ca="1" si="14"/>
        <v>Wed. February , 2024</v>
      </c>
      <c r="Z38" s="431">
        <f t="shared" ca="1" si="4"/>
        <v>29</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690"/>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Wed</v>
      </c>
      <c r="U39" s="249" t="str">
        <f t="shared" ca="1" si="13"/>
        <v>February</v>
      </c>
      <c r="V39" s="184"/>
      <c r="W39" s="179"/>
      <c r="X39" s="430">
        <f t="shared" ca="1" si="17"/>
        <v>45322</v>
      </c>
      <c r="Y39" s="568" t="str">
        <f t="shared" ca="1" si="14"/>
        <v>Wed. February , 2024</v>
      </c>
      <c r="Z39" s="431">
        <f t="shared" ca="1" si="4"/>
        <v>29</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690"/>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Wed</v>
      </c>
      <c r="U40" s="249" t="str">
        <f t="shared" ca="1" si="13"/>
        <v>February</v>
      </c>
      <c r="V40" s="184"/>
      <c r="W40" s="179"/>
      <c r="X40" s="430">
        <f t="shared" ca="1" si="17"/>
        <v>45322</v>
      </c>
      <c r="Y40" s="568" t="str">
        <f t="shared" ca="1" si="14"/>
        <v>Wed. February , 2024</v>
      </c>
      <c r="Z40" s="431">
        <f t="shared" ca="1" si="4"/>
        <v>29</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690"/>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Wed</v>
      </c>
      <c r="U41" s="249" t="str">
        <f t="shared" ca="1" si="13"/>
        <v>February</v>
      </c>
      <c r="V41" s="184"/>
      <c r="W41" s="179"/>
      <c r="X41" s="430">
        <f t="shared" ca="1" si="17"/>
        <v>45322</v>
      </c>
      <c r="Y41" s="568" t="str">
        <f t="shared" ca="1" si="14"/>
        <v>Wed. February , 2024</v>
      </c>
      <c r="Z41" s="431">
        <f t="shared" ca="1" si="4"/>
        <v>29</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690"/>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Wed</v>
      </c>
      <c r="U42" s="249" t="str">
        <f t="shared" ca="1" si="13"/>
        <v>February</v>
      </c>
      <c r="V42" s="184"/>
      <c r="W42" s="179"/>
      <c r="X42" s="430">
        <f t="shared" ca="1" si="17"/>
        <v>45322</v>
      </c>
      <c r="Y42" s="568" t="str">
        <f t="shared" ca="1" si="14"/>
        <v>Wed. February , 2024</v>
      </c>
      <c r="Z42" s="431">
        <f t="shared" ca="1" si="4"/>
        <v>29</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690"/>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Wed</v>
      </c>
      <c r="U43" s="249" t="str">
        <f t="shared" ca="1" si="13"/>
        <v>February</v>
      </c>
      <c r="V43" s="184"/>
      <c r="W43" s="179"/>
      <c r="X43" s="430">
        <f t="shared" ca="1" si="17"/>
        <v>45322</v>
      </c>
      <c r="Y43" s="568" t="str">
        <f t="shared" ca="1" si="14"/>
        <v>Wed. February , 2024</v>
      </c>
      <c r="Z43" s="431">
        <f t="shared" ca="1" si="4"/>
        <v>29</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690"/>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Wed</v>
      </c>
      <c r="U44" s="249" t="str">
        <f t="shared" ca="1" si="13"/>
        <v>February</v>
      </c>
      <c r="V44" s="184"/>
      <c r="W44" s="179"/>
      <c r="X44" s="430">
        <f t="shared" ca="1" si="17"/>
        <v>45322</v>
      </c>
      <c r="Y44" s="568" t="str">
        <f t="shared" ca="1" si="14"/>
        <v>Wed. February , 2024</v>
      </c>
      <c r="Z44" s="431">
        <f t="shared" ca="1" si="4"/>
        <v>29</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690"/>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Wed</v>
      </c>
      <c r="U45" s="249" t="str">
        <f t="shared" ca="1" si="13"/>
        <v>February</v>
      </c>
      <c r="V45" s="184"/>
      <c r="W45" s="179"/>
      <c r="X45" s="430">
        <f t="shared" ca="1" si="17"/>
        <v>45322</v>
      </c>
      <c r="Y45" s="568" t="str">
        <f t="shared" ca="1" si="14"/>
        <v>Wed. February , 2024</v>
      </c>
      <c r="Z45" s="431">
        <f t="shared" ca="1" si="4"/>
        <v>29</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690"/>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Wed</v>
      </c>
      <c r="U46" s="249" t="str">
        <f t="shared" ca="1" si="13"/>
        <v>February</v>
      </c>
      <c r="V46" s="184"/>
      <c r="W46" s="179"/>
      <c r="X46" s="430">
        <f t="shared" ca="1" si="17"/>
        <v>45322</v>
      </c>
      <c r="Y46" s="568" t="str">
        <f t="shared" ca="1" si="14"/>
        <v>Wed. February , 2024</v>
      </c>
      <c r="Z46" s="431">
        <f t="shared" ca="1" si="4"/>
        <v>29</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690"/>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Wed</v>
      </c>
      <c r="U47" s="249" t="str">
        <f t="shared" ca="1" si="13"/>
        <v>February</v>
      </c>
      <c r="V47" s="184"/>
      <c r="W47" s="179"/>
      <c r="X47" s="430">
        <f t="shared" ca="1" si="17"/>
        <v>45322</v>
      </c>
      <c r="Y47" s="568" t="str">
        <f t="shared" ca="1" si="14"/>
        <v>Wed. February , 2024</v>
      </c>
      <c r="Z47" s="431">
        <f t="shared" ca="1" si="4"/>
        <v>29</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690"/>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Wed</v>
      </c>
      <c r="U48" s="249" t="str">
        <f t="shared" ca="1" si="13"/>
        <v>February</v>
      </c>
      <c r="V48" s="184"/>
      <c r="W48" s="179"/>
      <c r="X48" s="430">
        <f t="shared" ca="1" si="17"/>
        <v>45322</v>
      </c>
      <c r="Y48" s="568" t="str">
        <f t="shared" ca="1" si="14"/>
        <v>Wed. February , 2024</v>
      </c>
      <c r="Z48" s="431">
        <f t="shared" ca="1" si="4"/>
        <v>29</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690"/>
      <c r="E49" s="121"/>
      <c r="F49" s="121"/>
      <c r="G49" s="121" t="str">
        <f ca="1">IF(ISBLANK(D49),IF(AND(ISNUMBER(D48),D48&lt;$AF$5),'NTS ONLY_set_year'!$E$62,"- -"),IF(D49&gt;$AF$5,$AG$5,IF(D49&gt;D48+1,$AG$6,IF(D49&lt;D48,$AG$7,Y49))))</f>
        <v>- -</v>
      </c>
      <c r="H49" s="691"/>
      <c r="I49" s="692"/>
      <c r="J49" s="25"/>
      <c r="K49" s="38"/>
      <c r="L49" s="39"/>
      <c r="M49" s="37" t="str">
        <f t="shared" si="3"/>
        <v/>
      </c>
      <c r="N49" s="27"/>
      <c r="O49" s="28"/>
      <c r="P49" s="29"/>
      <c r="Q49" s="28"/>
      <c r="R49" s="26" t="str">
        <f t="shared" si="12"/>
        <v/>
      </c>
      <c r="S49" s="62"/>
      <c r="T49" s="179" t="str">
        <f ca="1">INDEX('NTS ONLY_set_year'!E:E,MATCH(TEXT($X49,"Ddd"),'NTS ONLY_set_year'!C:C,0))</f>
        <v>Wed</v>
      </c>
      <c r="U49" s="249" t="str">
        <f t="shared" ca="1" si="13"/>
        <v>February</v>
      </c>
      <c r="V49" s="184"/>
      <c r="W49" s="179"/>
      <c r="X49" s="430">
        <f t="shared" ca="1" si="17"/>
        <v>45322</v>
      </c>
      <c r="Y49" s="568" t="str">
        <f t="shared" ca="1" si="14"/>
        <v>Wed. February , 2024</v>
      </c>
      <c r="Z49" s="431">
        <f t="shared" ca="1" si="4"/>
        <v>29</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Wed</v>
      </c>
      <c r="U50" s="249" t="str">
        <f t="shared" ca="1" si="13"/>
        <v>February</v>
      </c>
      <c r="V50" s="184"/>
      <c r="W50" s="179"/>
      <c r="X50" s="430">
        <f t="shared" ca="1" si="17"/>
        <v>45322</v>
      </c>
      <c r="Y50" s="568" t="str">
        <f t="shared" ca="1" si="14"/>
        <v>Wed. February , 2024</v>
      </c>
      <c r="Z50" s="431">
        <f t="shared" ca="1" si="4"/>
        <v>29</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Wed</v>
      </c>
      <c r="U51" s="249" t="str">
        <f t="shared" ca="1" si="13"/>
        <v>February</v>
      </c>
      <c r="V51" s="184"/>
      <c r="W51" s="179"/>
      <c r="X51" s="430">
        <f t="shared" ca="1" si="17"/>
        <v>45322</v>
      </c>
      <c r="Y51" s="568" t="str">
        <f t="shared" ca="1" si="14"/>
        <v>Wed. February , 2024</v>
      </c>
      <c r="Z51" s="431">
        <f t="shared" ca="1" si="4"/>
        <v>29</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Wed</v>
      </c>
      <c r="U52" s="249" t="str">
        <f t="shared" ca="1" si="13"/>
        <v>February</v>
      </c>
      <c r="V52" s="184"/>
      <c r="W52" s="179"/>
      <c r="X52" s="430">
        <f t="shared" ca="1" si="17"/>
        <v>45322</v>
      </c>
      <c r="Y52" s="568" t="str">
        <f t="shared" ca="1" si="14"/>
        <v>Wed. February , 2024</v>
      </c>
      <c r="Z52" s="431">
        <f t="shared" ca="1" si="4"/>
        <v>29</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Wed</v>
      </c>
      <c r="U53" s="249" t="str">
        <f t="shared" ca="1" si="13"/>
        <v>February</v>
      </c>
      <c r="V53" s="184"/>
      <c r="W53" s="179"/>
      <c r="X53" s="430">
        <f t="shared" ca="1" si="17"/>
        <v>45322</v>
      </c>
      <c r="Y53" s="568" t="str">
        <f t="shared" ca="1" si="14"/>
        <v>Wed. February , 2024</v>
      </c>
      <c r="Z53" s="431">
        <f t="shared" ca="1" si="4"/>
        <v>29</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Wed</v>
      </c>
      <c r="U54" s="249" t="str">
        <f t="shared" ca="1" si="13"/>
        <v>February</v>
      </c>
      <c r="V54" s="184"/>
      <c r="W54" s="179"/>
      <c r="X54" s="430">
        <f t="shared" ca="1" si="17"/>
        <v>45322</v>
      </c>
      <c r="Y54" s="568" t="str">
        <f t="shared" ca="1" si="14"/>
        <v>Wed. February , 2024</v>
      </c>
      <c r="Z54" s="431">
        <f t="shared" ca="1" si="4"/>
        <v>29</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Wed</v>
      </c>
      <c r="U55" s="249" t="str">
        <f t="shared" ca="1" si="13"/>
        <v>February</v>
      </c>
      <c r="V55" s="184"/>
      <c r="W55" s="179"/>
      <c r="X55" s="430">
        <f t="shared" ca="1" si="17"/>
        <v>45322</v>
      </c>
      <c r="Y55" s="568" t="str">
        <f t="shared" ca="1" si="14"/>
        <v>Wed. February , 2024</v>
      </c>
      <c r="Z55" s="431">
        <f t="shared" ca="1" si="4"/>
        <v>29</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Wed</v>
      </c>
      <c r="U56" s="249" t="str">
        <f t="shared" ca="1" si="13"/>
        <v>February</v>
      </c>
      <c r="V56" s="184"/>
      <c r="W56" s="179"/>
      <c r="X56" s="430">
        <f t="shared" ca="1" si="17"/>
        <v>45322</v>
      </c>
      <c r="Y56" s="568" t="str">
        <f t="shared" ca="1" si="14"/>
        <v>Wed. February , 2024</v>
      </c>
      <c r="Z56" s="431">
        <f t="shared" ca="1" si="4"/>
        <v>29</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Wed</v>
      </c>
      <c r="U57" s="249" t="str">
        <f t="shared" ca="1" si="13"/>
        <v>February</v>
      </c>
      <c r="V57" s="184"/>
      <c r="W57" s="179"/>
      <c r="X57" s="430">
        <f t="shared" ca="1" si="17"/>
        <v>45322</v>
      </c>
      <c r="Y57" s="568" t="str">
        <f t="shared" ca="1" si="14"/>
        <v>Wed. February , 2024</v>
      </c>
      <c r="Z57" s="431">
        <f t="shared" ca="1" si="4"/>
        <v>29</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Wed</v>
      </c>
      <c r="U58" s="249" t="str">
        <f t="shared" ca="1" si="13"/>
        <v>February</v>
      </c>
      <c r="V58" s="184"/>
      <c r="W58" s="179"/>
      <c r="X58" s="430">
        <f t="shared" ca="1" si="17"/>
        <v>45322</v>
      </c>
      <c r="Y58" s="568" t="str">
        <f t="shared" ca="1" si="14"/>
        <v>Wed. February , 2024</v>
      </c>
      <c r="Z58" s="431">
        <f t="shared" ca="1" si="4"/>
        <v>29</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Wed</v>
      </c>
      <c r="U59" s="249" t="str">
        <f t="shared" ca="1" si="13"/>
        <v>February</v>
      </c>
      <c r="V59" s="184"/>
      <c r="W59" s="179"/>
      <c r="X59" s="430">
        <f t="shared" ca="1" si="17"/>
        <v>45322</v>
      </c>
      <c r="Y59" s="568" t="str">
        <f t="shared" ca="1" si="14"/>
        <v>Wed. February , 2024</v>
      </c>
      <c r="Z59" s="431">
        <f t="shared" ca="1" si="4"/>
        <v>29</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Wed</v>
      </c>
      <c r="U60" s="249" t="str">
        <f t="shared" ca="1" si="13"/>
        <v>February</v>
      </c>
      <c r="V60" s="184"/>
      <c r="W60" s="179"/>
      <c r="X60" s="430">
        <f t="shared" ca="1" si="17"/>
        <v>45322</v>
      </c>
      <c r="Y60" s="568" t="str">
        <f t="shared" ca="1" si="14"/>
        <v>Wed. February , 2024</v>
      </c>
      <c r="Z60" s="431">
        <f t="shared" ca="1" si="4"/>
        <v>29</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Wed</v>
      </c>
      <c r="U61" s="249" t="str">
        <f t="shared" ca="1" si="13"/>
        <v>February</v>
      </c>
      <c r="V61" s="184"/>
      <c r="W61" s="179"/>
      <c r="X61" s="430">
        <f t="shared" ca="1" si="17"/>
        <v>45322</v>
      </c>
      <c r="Y61" s="568" t="str">
        <f t="shared" ca="1" si="14"/>
        <v>Wed. February , 2024</v>
      </c>
      <c r="Z61" s="431">
        <f t="shared" ca="1" si="4"/>
        <v>29</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Wed</v>
      </c>
      <c r="U62" s="249" t="str">
        <f t="shared" ca="1" si="13"/>
        <v>February</v>
      </c>
      <c r="V62" s="184"/>
      <c r="W62" s="179"/>
      <c r="X62" s="430">
        <f t="shared" ca="1" si="17"/>
        <v>45322</v>
      </c>
      <c r="Y62" s="568" t="str">
        <f t="shared" ca="1" si="14"/>
        <v>Wed. February , 2024</v>
      </c>
      <c r="Z62" s="431">
        <f t="shared" ca="1" si="4"/>
        <v>29</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Wed</v>
      </c>
      <c r="U63" s="249" t="str">
        <f t="shared" ca="1" si="13"/>
        <v>February</v>
      </c>
      <c r="V63" s="184"/>
      <c r="W63" s="179"/>
      <c r="X63" s="430">
        <f t="shared" ca="1" si="17"/>
        <v>45322</v>
      </c>
      <c r="Y63" s="568" t="str">
        <f t="shared" ca="1" si="14"/>
        <v>Wed. February , 2024</v>
      </c>
      <c r="Z63" s="431">
        <f t="shared" ca="1" si="4"/>
        <v>29</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Wed</v>
      </c>
      <c r="U64" s="249" t="str">
        <f t="shared" ca="1" si="13"/>
        <v>February</v>
      </c>
      <c r="V64" s="184"/>
      <c r="W64" s="179"/>
      <c r="X64" s="430">
        <f t="shared" ca="1" si="17"/>
        <v>45322</v>
      </c>
      <c r="Y64" s="568" t="str">
        <f t="shared" ca="1" si="14"/>
        <v>Wed. February , 2024</v>
      </c>
      <c r="Z64" s="431">
        <f t="shared" ca="1" si="4"/>
        <v>29</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Wed</v>
      </c>
      <c r="U65" s="249" t="str">
        <f t="shared" ca="1" si="13"/>
        <v>February</v>
      </c>
      <c r="V65" s="184"/>
      <c r="W65" s="179"/>
      <c r="X65" s="430">
        <f t="shared" ca="1" si="17"/>
        <v>45322</v>
      </c>
      <c r="Y65" s="568" t="str">
        <f t="shared" ca="1" si="14"/>
        <v>Wed. February , 2024</v>
      </c>
      <c r="Z65" s="431">
        <f t="shared" ca="1" si="4"/>
        <v>29</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Wed</v>
      </c>
      <c r="U66" s="249" t="str">
        <f t="shared" ca="1" si="13"/>
        <v>February</v>
      </c>
      <c r="V66" s="184"/>
      <c r="W66" s="179"/>
      <c r="X66" s="430">
        <f t="shared" ca="1" si="17"/>
        <v>45322</v>
      </c>
      <c r="Y66" s="568" t="str">
        <f t="shared" ca="1" si="14"/>
        <v>Wed. February , 2024</v>
      </c>
      <c r="Z66" s="431">
        <f t="shared" ca="1" si="4"/>
        <v>29</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Wed</v>
      </c>
      <c r="U67" s="249" t="str">
        <f t="shared" ca="1" si="13"/>
        <v>February</v>
      </c>
      <c r="V67" s="184"/>
      <c r="W67" s="179"/>
      <c r="X67" s="430">
        <f t="shared" ca="1" si="17"/>
        <v>45322</v>
      </c>
      <c r="Y67" s="568" t="str">
        <f t="shared" ca="1" si="14"/>
        <v>Wed. February , 2024</v>
      </c>
      <c r="Z67" s="431">
        <f t="shared" ca="1" si="4"/>
        <v>29</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Wed</v>
      </c>
      <c r="U68" s="249" t="str">
        <f t="shared" ca="1" si="13"/>
        <v>February</v>
      </c>
      <c r="V68" s="184"/>
      <c r="W68" s="179"/>
      <c r="X68" s="430">
        <f t="shared" ca="1" si="17"/>
        <v>45322</v>
      </c>
      <c r="Y68" s="568" t="str">
        <f t="shared" ca="1" si="14"/>
        <v>Wed. February , 2024</v>
      </c>
      <c r="Z68" s="431">
        <f t="shared" ca="1" si="4"/>
        <v>29</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Wed</v>
      </c>
      <c r="U69" s="249" t="str">
        <f t="shared" ca="1" si="13"/>
        <v>February</v>
      </c>
      <c r="V69" s="184"/>
      <c r="W69" s="179"/>
      <c r="X69" s="430">
        <f t="shared" ca="1" si="17"/>
        <v>45322</v>
      </c>
      <c r="Y69" s="568" t="str">
        <f t="shared" ca="1" si="14"/>
        <v>Wed. February , 2024</v>
      </c>
      <c r="Z69" s="431">
        <f t="shared" ca="1" si="4"/>
        <v>29</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Wed</v>
      </c>
      <c r="U70" s="249" t="str">
        <f t="shared" ca="1" si="13"/>
        <v>February</v>
      </c>
      <c r="V70" s="184"/>
      <c r="W70" s="179"/>
      <c r="X70" s="430">
        <f t="shared" ca="1" si="17"/>
        <v>45322</v>
      </c>
      <c r="Y70" s="568" t="str">
        <f t="shared" ca="1" si="14"/>
        <v>Wed. February , 2024</v>
      </c>
      <c r="Z70" s="431">
        <f t="shared" ca="1" si="4"/>
        <v>29</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Wed</v>
      </c>
      <c r="U71" s="249" t="str">
        <f t="shared" ca="1" si="13"/>
        <v>February</v>
      </c>
      <c r="V71" s="184"/>
      <c r="W71" s="179"/>
      <c r="X71" s="430">
        <f t="shared" ca="1" si="17"/>
        <v>45322</v>
      </c>
      <c r="Y71" s="568" t="str">
        <f t="shared" ca="1" si="14"/>
        <v>Wed. February , 2024</v>
      </c>
      <c r="Z71" s="431">
        <f t="shared" ca="1" si="4"/>
        <v>29</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Wed</v>
      </c>
      <c r="U72" s="249" t="str">
        <f t="shared" ca="1" si="13"/>
        <v>February</v>
      </c>
      <c r="V72" s="184"/>
      <c r="W72" s="179"/>
      <c r="X72" s="430">
        <f t="shared" ca="1" si="17"/>
        <v>45322</v>
      </c>
      <c r="Y72" s="568" t="str">
        <f t="shared" ca="1" si="14"/>
        <v>Wed. February , 2024</v>
      </c>
      <c r="Z72" s="431">
        <f t="shared" ca="1" si="4"/>
        <v>29</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Wed</v>
      </c>
      <c r="U73" s="249" t="str">
        <f t="shared" ca="1" si="13"/>
        <v>February</v>
      </c>
      <c r="V73" s="184"/>
      <c r="W73" s="179"/>
      <c r="X73" s="430">
        <f t="shared" ca="1" si="17"/>
        <v>45322</v>
      </c>
      <c r="Y73" s="568" t="str">
        <f t="shared" ca="1" si="14"/>
        <v>Wed. February , 2024</v>
      </c>
      <c r="Z73" s="431">
        <f t="shared" ca="1" si="4"/>
        <v>29</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Wed</v>
      </c>
      <c r="U74" s="249" t="str">
        <f t="shared" ca="1" si="13"/>
        <v>February</v>
      </c>
      <c r="V74" s="184"/>
      <c r="W74" s="179"/>
      <c r="X74" s="430">
        <f t="shared" ca="1" si="17"/>
        <v>45322</v>
      </c>
      <c r="Y74" s="568" t="str">
        <f t="shared" ca="1" si="14"/>
        <v>Wed. February , 2024</v>
      </c>
      <c r="Z74" s="431">
        <f t="shared" ca="1" si="4"/>
        <v>29</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Wed</v>
      </c>
      <c r="U75" s="249" t="str">
        <f t="shared" ca="1" si="13"/>
        <v>February</v>
      </c>
      <c r="V75" s="184"/>
      <c r="W75" s="179"/>
      <c r="X75" s="430">
        <f t="shared" ca="1" si="17"/>
        <v>45322</v>
      </c>
      <c r="Y75" s="568" t="str">
        <f t="shared" ca="1" si="14"/>
        <v>Wed. February , 2024</v>
      </c>
      <c r="Z75" s="431">
        <f t="shared" ca="1" si="4"/>
        <v>29</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Wed</v>
      </c>
      <c r="U76" s="249" t="str">
        <f t="shared" ca="1" si="13"/>
        <v>February</v>
      </c>
      <c r="V76" s="184"/>
      <c r="W76" s="179"/>
      <c r="X76" s="430">
        <f t="shared" ca="1" si="17"/>
        <v>45322</v>
      </c>
      <c r="Y76" s="568" t="str">
        <f t="shared" ca="1" si="14"/>
        <v>Wed. February , 2024</v>
      </c>
      <c r="Z76" s="431">
        <f t="shared" ca="1" si="4"/>
        <v>29</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Wed</v>
      </c>
      <c r="U77" s="249" t="str">
        <f t="shared" ca="1" si="13"/>
        <v>February</v>
      </c>
      <c r="V77" s="184"/>
      <c r="W77" s="179"/>
      <c r="X77" s="430">
        <f t="shared" ca="1" si="17"/>
        <v>45322</v>
      </c>
      <c r="Y77" s="568" t="str">
        <f t="shared" ca="1" si="14"/>
        <v>Wed. February , 2024</v>
      </c>
      <c r="Z77" s="431">
        <f t="shared" ca="1" si="4"/>
        <v>29</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Wed</v>
      </c>
      <c r="U78" s="249" t="str">
        <f t="shared" ca="1" si="13"/>
        <v>February</v>
      </c>
      <c r="V78" s="184"/>
      <c r="W78" s="179"/>
      <c r="X78" s="430">
        <f t="shared" ca="1" si="17"/>
        <v>45322</v>
      </c>
      <c r="Y78" s="568" t="str">
        <f t="shared" ca="1" si="14"/>
        <v>Wed. February , 2024</v>
      </c>
      <c r="Z78" s="431">
        <f t="shared" ca="1" si="4"/>
        <v>29</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Wed</v>
      </c>
      <c r="U79" s="249" t="str">
        <f t="shared" ca="1" si="13"/>
        <v>February</v>
      </c>
      <c r="V79" s="184"/>
      <c r="W79" s="179"/>
      <c r="X79" s="430">
        <f t="shared" ca="1" si="17"/>
        <v>45322</v>
      </c>
      <c r="Y79" s="568" t="str">
        <f t="shared" ca="1" si="14"/>
        <v>Wed. February , 2024</v>
      </c>
      <c r="Z79" s="431">
        <f t="shared" ca="1" si="4"/>
        <v>29</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Wed</v>
      </c>
      <c r="U80" s="249" t="str">
        <f t="shared" ca="1" si="13"/>
        <v>February</v>
      </c>
      <c r="V80" s="184"/>
      <c r="W80" s="179"/>
      <c r="X80" s="430">
        <f t="shared" ca="1" si="17"/>
        <v>45322</v>
      </c>
      <c r="Y80" s="568" t="str">
        <f t="shared" ca="1" si="14"/>
        <v>Wed. February , 2024</v>
      </c>
      <c r="Z80" s="431">
        <f t="shared" ca="1" si="4"/>
        <v>29</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Wed</v>
      </c>
      <c r="U81" s="249" t="str">
        <f t="shared" ca="1" si="13"/>
        <v>February</v>
      </c>
      <c r="V81" s="184"/>
      <c r="W81" s="179"/>
      <c r="X81" s="430">
        <f t="shared" ca="1" si="17"/>
        <v>45322</v>
      </c>
      <c r="Y81" s="568" t="str">
        <f t="shared" ca="1" si="14"/>
        <v>Wed. February , 2024</v>
      </c>
      <c r="Z81" s="431">
        <f t="shared" ca="1" si="4"/>
        <v>29</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Wed</v>
      </c>
      <c r="U82" s="249" t="str">
        <f t="shared" ca="1" si="13"/>
        <v>February</v>
      </c>
      <c r="V82" s="184"/>
      <c r="W82" s="179"/>
      <c r="X82" s="430">
        <f t="shared" ca="1" si="17"/>
        <v>45322</v>
      </c>
      <c r="Y82" s="568" t="str">
        <f t="shared" ca="1" si="14"/>
        <v>Wed. February , 2024</v>
      </c>
      <c r="Z82" s="431">
        <f t="shared" ca="1" si="4"/>
        <v>29</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Wed</v>
      </c>
      <c r="U83" s="249" t="str">
        <f t="shared" ca="1" si="13"/>
        <v>February</v>
      </c>
      <c r="V83" s="184"/>
      <c r="W83" s="179"/>
      <c r="X83" s="430">
        <f t="shared" ca="1" si="17"/>
        <v>45322</v>
      </c>
      <c r="Y83" s="568" t="str">
        <f t="shared" ca="1" si="14"/>
        <v>Wed. February , 2024</v>
      </c>
      <c r="Z83" s="431">
        <f t="shared" ca="1" si="4"/>
        <v>29</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Wed</v>
      </c>
      <c r="U84" s="249" t="str">
        <f t="shared" ca="1" si="13"/>
        <v>February</v>
      </c>
      <c r="V84" s="184"/>
      <c r="W84" s="179"/>
      <c r="X84" s="430">
        <f t="shared" ca="1" si="17"/>
        <v>45322</v>
      </c>
      <c r="Y84" s="568" t="str">
        <f t="shared" ca="1" si="14"/>
        <v>Wed. February , 2024</v>
      </c>
      <c r="Z84" s="431">
        <f t="shared" ref="Z84:Z147" ca="1" si="24">MIN(R84,$AF$5)</f>
        <v>29</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Wed</v>
      </c>
      <c r="U85" s="249" t="str">
        <f t="shared" ref="U85:U148" ca="1" si="32">$U$19</f>
        <v>February</v>
      </c>
      <c r="V85" s="184"/>
      <c r="W85" s="179"/>
      <c r="X85" s="430">
        <f t="shared" ca="1" si="17"/>
        <v>45322</v>
      </c>
      <c r="Y85" s="568" t="str">
        <f t="shared" ref="Y85:Y148" ca="1" si="33">IF(Y79="f",T85&amp;". "&amp;" "&amp;R85&amp;" "&amp;U85&amp;" "&amp;$AE$7,T85&amp;". "&amp;U85&amp;" "&amp;R85&amp;", "&amp;$AE$7)</f>
        <v>Wed. February , 2024</v>
      </c>
      <c r="Z85" s="431">
        <f t="shared" ca="1" si="24"/>
        <v>29</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Wed</v>
      </c>
      <c r="U86" s="249" t="str">
        <f t="shared" ca="1" si="32"/>
        <v>February</v>
      </c>
      <c r="V86" s="184"/>
      <c r="W86" s="179"/>
      <c r="X86" s="430">
        <f t="shared" ref="X86:X149" ca="1" si="36">$AE$8+D86</f>
        <v>45322</v>
      </c>
      <c r="Y86" s="568" t="str">
        <f t="shared" ca="1" si="33"/>
        <v>Wed. February , 2024</v>
      </c>
      <c r="Z86" s="431">
        <f t="shared" ca="1" si="24"/>
        <v>29</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Wed</v>
      </c>
      <c r="U87" s="249" t="str">
        <f t="shared" ca="1" si="32"/>
        <v>February</v>
      </c>
      <c r="V87" s="184"/>
      <c r="W87" s="179"/>
      <c r="X87" s="430">
        <f t="shared" ca="1" si="36"/>
        <v>45322</v>
      </c>
      <c r="Y87" s="568" t="str">
        <f t="shared" ca="1" si="33"/>
        <v>Wed. February , 2024</v>
      </c>
      <c r="Z87" s="431">
        <f t="shared" ca="1" si="24"/>
        <v>29</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Wed</v>
      </c>
      <c r="U88" s="249" t="str">
        <f t="shared" ca="1" si="32"/>
        <v>February</v>
      </c>
      <c r="V88" s="184"/>
      <c r="W88" s="179"/>
      <c r="X88" s="430">
        <f t="shared" ca="1" si="36"/>
        <v>45322</v>
      </c>
      <c r="Y88" s="568" t="str">
        <f t="shared" ca="1" si="33"/>
        <v>Wed. February , 2024</v>
      </c>
      <c r="Z88" s="431">
        <f t="shared" ca="1" si="24"/>
        <v>29</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Wed</v>
      </c>
      <c r="U89" s="249" t="str">
        <f t="shared" ca="1" si="32"/>
        <v>February</v>
      </c>
      <c r="V89" s="184"/>
      <c r="W89" s="179"/>
      <c r="X89" s="430">
        <f t="shared" ca="1" si="36"/>
        <v>45322</v>
      </c>
      <c r="Y89" s="568" t="str">
        <f t="shared" ca="1" si="33"/>
        <v>Wed. February , 2024</v>
      </c>
      <c r="Z89" s="431">
        <f t="shared" ca="1" si="24"/>
        <v>29</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Wed</v>
      </c>
      <c r="U90" s="249" t="str">
        <f t="shared" ca="1" si="32"/>
        <v>February</v>
      </c>
      <c r="V90" s="184"/>
      <c r="W90" s="179"/>
      <c r="X90" s="430">
        <f t="shared" ca="1" si="36"/>
        <v>45322</v>
      </c>
      <c r="Y90" s="568" t="str">
        <f t="shared" ca="1" si="33"/>
        <v>Wed. February , 2024</v>
      </c>
      <c r="Z90" s="431">
        <f t="shared" ca="1" si="24"/>
        <v>29</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Wed</v>
      </c>
      <c r="U91" s="249" t="str">
        <f t="shared" ca="1" si="32"/>
        <v>February</v>
      </c>
      <c r="V91" s="184"/>
      <c r="W91" s="179"/>
      <c r="X91" s="430">
        <f t="shared" ca="1" si="36"/>
        <v>45322</v>
      </c>
      <c r="Y91" s="568" t="str">
        <f t="shared" ca="1" si="33"/>
        <v>Wed. February , 2024</v>
      </c>
      <c r="Z91" s="431">
        <f t="shared" ca="1" si="24"/>
        <v>29</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Wed</v>
      </c>
      <c r="U92" s="249" t="str">
        <f t="shared" ca="1" si="32"/>
        <v>February</v>
      </c>
      <c r="V92" s="184"/>
      <c r="W92" s="179"/>
      <c r="X92" s="430">
        <f t="shared" ca="1" si="36"/>
        <v>45322</v>
      </c>
      <c r="Y92" s="568" t="str">
        <f t="shared" ca="1" si="33"/>
        <v>Wed. February , 2024</v>
      </c>
      <c r="Z92" s="431">
        <f t="shared" ca="1" si="24"/>
        <v>29</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Wed</v>
      </c>
      <c r="U93" s="249" t="str">
        <f t="shared" ca="1" si="32"/>
        <v>February</v>
      </c>
      <c r="V93" s="184"/>
      <c r="W93" s="179"/>
      <c r="X93" s="430">
        <f t="shared" ca="1" si="36"/>
        <v>45322</v>
      </c>
      <c r="Y93" s="568" t="str">
        <f t="shared" ca="1" si="33"/>
        <v>Wed. February , 2024</v>
      </c>
      <c r="Z93" s="431">
        <f t="shared" ca="1" si="24"/>
        <v>29</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Wed</v>
      </c>
      <c r="U94" s="249" t="str">
        <f t="shared" ca="1" si="32"/>
        <v>February</v>
      </c>
      <c r="V94" s="184"/>
      <c r="W94" s="179"/>
      <c r="X94" s="430">
        <f t="shared" ca="1" si="36"/>
        <v>45322</v>
      </c>
      <c r="Y94" s="568" t="str">
        <f t="shared" ca="1" si="33"/>
        <v>Wed. February , 2024</v>
      </c>
      <c r="Z94" s="431">
        <f t="shared" ca="1" si="24"/>
        <v>29</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Wed</v>
      </c>
      <c r="U95" s="249" t="str">
        <f t="shared" ca="1" si="32"/>
        <v>February</v>
      </c>
      <c r="V95" s="184"/>
      <c r="W95" s="179"/>
      <c r="X95" s="430">
        <f t="shared" ca="1" si="36"/>
        <v>45322</v>
      </c>
      <c r="Y95" s="568" t="str">
        <f t="shared" ca="1" si="33"/>
        <v>Wed. February , 2024</v>
      </c>
      <c r="Z95" s="431">
        <f t="shared" ca="1" si="24"/>
        <v>29</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Wed</v>
      </c>
      <c r="U96" s="249" t="str">
        <f t="shared" ca="1" si="32"/>
        <v>February</v>
      </c>
      <c r="V96" s="184"/>
      <c r="W96" s="179"/>
      <c r="X96" s="430">
        <f t="shared" ca="1" si="36"/>
        <v>45322</v>
      </c>
      <c r="Y96" s="568" t="str">
        <f t="shared" ca="1" si="33"/>
        <v>Wed. February , 2024</v>
      </c>
      <c r="Z96" s="431">
        <f t="shared" ca="1" si="24"/>
        <v>29</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Wed</v>
      </c>
      <c r="U97" s="249" t="str">
        <f t="shared" ca="1" si="32"/>
        <v>February</v>
      </c>
      <c r="V97" s="184"/>
      <c r="W97" s="179"/>
      <c r="X97" s="430">
        <f t="shared" ca="1" si="36"/>
        <v>45322</v>
      </c>
      <c r="Y97" s="568" t="str">
        <f t="shared" ca="1" si="33"/>
        <v>Wed. February , 2024</v>
      </c>
      <c r="Z97" s="431">
        <f t="shared" ca="1" si="24"/>
        <v>29</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Wed</v>
      </c>
      <c r="U98" s="249" t="str">
        <f t="shared" ca="1" si="32"/>
        <v>February</v>
      </c>
      <c r="V98" s="184"/>
      <c r="W98" s="179"/>
      <c r="X98" s="430">
        <f t="shared" ca="1" si="36"/>
        <v>45322</v>
      </c>
      <c r="Y98" s="568" t="str">
        <f t="shared" ca="1" si="33"/>
        <v>Wed. February , 2024</v>
      </c>
      <c r="Z98" s="431">
        <f t="shared" ca="1" si="24"/>
        <v>29</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Wed</v>
      </c>
      <c r="U99" s="249" t="str">
        <f t="shared" ca="1" si="32"/>
        <v>February</v>
      </c>
      <c r="V99" s="184"/>
      <c r="W99" s="179"/>
      <c r="X99" s="430">
        <f t="shared" ca="1" si="36"/>
        <v>45322</v>
      </c>
      <c r="Y99" s="568" t="str">
        <f t="shared" ca="1" si="33"/>
        <v>Wed. February , 2024</v>
      </c>
      <c r="Z99" s="431">
        <f t="shared" ca="1" si="24"/>
        <v>29</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Wed</v>
      </c>
      <c r="U100" s="249" t="str">
        <f t="shared" ca="1" si="32"/>
        <v>February</v>
      </c>
      <c r="V100" s="184"/>
      <c r="W100" s="179"/>
      <c r="X100" s="430">
        <f t="shared" ca="1" si="36"/>
        <v>45322</v>
      </c>
      <c r="Y100" s="568" t="str">
        <f t="shared" ca="1" si="33"/>
        <v>Wed. February , 2024</v>
      </c>
      <c r="Z100" s="431">
        <f t="shared" ca="1" si="24"/>
        <v>29</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Wed</v>
      </c>
      <c r="U101" s="249" t="str">
        <f t="shared" ca="1" si="32"/>
        <v>February</v>
      </c>
      <c r="V101" s="184"/>
      <c r="W101" s="179"/>
      <c r="X101" s="430">
        <f t="shared" ca="1" si="36"/>
        <v>45322</v>
      </c>
      <c r="Y101" s="568" t="str">
        <f t="shared" ca="1" si="33"/>
        <v>Wed. February , 2024</v>
      </c>
      <c r="Z101" s="431">
        <f t="shared" ca="1" si="24"/>
        <v>29</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Wed</v>
      </c>
      <c r="U102" s="249" t="str">
        <f t="shared" ca="1" si="32"/>
        <v>February</v>
      </c>
      <c r="V102" s="184"/>
      <c r="W102" s="179"/>
      <c r="X102" s="430">
        <f t="shared" ca="1" si="36"/>
        <v>45322</v>
      </c>
      <c r="Y102" s="568" t="str">
        <f t="shared" ca="1" si="33"/>
        <v>Wed. February , 2024</v>
      </c>
      <c r="Z102" s="431">
        <f t="shared" ca="1" si="24"/>
        <v>29</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Wed</v>
      </c>
      <c r="U103" s="249" t="str">
        <f t="shared" ca="1" si="32"/>
        <v>February</v>
      </c>
      <c r="V103" s="184"/>
      <c r="W103" s="179"/>
      <c r="X103" s="430">
        <f t="shared" ca="1" si="36"/>
        <v>45322</v>
      </c>
      <c r="Y103" s="568" t="str">
        <f t="shared" ca="1" si="33"/>
        <v>Wed. February , 2024</v>
      </c>
      <c r="Z103" s="431">
        <f t="shared" ca="1" si="24"/>
        <v>29</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Wed</v>
      </c>
      <c r="U104" s="249" t="str">
        <f t="shared" ca="1" si="32"/>
        <v>February</v>
      </c>
      <c r="V104" s="184"/>
      <c r="W104" s="179"/>
      <c r="X104" s="430">
        <f t="shared" ca="1" si="36"/>
        <v>45322</v>
      </c>
      <c r="Y104" s="568" t="str">
        <f t="shared" ca="1" si="33"/>
        <v>Wed. February , 2024</v>
      </c>
      <c r="Z104" s="431">
        <f t="shared" ca="1" si="24"/>
        <v>29</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Wed</v>
      </c>
      <c r="U105" s="249" t="str">
        <f t="shared" ca="1" si="32"/>
        <v>February</v>
      </c>
      <c r="V105" s="184"/>
      <c r="W105" s="179"/>
      <c r="X105" s="430">
        <f t="shared" ca="1" si="36"/>
        <v>45322</v>
      </c>
      <c r="Y105" s="568" t="str">
        <f t="shared" ca="1" si="33"/>
        <v>Wed. February , 2024</v>
      </c>
      <c r="Z105" s="431">
        <f t="shared" ca="1" si="24"/>
        <v>29</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Wed</v>
      </c>
      <c r="U106" s="249" t="str">
        <f t="shared" ca="1" si="32"/>
        <v>February</v>
      </c>
      <c r="V106" s="184"/>
      <c r="W106" s="179"/>
      <c r="X106" s="430">
        <f t="shared" ca="1" si="36"/>
        <v>45322</v>
      </c>
      <c r="Y106" s="568" t="str">
        <f t="shared" ca="1" si="33"/>
        <v>Wed. February , 2024</v>
      </c>
      <c r="Z106" s="431">
        <f t="shared" ca="1" si="24"/>
        <v>29</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Wed</v>
      </c>
      <c r="U107" s="249" t="str">
        <f t="shared" ca="1" si="32"/>
        <v>February</v>
      </c>
      <c r="V107" s="184"/>
      <c r="W107" s="179"/>
      <c r="X107" s="430">
        <f t="shared" ca="1" si="36"/>
        <v>45322</v>
      </c>
      <c r="Y107" s="568" t="str">
        <f t="shared" ca="1" si="33"/>
        <v>Wed. February , 2024</v>
      </c>
      <c r="Z107" s="431">
        <f t="shared" ca="1" si="24"/>
        <v>29</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Wed</v>
      </c>
      <c r="U108" s="249" t="str">
        <f t="shared" ca="1" si="32"/>
        <v>February</v>
      </c>
      <c r="V108" s="184"/>
      <c r="W108" s="179"/>
      <c r="X108" s="430">
        <f t="shared" ca="1" si="36"/>
        <v>45322</v>
      </c>
      <c r="Y108" s="568" t="str">
        <f t="shared" ca="1" si="33"/>
        <v>Wed. February , 2024</v>
      </c>
      <c r="Z108" s="431">
        <f t="shared" ca="1" si="24"/>
        <v>29</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Wed</v>
      </c>
      <c r="U109" s="249" t="str">
        <f t="shared" ca="1" si="32"/>
        <v>February</v>
      </c>
      <c r="V109" s="184"/>
      <c r="W109" s="179"/>
      <c r="X109" s="430">
        <f t="shared" ca="1" si="36"/>
        <v>45322</v>
      </c>
      <c r="Y109" s="568" t="str">
        <f t="shared" ca="1" si="33"/>
        <v>Wed. February , 2024</v>
      </c>
      <c r="Z109" s="431">
        <f t="shared" ca="1" si="24"/>
        <v>29</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Wed</v>
      </c>
      <c r="U110" s="249" t="str">
        <f t="shared" ca="1" si="32"/>
        <v>February</v>
      </c>
      <c r="V110" s="184"/>
      <c r="W110" s="179"/>
      <c r="X110" s="430">
        <f t="shared" ca="1" si="36"/>
        <v>45322</v>
      </c>
      <c r="Y110" s="568" t="str">
        <f t="shared" ca="1" si="33"/>
        <v>Wed. February , 2024</v>
      </c>
      <c r="Z110" s="431">
        <f t="shared" ca="1" si="24"/>
        <v>29</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Wed</v>
      </c>
      <c r="U111" s="249" t="str">
        <f t="shared" ca="1" si="32"/>
        <v>February</v>
      </c>
      <c r="V111" s="184"/>
      <c r="W111" s="179"/>
      <c r="X111" s="430">
        <f t="shared" ca="1" si="36"/>
        <v>45322</v>
      </c>
      <c r="Y111" s="568" t="str">
        <f t="shared" ca="1" si="33"/>
        <v>Wed. February , 2024</v>
      </c>
      <c r="Z111" s="431">
        <f t="shared" ca="1" si="24"/>
        <v>29</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Wed</v>
      </c>
      <c r="U112" s="249" t="str">
        <f t="shared" ca="1" si="32"/>
        <v>February</v>
      </c>
      <c r="V112" s="184"/>
      <c r="W112" s="179"/>
      <c r="X112" s="430">
        <f t="shared" ca="1" si="36"/>
        <v>45322</v>
      </c>
      <c r="Y112" s="568" t="str">
        <f t="shared" ca="1" si="33"/>
        <v>Wed. February , 2024</v>
      </c>
      <c r="Z112" s="431">
        <f t="shared" ca="1" si="24"/>
        <v>29</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Wed</v>
      </c>
      <c r="U113" s="249" t="str">
        <f t="shared" ca="1" si="32"/>
        <v>February</v>
      </c>
      <c r="V113" s="184"/>
      <c r="W113" s="179"/>
      <c r="X113" s="430">
        <f t="shared" ca="1" si="36"/>
        <v>45322</v>
      </c>
      <c r="Y113" s="568" t="str">
        <f t="shared" ca="1" si="33"/>
        <v>Wed. February , 2024</v>
      </c>
      <c r="Z113" s="431">
        <f t="shared" ca="1" si="24"/>
        <v>29</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Wed</v>
      </c>
      <c r="U114" s="249" t="str">
        <f t="shared" ca="1" si="32"/>
        <v>February</v>
      </c>
      <c r="V114" s="184"/>
      <c r="W114" s="179"/>
      <c r="X114" s="430">
        <f t="shared" ca="1" si="36"/>
        <v>45322</v>
      </c>
      <c r="Y114" s="568" t="str">
        <f t="shared" ca="1" si="33"/>
        <v>Wed. February , 2024</v>
      </c>
      <c r="Z114" s="431">
        <f t="shared" ca="1" si="24"/>
        <v>29</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Wed</v>
      </c>
      <c r="U115" s="249" t="str">
        <f t="shared" ca="1" si="32"/>
        <v>February</v>
      </c>
      <c r="V115" s="184"/>
      <c r="W115" s="179"/>
      <c r="X115" s="430">
        <f t="shared" ca="1" si="36"/>
        <v>45322</v>
      </c>
      <c r="Y115" s="568" t="str">
        <f t="shared" ca="1" si="33"/>
        <v>Wed. February , 2024</v>
      </c>
      <c r="Z115" s="431">
        <f t="shared" ca="1" si="24"/>
        <v>29</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Wed</v>
      </c>
      <c r="U116" s="249" t="str">
        <f t="shared" ca="1" si="32"/>
        <v>February</v>
      </c>
      <c r="V116" s="184"/>
      <c r="W116" s="179"/>
      <c r="X116" s="430">
        <f t="shared" ca="1" si="36"/>
        <v>45322</v>
      </c>
      <c r="Y116" s="568" t="str">
        <f t="shared" ca="1" si="33"/>
        <v>Wed. February , 2024</v>
      </c>
      <c r="Z116" s="431">
        <f t="shared" ca="1" si="24"/>
        <v>29</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Wed</v>
      </c>
      <c r="U117" s="249" t="str">
        <f t="shared" ca="1" si="32"/>
        <v>February</v>
      </c>
      <c r="V117" s="184"/>
      <c r="W117" s="179"/>
      <c r="X117" s="430">
        <f t="shared" ca="1" si="36"/>
        <v>45322</v>
      </c>
      <c r="Y117" s="568" t="str">
        <f t="shared" ca="1" si="33"/>
        <v>Wed. February , 2024</v>
      </c>
      <c r="Z117" s="431">
        <f t="shared" ca="1" si="24"/>
        <v>29</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Wed</v>
      </c>
      <c r="U118" s="249" t="str">
        <f t="shared" ca="1" si="32"/>
        <v>February</v>
      </c>
      <c r="V118" s="184"/>
      <c r="W118" s="179"/>
      <c r="X118" s="430">
        <f t="shared" ca="1" si="36"/>
        <v>45322</v>
      </c>
      <c r="Y118" s="568" t="str">
        <f t="shared" ca="1" si="33"/>
        <v>Wed. February , 2024</v>
      </c>
      <c r="Z118" s="431">
        <f t="shared" ca="1" si="24"/>
        <v>29</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Wed</v>
      </c>
      <c r="U119" s="249" t="str">
        <f t="shared" ca="1" si="32"/>
        <v>February</v>
      </c>
      <c r="V119" s="184"/>
      <c r="W119" s="179"/>
      <c r="X119" s="430">
        <f t="shared" ca="1" si="36"/>
        <v>45322</v>
      </c>
      <c r="Y119" s="568" t="str">
        <f t="shared" ca="1" si="33"/>
        <v>Wed. February , 2024</v>
      </c>
      <c r="Z119" s="431">
        <f t="shared" ca="1" si="24"/>
        <v>29</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Wed</v>
      </c>
      <c r="U120" s="249" t="str">
        <f t="shared" ca="1" si="32"/>
        <v>February</v>
      </c>
      <c r="V120" s="184"/>
      <c r="W120" s="179"/>
      <c r="X120" s="430">
        <f t="shared" ca="1" si="36"/>
        <v>45322</v>
      </c>
      <c r="Y120" s="568" t="str">
        <f t="shared" ca="1" si="33"/>
        <v>Wed. February , 2024</v>
      </c>
      <c r="Z120" s="431">
        <f t="shared" ca="1" si="24"/>
        <v>29</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Wed</v>
      </c>
      <c r="U121" s="249" t="str">
        <f t="shared" ca="1" si="32"/>
        <v>February</v>
      </c>
      <c r="V121" s="184"/>
      <c r="W121" s="179"/>
      <c r="X121" s="430">
        <f t="shared" ca="1" si="36"/>
        <v>45322</v>
      </c>
      <c r="Y121" s="568" t="str">
        <f t="shared" ca="1" si="33"/>
        <v>Wed. February , 2024</v>
      </c>
      <c r="Z121" s="431">
        <f t="shared" ca="1" si="24"/>
        <v>29</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Wed</v>
      </c>
      <c r="U122" s="249" t="str">
        <f t="shared" ca="1" si="32"/>
        <v>February</v>
      </c>
      <c r="V122" s="184"/>
      <c r="W122" s="179"/>
      <c r="X122" s="430">
        <f t="shared" ca="1" si="36"/>
        <v>45322</v>
      </c>
      <c r="Y122" s="568" t="str">
        <f t="shared" ca="1" si="33"/>
        <v>Wed. February , 2024</v>
      </c>
      <c r="Z122" s="431">
        <f t="shared" ca="1" si="24"/>
        <v>29</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Wed</v>
      </c>
      <c r="U123" s="249" t="str">
        <f t="shared" ca="1" si="32"/>
        <v>February</v>
      </c>
      <c r="V123" s="184"/>
      <c r="W123" s="179"/>
      <c r="X123" s="430">
        <f t="shared" ca="1" si="36"/>
        <v>45322</v>
      </c>
      <c r="Y123" s="568" t="str">
        <f t="shared" ca="1" si="33"/>
        <v>Wed. February , 2024</v>
      </c>
      <c r="Z123" s="431">
        <f t="shared" ca="1" si="24"/>
        <v>29</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Wed</v>
      </c>
      <c r="U124" s="249" t="str">
        <f t="shared" ca="1" si="32"/>
        <v>February</v>
      </c>
      <c r="V124" s="184"/>
      <c r="W124" s="179"/>
      <c r="X124" s="430">
        <f t="shared" ca="1" si="36"/>
        <v>45322</v>
      </c>
      <c r="Y124" s="568" t="str">
        <f t="shared" ca="1" si="33"/>
        <v>Wed. February , 2024</v>
      </c>
      <c r="Z124" s="431">
        <f t="shared" ca="1" si="24"/>
        <v>29</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Wed</v>
      </c>
      <c r="U125" s="249" t="str">
        <f t="shared" ca="1" si="32"/>
        <v>February</v>
      </c>
      <c r="V125" s="184"/>
      <c r="W125" s="179"/>
      <c r="X125" s="430">
        <f t="shared" ca="1" si="36"/>
        <v>45322</v>
      </c>
      <c r="Y125" s="568" t="str">
        <f t="shared" ca="1" si="33"/>
        <v>Wed. February , 2024</v>
      </c>
      <c r="Z125" s="431">
        <f t="shared" ca="1" si="24"/>
        <v>29</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Wed</v>
      </c>
      <c r="U126" s="249" t="str">
        <f t="shared" ca="1" si="32"/>
        <v>February</v>
      </c>
      <c r="V126" s="184"/>
      <c r="W126" s="179"/>
      <c r="X126" s="430">
        <f t="shared" ca="1" si="36"/>
        <v>45322</v>
      </c>
      <c r="Y126" s="568" t="str">
        <f t="shared" ca="1" si="33"/>
        <v>Wed. February , 2024</v>
      </c>
      <c r="Z126" s="431">
        <f t="shared" ca="1" si="24"/>
        <v>29</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Wed</v>
      </c>
      <c r="U127" s="249" t="str">
        <f t="shared" ca="1" si="32"/>
        <v>February</v>
      </c>
      <c r="V127" s="184"/>
      <c r="W127" s="179"/>
      <c r="X127" s="430">
        <f t="shared" ca="1" si="36"/>
        <v>45322</v>
      </c>
      <c r="Y127" s="568" t="str">
        <f t="shared" ca="1" si="33"/>
        <v>Wed. February , 2024</v>
      </c>
      <c r="Z127" s="431">
        <f t="shared" ca="1" si="24"/>
        <v>29</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Wed</v>
      </c>
      <c r="U128" s="249" t="str">
        <f t="shared" ca="1" si="32"/>
        <v>February</v>
      </c>
      <c r="V128" s="184"/>
      <c r="W128" s="179"/>
      <c r="X128" s="430">
        <f t="shared" ca="1" si="36"/>
        <v>45322</v>
      </c>
      <c r="Y128" s="568" t="str">
        <f t="shared" ca="1" si="33"/>
        <v>Wed. February , 2024</v>
      </c>
      <c r="Z128" s="431">
        <f t="shared" ca="1" si="24"/>
        <v>29</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Wed</v>
      </c>
      <c r="U129" s="249" t="str">
        <f t="shared" ca="1" si="32"/>
        <v>February</v>
      </c>
      <c r="V129" s="184"/>
      <c r="W129" s="179"/>
      <c r="X129" s="430">
        <f t="shared" ca="1" si="36"/>
        <v>45322</v>
      </c>
      <c r="Y129" s="568" t="str">
        <f t="shared" ca="1" si="33"/>
        <v>Wed. February , 2024</v>
      </c>
      <c r="Z129" s="431">
        <f t="shared" ca="1" si="24"/>
        <v>29</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Wed</v>
      </c>
      <c r="U130" s="249" t="str">
        <f t="shared" ca="1" si="32"/>
        <v>February</v>
      </c>
      <c r="V130" s="184"/>
      <c r="W130" s="179"/>
      <c r="X130" s="430">
        <f t="shared" ca="1" si="36"/>
        <v>45322</v>
      </c>
      <c r="Y130" s="568" t="str">
        <f t="shared" ca="1" si="33"/>
        <v>Wed. February , 2024</v>
      </c>
      <c r="Z130" s="431">
        <f t="shared" ca="1" si="24"/>
        <v>29</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Wed</v>
      </c>
      <c r="U131" s="249" t="str">
        <f t="shared" ca="1" si="32"/>
        <v>February</v>
      </c>
      <c r="V131" s="184"/>
      <c r="W131" s="179"/>
      <c r="X131" s="430">
        <f t="shared" ca="1" si="36"/>
        <v>45322</v>
      </c>
      <c r="Y131" s="568" t="str">
        <f t="shared" ca="1" si="33"/>
        <v>Wed. February , 2024</v>
      </c>
      <c r="Z131" s="431">
        <f t="shared" ca="1" si="24"/>
        <v>29</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Wed</v>
      </c>
      <c r="U132" s="249" t="str">
        <f t="shared" ca="1" si="32"/>
        <v>February</v>
      </c>
      <c r="V132" s="184"/>
      <c r="W132" s="179"/>
      <c r="X132" s="430">
        <f t="shared" ca="1" si="36"/>
        <v>45322</v>
      </c>
      <c r="Y132" s="568" t="str">
        <f t="shared" ca="1" si="33"/>
        <v>Wed. February , 2024</v>
      </c>
      <c r="Z132" s="431">
        <f t="shared" ca="1" si="24"/>
        <v>29</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Wed</v>
      </c>
      <c r="U133" s="249" t="str">
        <f t="shared" ca="1" si="32"/>
        <v>February</v>
      </c>
      <c r="V133" s="184"/>
      <c r="W133" s="179"/>
      <c r="X133" s="430">
        <f t="shared" ca="1" si="36"/>
        <v>45322</v>
      </c>
      <c r="Y133" s="568" t="str">
        <f t="shared" ca="1" si="33"/>
        <v>Wed. February , 2024</v>
      </c>
      <c r="Z133" s="431">
        <f t="shared" ca="1" si="24"/>
        <v>29</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Wed</v>
      </c>
      <c r="U134" s="249" t="str">
        <f t="shared" ca="1" si="32"/>
        <v>February</v>
      </c>
      <c r="V134" s="184"/>
      <c r="W134" s="179"/>
      <c r="X134" s="430">
        <f t="shared" ca="1" si="36"/>
        <v>45322</v>
      </c>
      <c r="Y134" s="568" t="str">
        <f t="shared" ca="1" si="33"/>
        <v>Wed. February , 2024</v>
      </c>
      <c r="Z134" s="431">
        <f t="shared" ca="1" si="24"/>
        <v>29</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Wed</v>
      </c>
      <c r="U135" s="249" t="str">
        <f t="shared" ca="1" si="32"/>
        <v>February</v>
      </c>
      <c r="V135" s="184"/>
      <c r="W135" s="179"/>
      <c r="X135" s="430">
        <f t="shared" ca="1" si="36"/>
        <v>45322</v>
      </c>
      <c r="Y135" s="568" t="str">
        <f t="shared" ca="1" si="33"/>
        <v>Wed. February , 2024</v>
      </c>
      <c r="Z135" s="431">
        <f t="shared" ca="1" si="24"/>
        <v>29</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Wed</v>
      </c>
      <c r="U136" s="249" t="str">
        <f t="shared" ca="1" si="32"/>
        <v>February</v>
      </c>
      <c r="V136" s="184"/>
      <c r="W136" s="179"/>
      <c r="X136" s="430">
        <f t="shared" ca="1" si="36"/>
        <v>45322</v>
      </c>
      <c r="Y136" s="568" t="str">
        <f t="shared" ca="1" si="33"/>
        <v>Wed. February , 2024</v>
      </c>
      <c r="Z136" s="431">
        <f t="shared" ca="1" si="24"/>
        <v>29</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Wed</v>
      </c>
      <c r="U137" s="249" t="str">
        <f t="shared" ca="1" si="32"/>
        <v>February</v>
      </c>
      <c r="V137" s="184"/>
      <c r="W137" s="179"/>
      <c r="X137" s="430">
        <f t="shared" ca="1" si="36"/>
        <v>45322</v>
      </c>
      <c r="Y137" s="568" t="str">
        <f t="shared" ca="1" si="33"/>
        <v>Wed. February , 2024</v>
      </c>
      <c r="Z137" s="431">
        <f t="shared" ca="1" si="24"/>
        <v>29</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Wed</v>
      </c>
      <c r="U138" s="249" t="str">
        <f t="shared" ca="1" si="32"/>
        <v>February</v>
      </c>
      <c r="V138" s="184"/>
      <c r="W138" s="179"/>
      <c r="X138" s="430">
        <f t="shared" ca="1" si="36"/>
        <v>45322</v>
      </c>
      <c r="Y138" s="568" t="str">
        <f t="shared" ca="1" si="33"/>
        <v>Wed. February , 2024</v>
      </c>
      <c r="Z138" s="431">
        <f t="shared" ca="1" si="24"/>
        <v>29</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Wed</v>
      </c>
      <c r="U139" s="249" t="str">
        <f t="shared" ca="1" si="32"/>
        <v>February</v>
      </c>
      <c r="V139" s="184"/>
      <c r="W139" s="179"/>
      <c r="X139" s="430">
        <f t="shared" ca="1" si="36"/>
        <v>45322</v>
      </c>
      <c r="Y139" s="568" t="str">
        <f t="shared" ca="1" si="33"/>
        <v>Wed. February , 2024</v>
      </c>
      <c r="Z139" s="431">
        <f t="shared" ca="1" si="24"/>
        <v>29</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Wed</v>
      </c>
      <c r="U140" s="249" t="str">
        <f t="shared" ca="1" si="32"/>
        <v>February</v>
      </c>
      <c r="V140" s="184"/>
      <c r="W140" s="179"/>
      <c r="X140" s="430">
        <f t="shared" ca="1" si="36"/>
        <v>45322</v>
      </c>
      <c r="Y140" s="568" t="str">
        <f t="shared" ca="1" si="33"/>
        <v>Wed. February , 2024</v>
      </c>
      <c r="Z140" s="431">
        <f t="shared" ca="1" si="24"/>
        <v>29</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Wed</v>
      </c>
      <c r="U141" s="249" t="str">
        <f t="shared" ca="1" si="32"/>
        <v>February</v>
      </c>
      <c r="V141" s="184"/>
      <c r="W141" s="179"/>
      <c r="X141" s="430">
        <f t="shared" ca="1" si="36"/>
        <v>45322</v>
      </c>
      <c r="Y141" s="568" t="str">
        <f t="shared" ca="1" si="33"/>
        <v>Wed. February , 2024</v>
      </c>
      <c r="Z141" s="431">
        <f t="shared" ca="1" si="24"/>
        <v>29</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Wed</v>
      </c>
      <c r="U142" s="249" t="str">
        <f t="shared" ca="1" si="32"/>
        <v>February</v>
      </c>
      <c r="V142" s="184"/>
      <c r="W142" s="179"/>
      <c r="X142" s="430">
        <f t="shared" ca="1" si="36"/>
        <v>45322</v>
      </c>
      <c r="Y142" s="568" t="str">
        <f t="shared" ca="1" si="33"/>
        <v>Wed. February , 2024</v>
      </c>
      <c r="Z142" s="431">
        <f t="shared" ca="1" si="24"/>
        <v>29</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Wed</v>
      </c>
      <c r="U143" s="249" t="str">
        <f t="shared" ca="1" si="32"/>
        <v>February</v>
      </c>
      <c r="V143" s="184"/>
      <c r="W143" s="179"/>
      <c r="X143" s="430">
        <f t="shared" ca="1" si="36"/>
        <v>45322</v>
      </c>
      <c r="Y143" s="568" t="str">
        <f t="shared" ca="1" si="33"/>
        <v>Wed. February , 2024</v>
      </c>
      <c r="Z143" s="431">
        <f t="shared" ca="1" si="24"/>
        <v>29</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Wed</v>
      </c>
      <c r="U144" s="249" t="str">
        <f t="shared" ca="1" si="32"/>
        <v>February</v>
      </c>
      <c r="V144" s="184"/>
      <c r="W144" s="179"/>
      <c r="X144" s="430">
        <f t="shared" ca="1" si="36"/>
        <v>45322</v>
      </c>
      <c r="Y144" s="568" t="str">
        <f t="shared" ca="1" si="33"/>
        <v>Wed. February , 2024</v>
      </c>
      <c r="Z144" s="431">
        <f t="shared" ca="1" si="24"/>
        <v>29</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Wed</v>
      </c>
      <c r="U145" s="249" t="str">
        <f t="shared" ca="1" si="32"/>
        <v>February</v>
      </c>
      <c r="V145" s="184"/>
      <c r="W145" s="179"/>
      <c r="X145" s="430">
        <f t="shared" ca="1" si="36"/>
        <v>45322</v>
      </c>
      <c r="Y145" s="568" t="str">
        <f t="shared" ca="1" si="33"/>
        <v>Wed. February , 2024</v>
      </c>
      <c r="Z145" s="431">
        <f t="shared" ca="1" si="24"/>
        <v>29</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Wed</v>
      </c>
      <c r="U146" s="249" t="str">
        <f t="shared" ca="1" si="32"/>
        <v>February</v>
      </c>
      <c r="V146" s="184"/>
      <c r="W146" s="179"/>
      <c r="X146" s="430">
        <f t="shared" ca="1" si="36"/>
        <v>45322</v>
      </c>
      <c r="Y146" s="568" t="str">
        <f t="shared" ca="1" si="33"/>
        <v>Wed. February , 2024</v>
      </c>
      <c r="Z146" s="431">
        <f t="shared" ca="1" si="24"/>
        <v>29</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Wed</v>
      </c>
      <c r="U147" s="249" t="str">
        <f t="shared" ca="1" si="32"/>
        <v>February</v>
      </c>
      <c r="V147" s="184"/>
      <c r="W147" s="179"/>
      <c r="X147" s="430">
        <f t="shared" ca="1" si="36"/>
        <v>45322</v>
      </c>
      <c r="Y147" s="568" t="str">
        <f t="shared" ca="1" si="33"/>
        <v>Wed. February , 2024</v>
      </c>
      <c r="Z147" s="431">
        <f t="shared" ca="1" si="24"/>
        <v>29</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Wed</v>
      </c>
      <c r="U148" s="249" t="str">
        <f t="shared" ca="1" si="32"/>
        <v>February</v>
      </c>
      <c r="V148" s="184"/>
      <c r="W148" s="179"/>
      <c r="X148" s="430">
        <f t="shared" ca="1" si="36"/>
        <v>45322</v>
      </c>
      <c r="Y148" s="568" t="str">
        <f t="shared" ca="1" si="33"/>
        <v>Wed. February , 2024</v>
      </c>
      <c r="Z148" s="431">
        <f t="shared" ref="Z148:Z194" ca="1" si="43">MIN(R148,$AF$5)</f>
        <v>29</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Wed</v>
      </c>
      <c r="U149" s="249" t="str">
        <f t="shared" ref="U149:U194" ca="1" si="51">$U$19</f>
        <v>February</v>
      </c>
      <c r="V149" s="184"/>
      <c r="W149" s="179"/>
      <c r="X149" s="430">
        <f t="shared" ca="1" si="36"/>
        <v>45322</v>
      </c>
      <c r="Y149" s="568" t="str">
        <f t="shared" ref="Y149:Y194" ca="1" si="52">IF(Y143="f",T149&amp;". "&amp;" "&amp;R149&amp;" "&amp;U149&amp;" "&amp;$AE$7,T149&amp;". "&amp;U149&amp;" "&amp;R149&amp;", "&amp;$AE$7)</f>
        <v>Wed. February , 2024</v>
      </c>
      <c r="Z149" s="431">
        <f t="shared" ca="1" si="43"/>
        <v>29</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Wed</v>
      </c>
      <c r="U150" s="249" t="str">
        <f t="shared" ca="1" si="51"/>
        <v>February</v>
      </c>
      <c r="V150" s="184"/>
      <c r="W150" s="179"/>
      <c r="X150" s="430">
        <f t="shared" ref="X150:X194" ca="1" si="55">$AE$8+D150</f>
        <v>45322</v>
      </c>
      <c r="Y150" s="568" t="str">
        <f t="shared" ca="1" si="52"/>
        <v>Wed. February , 2024</v>
      </c>
      <c r="Z150" s="431">
        <f t="shared" ca="1" si="43"/>
        <v>29</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Wed</v>
      </c>
      <c r="U151" s="249" t="str">
        <f t="shared" ca="1" si="51"/>
        <v>February</v>
      </c>
      <c r="V151" s="184"/>
      <c r="W151" s="179"/>
      <c r="X151" s="430">
        <f t="shared" ca="1" si="55"/>
        <v>45322</v>
      </c>
      <c r="Y151" s="568" t="str">
        <f t="shared" ca="1" si="52"/>
        <v>Wed. February , 2024</v>
      </c>
      <c r="Z151" s="431">
        <f t="shared" ca="1" si="43"/>
        <v>29</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Wed</v>
      </c>
      <c r="U152" s="249" t="str">
        <f t="shared" ca="1" si="51"/>
        <v>February</v>
      </c>
      <c r="V152" s="184"/>
      <c r="W152" s="179"/>
      <c r="X152" s="430">
        <f t="shared" ca="1" si="55"/>
        <v>45322</v>
      </c>
      <c r="Y152" s="568" t="str">
        <f t="shared" ca="1" si="52"/>
        <v>Wed. February , 2024</v>
      </c>
      <c r="Z152" s="431">
        <f t="shared" ca="1" si="43"/>
        <v>29</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Wed</v>
      </c>
      <c r="U153" s="249" t="str">
        <f t="shared" ca="1" si="51"/>
        <v>February</v>
      </c>
      <c r="V153" s="184"/>
      <c r="W153" s="179"/>
      <c r="X153" s="430">
        <f t="shared" ca="1" si="55"/>
        <v>45322</v>
      </c>
      <c r="Y153" s="568" t="str">
        <f t="shared" ca="1" si="52"/>
        <v>Wed. February , 2024</v>
      </c>
      <c r="Z153" s="431">
        <f t="shared" ca="1" si="43"/>
        <v>29</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Wed</v>
      </c>
      <c r="U154" s="249" t="str">
        <f t="shared" ca="1" si="51"/>
        <v>February</v>
      </c>
      <c r="V154" s="184"/>
      <c r="W154" s="179"/>
      <c r="X154" s="430">
        <f t="shared" ca="1" si="55"/>
        <v>45322</v>
      </c>
      <c r="Y154" s="568" t="str">
        <f t="shared" ca="1" si="52"/>
        <v>Wed. February , 2024</v>
      </c>
      <c r="Z154" s="431">
        <f t="shared" ca="1" si="43"/>
        <v>29</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Wed</v>
      </c>
      <c r="U155" s="249" t="str">
        <f t="shared" ca="1" si="51"/>
        <v>February</v>
      </c>
      <c r="V155" s="184"/>
      <c r="W155" s="179"/>
      <c r="X155" s="430">
        <f t="shared" ca="1" si="55"/>
        <v>45322</v>
      </c>
      <c r="Y155" s="568" t="str">
        <f t="shared" ca="1" si="52"/>
        <v>Wed. February , 2024</v>
      </c>
      <c r="Z155" s="431">
        <f t="shared" ca="1" si="43"/>
        <v>29</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Wed</v>
      </c>
      <c r="U156" s="249" t="str">
        <f t="shared" ca="1" si="51"/>
        <v>February</v>
      </c>
      <c r="V156" s="184"/>
      <c r="W156" s="179"/>
      <c r="X156" s="430">
        <f t="shared" ca="1" si="55"/>
        <v>45322</v>
      </c>
      <c r="Y156" s="568" t="str">
        <f t="shared" ca="1" si="52"/>
        <v>Wed. February , 2024</v>
      </c>
      <c r="Z156" s="431">
        <f t="shared" ca="1" si="43"/>
        <v>29</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Wed</v>
      </c>
      <c r="U157" s="249" t="str">
        <f t="shared" ca="1" si="51"/>
        <v>February</v>
      </c>
      <c r="V157" s="184"/>
      <c r="W157" s="179"/>
      <c r="X157" s="430">
        <f t="shared" ca="1" si="55"/>
        <v>45322</v>
      </c>
      <c r="Y157" s="568" t="str">
        <f t="shared" ca="1" si="52"/>
        <v>Wed. February , 2024</v>
      </c>
      <c r="Z157" s="431">
        <f t="shared" ca="1" si="43"/>
        <v>29</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Wed</v>
      </c>
      <c r="U158" s="249" t="str">
        <f t="shared" ca="1" si="51"/>
        <v>February</v>
      </c>
      <c r="V158" s="184"/>
      <c r="W158" s="179"/>
      <c r="X158" s="430">
        <f t="shared" ca="1" si="55"/>
        <v>45322</v>
      </c>
      <c r="Y158" s="568" t="str">
        <f t="shared" ca="1" si="52"/>
        <v>Wed. February , 2024</v>
      </c>
      <c r="Z158" s="431">
        <f t="shared" ca="1" si="43"/>
        <v>29</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Wed</v>
      </c>
      <c r="U159" s="249" t="str">
        <f t="shared" ca="1" si="51"/>
        <v>February</v>
      </c>
      <c r="V159" s="184"/>
      <c r="W159" s="179"/>
      <c r="X159" s="430">
        <f t="shared" ca="1" si="55"/>
        <v>45322</v>
      </c>
      <c r="Y159" s="568" t="str">
        <f t="shared" ca="1" si="52"/>
        <v>Wed. February , 2024</v>
      </c>
      <c r="Z159" s="431">
        <f t="shared" ca="1" si="43"/>
        <v>29</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Wed</v>
      </c>
      <c r="U160" s="249" t="str">
        <f t="shared" ca="1" si="51"/>
        <v>February</v>
      </c>
      <c r="V160" s="184"/>
      <c r="W160" s="179"/>
      <c r="X160" s="430">
        <f t="shared" ca="1" si="55"/>
        <v>45322</v>
      </c>
      <c r="Y160" s="568" t="str">
        <f t="shared" ca="1" si="52"/>
        <v>Wed. February , 2024</v>
      </c>
      <c r="Z160" s="431">
        <f t="shared" ca="1" si="43"/>
        <v>29</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Wed</v>
      </c>
      <c r="U161" s="249" t="str">
        <f t="shared" ca="1" si="51"/>
        <v>February</v>
      </c>
      <c r="V161" s="184"/>
      <c r="W161" s="179"/>
      <c r="X161" s="430">
        <f t="shared" ca="1" si="55"/>
        <v>45322</v>
      </c>
      <c r="Y161" s="568" t="str">
        <f t="shared" ca="1" si="52"/>
        <v>Wed. February , 2024</v>
      </c>
      <c r="Z161" s="431">
        <f t="shared" ca="1" si="43"/>
        <v>29</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Wed</v>
      </c>
      <c r="U162" s="249" t="str">
        <f t="shared" ca="1" si="51"/>
        <v>February</v>
      </c>
      <c r="V162" s="184"/>
      <c r="W162" s="179"/>
      <c r="X162" s="430">
        <f t="shared" ca="1" si="55"/>
        <v>45322</v>
      </c>
      <c r="Y162" s="568" t="str">
        <f t="shared" ca="1" si="52"/>
        <v>Wed. February , 2024</v>
      </c>
      <c r="Z162" s="431">
        <f t="shared" ca="1" si="43"/>
        <v>29</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Wed</v>
      </c>
      <c r="U163" s="249" t="str">
        <f t="shared" ca="1" si="51"/>
        <v>February</v>
      </c>
      <c r="V163" s="184"/>
      <c r="W163" s="179"/>
      <c r="X163" s="430">
        <f t="shared" ca="1" si="55"/>
        <v>45322</v>
      </c>
      <c r="Y163" s="568" t="str">
        <f t="shared" ca="1" si="52"/>
        <v>Wed. February , 2024</v>
      </c>
      <c r="Z163" s="431">
        <f t="shared" ca="1" si="43"/>
        <v>29</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Wed</v>
      </c>
      <c r="U164" s="249" t="str">
        <f t="shared" ca="1" si="51"/>
        <v>February</v>
      </c>
      <c r="V164" s="184"/>
      <c r="W164" s="179"/>
      <c r="X164" s="430">
        <f t="shared" ca="1" si="55"/>
        <v>45322</v>
      </c>
      <c r="Y164" s="568" t="str">
        <f t="shared" ca="1" si="52"/>
        <v>Wed. February , 2024</v>
      </c>
      <c r="Z164" s="431">
        <f t="shared" ca="1" si="43"/>
        <v>29</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Wed</v>
      </c>
      <c r="U165" s="249" t="str">
        <f t="shared" ca="1" si="51"/>
        <v>February</v>
      </c>
      <c r="V165" s="184"/>
      <c r="W165" s="179"/>
      <c r="X165" s="430">
        <f t="shared" ca="1" si="55"/>
        <v>45322</v>
      </c>
      <c r="Y165" s="568" t="str">
        <f t="shared" ca="1" si="52"/>
        <v>Wed. February , 2024</v>
      </c>
      <c r="Z165" s="431">
        <f t="shared" ca="1" si="43"/>
        <v>29</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Wed</v>
      </c>
      <c r="U166" s="249" t="str">
        <f t="shared" ca="1" si="51"/>
        <v>February</v>
      </c>
      <c r="V166" s="184"/>
      <c r="W166" s="179"/>
      <c r="X166" s="430">
        <f t="shared" ca="1" si="55"/>
        <v>45322</v>
      </c>
      <c r="Y166" s="568" t="str">
        <f t="shared" ca="1" si="52"/>
        <v>Wed. February , 2024</v>
      </c>
      <c r="Z166" s="431">
        <f t="shared" ca="1" si="43"/>
        <v>29</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Wed</v>
      </c>
      <c r="U167" s="249" t="str">
        <f t="shared" ca="1" si="51"/>
        <v>February</v>
      </c>
      <c r="V167" s="184"/>
      <c r="W167" s="179"/>
      <c r="X167" s="430">
        <f t="shared" ca="1" si="55"/>
        <v>45322</v>
      </c>
      <c r="Y167" s="568" t="str">
        <f t="shared" ca="1" si="52"/>
        <v>Wed. February , 2024</v>
      </c>
      <c r="Z167" s="431">
        <f t="shared" ca="1" si="43"/>
        <v>29</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Wed</v>
      </c>
      <c r="U168" s="249" t="str">
        <f t="shared" ca="1" si="51"/>
        <v>February</v>
      </c>
      <c r="V168" s="184"/>
      <c r="W168" s="179"/>
      <c r="X168" s="430">
        <f t="shared" ca="1" si="55"/>
        <v>45322</v>
      </c>
      <c r="Y168" s="568" t="str">
        <f t="shared" ca="1" si="52"/>
        <v>Wed. February , 2024</v>
      </c>
      <c r="Z168" s="431">
        <f t="shared" ca="1" si="43"/>
        <v>29</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Wed</v>
      </c>
      <c r="U169" s="249" t="str">
        <f t="shared" ca="1" si="51"/>
        <v>February</v>
      </c>
      <c r="V169" s="184"/>
      <c r="W169" s="179"/>
      <c r="X169" s="430">
        <f t="shared" ca="1" si="55"/>
        <v>45322</v>
      </c>
      <c r="Y169" s="568" t="str">
        <f t="shared" ca="1" si="52"/>
        <v>Wed. February , 2024</v>
      </c>
      <c r="Z169" s="431">
        <f t="shared" ca="1" si="43"/>
        <v>29</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Wed</v>
      </c>
      <c r="U170" s="249" t="str">
        <f t="shared" ca="1" si="51"/>
        <v>February</v>
      </c>
      <c r="V170" s="184"/>
      <c r="W170" s="179"/>
      <c r="X170" s="430">
        <f t="shared" ca="1" si="55"/>
        <v>45322</v>
      </c>
      <c r="Y170" s="568" t="str">
        <f t="shared" ca="1" si="52"/>
        <v>Wed. February , 2024</v>
      </c>
      <c r="Z170" s="431">
        <f t="shared" ca="1" si="43"/>
        <v>29</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Wed</v>
      </c>
      <c r="U171" s="249" t="str">
        <f t="shared" ca="1" si="51"/>
        <v>February</v>
      </c>
      <c r="V171" s="184"/>
      <c r="W171" s="179"/>
      <c r="X171" s="430">
        <f t="shared" ca="1" si="55"/>
        <v>45322</v>
      </c>
      <c r="Y171" s="568" t="str">
        <f t="shared" ca="1" si="52"/>
        <v>Wed. February , 2024</v>
      </c>
      <c r="Z171" s="431">
        <f t="shared" ca="1" si="43"/>
        <v>29</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Wed</v>
      </c>
      <c r="U172" s="249" t="str">
        <f t="shared" ca="1" si="51"/>
        <v>February</v>
      </c>
      <c r="V172" s="184"/>
      <c r="W172" s="179"/>
      <c r="X172" s="430">
        <f t="shared" ca="1" si="55"/>
        <v>45322</v>
      </c>
      <c r="Y172" s="568" t="str">
        <f t="shared" ca="1" si="52"/>
        <v>Wed. February , 2024</v>
      </c>
      <c r="Z172" s="431">
        <f t="shared" ca="1" si="43"/>
        <v>29</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Wed</v>
      </c>
      <c r="U173" s="249" t="str">
        <f t="shared" ca="1" si="51"/>
        <v>February</v>
      </c>
      <c r="V173" s="184"/>
      <c r="W173" s="179"/>
      <c r="X173" s="430">
        <f t="shared" ca="1" si="55"/>
        <v>45322</v>
      </c>
      <c r="Y173" s="568" t="str">
        <f t="shared" ca="1" si="52"/>
        <v>Wed. February , 2024</v>
      </c>
      <c r="Z173" s="431">
        <f t="shared" ca="1" si="43"/>
        <v>29</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Wed</v>
      </c>
      <c r="U174" s="249" t="str">
        <f t="shared" ca="1" si="51"/>
        <v>February</v>
      </c>
      <c r="V174" s="184"/>
      <c r="W174" s="179"/>
      <c r="X174" s="430">
        <f t="shared" ca="1" si="55"/>
        <v>45322</v>
      </c>
      <c r="Y174" s="568" t="str">
        <f t="shared" ca="1" si="52"/>
        <v>Wed. February , 2024</v>
      </c>
      <c r="Z174" s="431">
        <f t="shared" ca="1" si="43"/>
        <v>29</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Wed</v>
      </c>
      <c r="U175" s="249" t="str">
        <f t="shared" ca="1" si="51"/>
        <v>February</v>
      </c>
      <c r="V175" s="184"/>
      <c r="W175" s="179"/>
      <c r="X175" s="430">
        <f t="shared" ca="1" si="55"/>
        <v>45322</v>
      </c>
      <c r="Y175" s="568" t="str">
        <f t="shared" ca="1" si="52"/>
        <v>Wed. February , 2024</v>
      </c>
      <c r="Z175" s="431">
        <f t="shared" ca="1" si="43"/>
        <v>29</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Wed</v>
      </c>
      <c r="U176" s="249" t="str">
        <f t="shared" ca="1" si="51"/>
        <v>February</v>
      </c>
      <c r="V176" s="184"/>
      <c r="W176" s="179"/>
      <c r="X176" s="430">
        <f t="shared" ca="1" si="55"/>
        <v>45322</v>
      </c>
      <c r="Y176" s="568" t="str">
        <f t="shared" ca="1" si="52"/>
        <v>Wed. February , 2024</v>
      </c>
      <c r="Z176" s="431">
        <f t="shared" ca="1" si="43"/>
        <v>29</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Wed</v>
      </c>
      <c r="U177" s="249" t="str">
        <f t="shared" ca="1" si="51"/>
        <v>February</v>
      </c>
      <c r="V177" s="184"/>
      <c r="W177" s="179"/>
      <c r="X177" s="430">
        <f t="shared" ca="1" si="55"/>
        <v>45322</v>
      </c>
      <c r="Y177" s="568" t="str">
        <f t="shared" ca="1" si="52"/>
        <v>Wed. February , 2024</v>
      </c>
      <c r="Z177" s="431">
        <f t="shared" ca="1" si="43"/>
        <v>29</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Wed</v>
      </c>
      <c r="U178" s="249" t="str">
        <f t="shared" ca="1" si="51"/>
        <v>February</v>
      </c>
      <c r="V178" s="184"/>
      <c r="W178" s="179"/>
      <c r="X178" s="430">
        <f t="shared" ca="1" si="55"/>
        <v>45322</v>
      </c>
      <c r="Y178" s="568" t="str">
        <f t="shared" ca="1" si="52"/>
        <v>Wed. February , 2024</v>
      </c>
      <c r="Z178" s="431">
        <f t="shared" ca="1" si="43"/>
        <v>29</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Wed</v>
      </c>
      <c r="U179" s="249" t="str">
        <f t="shared" ca="1" si="51"/>
        <v>February</v>
      </c>
      <c r="V179" s="184"/>
      <c r="W179" s="179"/>
      <c r="X179" s="430">
        <f t="shared" ca="1" si="55"/>
        <v>45322</v>
      </c>
      <c r="Y179" s="568" t="str">
        <f t="shared" ca="1" si="52"/>
        <v>Wed. February , 2024</v>
      </c>
      <c r="Z179" s="431">
        <f t="shared" ca="1" si="43"/>
        <v>29</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Wed</v>
      </c>
      <c r="U180" s="249" t="str">
        <f t="shared" ca="1" si="51"/>
        <v>February</v>
      </c>
      <c r="V180" s="184"/>
      <c r="W180" s="179"/>
      <c r="X180" s="430">
        <f t="shared" ca="1" si="55"/>
        <v>45322</v>
      </c>
      <c r="Y180" s="568" t="str">
        <f t="shared" ca="1" si="52"/>
        <v>Wed. February , 2024</v>
      </c>
      <c r="Z180" s="431">
        <f t="shared" ca="1" si="43"/>
        <v>29</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Wed</v>
      </c>
      <c r="U181" s="249" t="str">
        <f t="shared" ca="1" si="51"/>
        <v>February</v>
      </c>
      <c r="V181" s="184"/>
      <c r="W181" s="179"/>
      <c r="X181" s="430">
        <f t="shared" ca="1" si="55"/>
        <v>45322</v>
      </c>
      <c r="Y181" s="568" t="str">
        <f t="shared" ca="1" si="52"/>
        <v>Wed. February , 2024</v>
      </c>
      <c r="Z181" s="431">
        <f t="shared" ca="1" si="43"/>
        <v>29</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Wed</v>
      </c>
      <c r="U182" s="249" t="str">
        <f t="shared" ca="1" si="51"/>
        <v>February</v>
      </c>
      <c r="V182" s="184"/>
      <c r="W182" s="179"/>
      <c r="X182" s="430">
        <f t="shared" ca="1" si="55"/>
        <v>45322</v>
      </c>
      <c r="Y182" s="568" t="str">
        <f t="shared" ca="1" si="52"/>
        <v>Wed. February , 2024</v>
      </c>
      <c r="Z182" s="431">
        <f t="shared" ca="1" si="43"/>
        <v>29</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Wed</v>
      </c>
      <c r="U183" s="249" t="str">
        <f t="shared" ca="1" si="51"/>
        <v>February</v>
      </c>
      <c r="V183" s="184"/>
      <c r="W183" s="179"/>
      <c r="X183" s="430">
        <f t="shared" ca="1" si="55"/>
        <v>45322</v>
      </c>
      <c r="Y183" s="568" t="str">
        <f t="shared" ca="1" si="52"/>
        <v>Wed. February , 2024</v>
      </c>
      <c r="Z183" s="431">
        <f t="shared" ca="1" si="43"/>
        <v>29</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Wed</v>
      </c>
      <c r="U184" s="249" t="str">
        <f t="shared" ca="1" si="51"/>
        <v>February</v>
      </c>
      <c r="V184" s="184"/>
      <c r="W184" s="179"/>
      <c r="X184" s="430">
        <f t="shared" ca="1" si="55"/>
        <v>45322</v>
      </c>
      <c r="Y184" s="568" t="str">
        <f t="shared" ca="1" si="52"/>
        <v>Wed. February , 2024</v>
      </c>
      <c r="Z184" s="431">
        <f t="shared" ca="1" si="43"/>
        <v>29</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Wed</v>
      </c>
      <c r="U185" s="249" t="str">
        <f t="shared" ca="1" si="51"/>
        <v>February</v>
      </c>
      <c r="V185" s="184"/>
      <c r="W185" s="179"/>
      <c r="X185" s="430">
        <f t="shared" ca="1" si="55"/>
        <v>45322</v>
      </c>
      <c r="Y185" s="568" t="str">
        <f t="shared" ca="1" si="52"/>
        <v>Wed. February , 2024</v>
      </c>
      <c r="Z185" s="431">
        <f t="shared" ca="1" si="43"/>
        <v>29</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Wed</v>
      </c>
      <c r="U186" s="249" t="str">
        <f t="shared" ca="1" si="51"/>
        <v>February</v>
      </c>
      <c r="V186" s="184"/>
      <c r="W186" s="179"/>
      <c r="X186" s="430">
        <f t="shared" ca="1" si="55"/>
        <v>45322</v>
      </c>
      <c r="Y186" s="568" t="str">
        <f t="shared" ca="1" si="52"/>
        <v>Wed. February , 2024</v>
      </c>
      <c r="Z186" s="431">
        <f t="shared" ca="1" si="43"/>
        <v>29</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Wed</v>
      </c>
      <c r="U187" s="249" t="str">
        <f t="shared" ca="1" si="51"/>
        <v>February</v>
      </c>
      <c r="V187" s="184"/>
      <c r="W187" s="179"/>
      <c r="X187" s="430">
        <f t="shared" ca="1" si="55"/>
        <v>45322</v>
      </c>
      <c r="Y187" s="568" t="str">
        <f t="shared" ca="1" si="52"/>
        <v>Wed. February , 2024</v>
      </c>
      <c r="Z187" s="431">
        <f t="shared" ca="1" si="43"/>
        <v>29</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Wed</v>
      </c>
      <c r="U188" s="249" t="str">
        <f t="shared" ca="1" si="51"/>
        <v>February</v>
      </c>
      <c r="V188" s="184"/>
      <c r="W188" s="179"/>
      <c r="X188" s="430">
        <f t="shared" ca="1" si="55"/>
        <v>45322</v>
      </c>
      <c r="Y188" s="568" t="str">
        <f t="shared" ca="1" si="52"/>
        <v>Wed. February , 2024</v>
      </c>
      <c r="Z188" s="431">
        <f t="shared" ca="1" si="43"/>
        <v>29</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Wed</v>
      </c>
      <c r="U189" s="249" t="str">
        <f t="shared" ca="1" si="51"/>
        <v>February</v>
      </c>
      <c r="V189" s="184"/>
      <c r="W189" s="179"/>
      <c r="X189" s="430">
        <f t="shared" ca="1" si="55"/>
        <v>45322</v>
      </c>
      <c r="Y189" s="568" t="str">
        <f t="shared" ca="1" si="52"/>
        <v>Wed. February , 2024</v>
      </c>
      <c r="Z189" s="431">
        <f t="shared" ca="1" si="43"/>
        <v>29</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Wed</v>
      </c>
      <c r="U190" s="249" t="str">
        <f t="shared" ca="1" si="51"/>
        <v>February</v>
      </c>
      <c r="V190" s="184"/>
      <c r="W190" s="179"/>
      <c r="X190" s="430">
        <f t="shared" ca="1" si="55"/>
        <v>45322</v>
      </c>
      <c r="Y190" s="568" t="str">
        <f t="shared" ca="1" si="52"/>
        <v>Wed. February , 2024</v>
      </c>
      <c r="Z190" s="431">
        <f t="shared" ca="1" si="43"/>
        <v>29</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Wed</v>
      </c>
      <c r="U191" s="249" t="str">
        <f t="shared" ca="1" si="51"/>
        <v>February</v>
      </c>
      <c r="V191" s="184"/>
      <c r="W191" s="179"/>
      <c r="X191" s="430">
        <f t="shared" ca="1" si="55"/>
        <v>45322</v>
      </c>
      <c r="Y191" s="568" t="str">
        <f t="shared" ca="1" si="52"/>
        <v>Wed. February , 2024</v>
      </c>
      <c r="Z191" s="431">
        <f t="shared" ca="1" si="43"/>
        <v>29</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Wed</v>
      </c>
      <c r="U192" s="249" t="str">
        <f t="shared" ca="1" si="51"/>
        <v>February</v>
      </c>
      <c r="V192" s="184"/>
      <c r="W192" s="179"/>
      <c r="X192" s="430">
        <f t="shared" ca="1" si="55"/>
        <v>45322</v>
      </c>
      <c r="Y192" s="568" t="str">
        <f t="shared" ca="1" si="52"/>
        <v>Wed. February , 2024</v>
      </c>
      <c r="Z192" s="431">
        <f t="shared" ca="1" si="43"/>
        <v>29</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Wed</v>
      </c>
      <c r="U193" s="249" t="str">
        <f t="shared" ca="1" si="51"/>
        <v>February</v>
      </c>
      <c r="V193" s="184"/>
      <c r="W193" s="179"/>
      <c r="X193" s="430">
        <f t="shared" ca="1" si="55"/>
        <v>45322</v>
      </c>
      <c r="Y193" s="568" t="str">
        <f t="shared" ca="1" si="52"/>
        <v>Wed. February , 2024</v>
      </c>
      <c r="Z193" s="431">
        <f t="shared" ca="1" si="43"/>
        <v>29</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Wed</v>
      </c>
      <c r="U194" s="249" t="str">
        <f t="shared" ca="1" si="51"/>
        <v>February</v>
      </c>
      <c r="V194" s="184"/>
      <c r="W194" s="179"/>
      <c r="X194" s="430">
        <f t="shared" ca="1" si="55"/>
        <v>45322</v>
      </c>
      <c r="Y194" s="568" t="str">
        <f t="shared" ca="1" si="52"/>
        <v>Wed. February , 2024</v>
      </c>
      <c r="Z194" s="431">
        <f t="shared" ca="1" si="43"/>
        <v>29</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29</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29</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29</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29</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29</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xr:uid="{00000000-0004-0000-0400-000000000000}"/>
    <hyperlink ref="Q3" r:id="rId2" xr:uid="{00000000-0004-0000-04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March,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3</v>
      </c>
      <c r="AE6" s="204" t="str">
        <f ca="1">TEXT(DATE($AE$7,$AD$6,1),"Mmmm, YYYY")</f>
        <v>March, 2024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45351</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March,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March</v>
      </c>
      <c r="V18" s="650" t="str">
        <f ca="1">AE6</f>
        <v>March,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March</v>
      </c>
      <c r="V19" s="650" t="str">
        <f ca="1">U19&amp;" "&amp;Year_four_digits</f>
        <v>March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Fri. March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Fri</v>
      </c>
      <c r="U20" s="249" t="str">
        <f ca="1">$U$19</f>
        <v>March</v>
      </c>
      <c r="V20" s="179"/>
      <c r="W20" s="179"/>
      <c r="X20" s="430">
        <f ca="1">$AE$8+D20</f>
        <v>45352</v>
      </c>
      <c r="Y20" s="568" t="str">
        <f ca="1">IF(Y14="f",T20&amp;". "&amp;" "&amp;R20&amp;" "&amp;U20&amp;" "&amp;$AE$7,T20&amp;". "&amp;U20&amp;" "&amp;R20&amp;", "&amp;$AE$7)</f>
        <v>Fri. March 1, 2024</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Thu</v>
      </c>
      <c r="U21" s="249" t="str">
        <f t="shared" ref="U21:U84" ca="1" si="13">$U$19</f>
        <v>March</v>
      </c>
      <c r="V21" s="184"/>
      <c r="W21" s="179"/>
      <c r="X21" s="430">
        <f ca="1">$AE$8+D21</f>
        <v>45351</v>
      </c>
      <c r="Y21" s="568" t="str">
        <f t="shared" ref="Y21:Y84" ca="1" si="14">IF(Y15="f",T21&amp;". "&amp;" "&amp;R21&amp;" "&amp;U21&amp;" "&amp;$AE$7,T21&amp;". "&amp;U21&amp;" "&amp;R21&amp;", "&amp;$AE$7)</f>
        <v>Thu. March , 2024</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Thu</v>
      </c>
      <c r="U22" s="249" t="str">
        <f t="shared" ca="1" si="13"/>
        <v>March</v>
      </c>
      <c r="V22" s="184"/>
      <c r="W22" s="179"/>
      <c r="X22" s="430">
        <f t="shared" ref="X22:X85" ca="1" si="17">$AE$8+D22</f>
        <v>45351</v>
      </c>
      <c r="Y22" s="568" t="str">
        <f t="shared" ca="1" si="14"/>
        <v>Thu. March , 2024</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Thu</v>
      </c>
      <c r="U23" s="249" t="str">
        <f t="shared" ca="1" si="13"/>
        <v>March</v>
      </c>
      <c r="V23" s="184"/>
      <c r="W23" s="179"/>
      <c r="X23" s="430">
        <f t="shared" ca="1" si="17"/>
        <v>45351</v>
      </c>
      <c r="Y23" s="568" t="str">
        <f t="shared" ca="1" si="14"/>
        <v>Thu. March , 2024</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Thu</v>
      </c>
      <c r="U24" s="249" t="str">
        <f t="shared" ca="1" si="13"/>
        <v>March</v>
      </c>
      <c r="V24" s="184"/>
      <c r="W24" s="179"/>
      <c r="X24" s="430">
        <f t="shared" ca="1" si="17"/>
        <v>45351</v>
      </c>
      <c r="Y24" s="568" t="str">
        <f t="shared" ca="1" si="14"/>
        <v>Thu. March , 2024</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Thu</v>
      </c>
      <c r="U25" s="249" t="str">
        <f t="shared" ca="1" si="13"/>
        <v>March</v>
      </c>
      <c r="V25" s="184"/>
      <c r="W25" s="179"/>
      <c r="X25" s="430">
        <f t="shared" ca="1" si="17"/>
        <v>45351</v>
      </c>
      <c r="Y25" s="568" t="str">
        <f t="shared" ca="1" si="14"/>
        <v>Thu. March , 2024</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Thu</v>
      </c>
      <c r="U26" s="249" t="str">
        <f t="shared" ca="1" si="13"/>
        <v>March</v>
      </c>
      <c r="V26" s="184"/>
      <c r="W26" s="179"/>
      <c r="X26" s="430">
        <f t="shared" ca="1" si="17"/>
        <v>45351</v>
      </c>
      <c r="Y26" s="568" t="str">
        <f t="shared" ca="1" si="14"/>
        <v>Thu. March , 2024</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Thu</v>
      </c>
      <c r="U27" s="249" t="str">
        <f t="shared" ca="1" si="13"/>
        <v>March</v>
      </c>
      <c r="V27" s="184"/>
      <c r="W27" s="179"/>
      <c r="X27" s="430">
        <f t="shared" ca="1" si="17"/>
        <v>45351</v>
      </c>
      <c r="Y27" s="568" t="str">
        <f t="shared" ca="1" si="14"/>
        <v>Thu. March , 2024</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Thu</v>
      </c>
      <c r="U28" s="249" t="str">
        <f t="shared" ca="1" si="13"/>
        <v>March</v>
      </c>
      <c r="V28" s="184"/>
      <c r="W28" s="179"/>
      <c r="X28" s="430">
        <f t="shared" ca="1" si="17"/>
        <v>45351</v>
      </c>
      <c r="Y28" s="568" t="str">
        <f t="shared" ca="1" si="14"/>
        <v>Thu. March , 2024</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Thu</v>
      </c>
      <c r="U29" s="249" t="str">
        <f t="shared" ca="1" si="13"/>
        <v>March</v>
      </c>
      <c r="V29" s="184"/>
      <c r="W29" s="179"/>
      <c r="X29" s="430">
        <f t="shared" ca="1" si="17"/>
        <v>45351</v>
      </c>
      <c r="Y29" s="568" t="str">
        <f t="shared" ca="1" si="14"/>
        <v>Thu. March , 2024</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Thu</v>
      </c>
      <c r="U30" s="249" t="str">
        <f t="shared" ca="1" si="13"/>
        <v>March</v>
      </c>
      <c r="V30" s="184"/>
      <c r="W30" s="179"/>
      <c r="X30" s="430">
        <f t="shared" ca="1" si="17"/>
        <v>45351</v>
      </c>
      <c r="Y30" s="568" t="str">
        <f t="shared" ca="1" si="14"/>
        <v>Thu. March , 2024</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Thu</v>
      </c>
      <c r="U31" s="249" t="str">
        <f t="shared" ca="1" si="13"/>
        <v>March</v>
      </c>
      <c r="V31" s="184"/>
      <c r="W31" s="179"/>
      <c r="X31" s="430">
        <f t="shared" ca="1" si="17"/>
        <v>45351</v>
      </c>
      <c r="Y31" s="568" t="str">
        <f t="shared" ca="1" si="14"/>
        <v>Thu. March , 2024</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Thu</v>
      </c>
      <c r="U32" s="249" t="str">
        <f t="shared" ca="1" si="13"/>
        <v>March</v>
      </c>
      <c r="V32" s="184"/>
      <c r="W32" s="179"/>
      <c r="X32" s="430">
        <f t="shared" ca="1" si="17"/>
        <v>45351</v>
      </c>
      <c r="Y32" s="568" t="str">
        <f t="shared" ca="1" si="14"/>
        <v>Thu. March , 2024</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Thu</v>
      </c>
      <c r="U33" s="249" t="str">
        <f t="shared" ca="1" si="13"/>
        <v>March</v>
      </c>
      <c r="V33" s="184"/>
      <c r="W33" s="179"/>
      <c r="X33" s="430">
        <f t="shared" ca="1" si="17"/>
        <v>45351</v>
      </c>
      <c r="Y33" s="568" t="str">
        <f t="shared" ca="1" si="14"/>
        <v>Thu. March , 2024</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Thu</v>
      </c>
      <c r="U34" s="249" t="str">
        <f t="shared" ca="1" si="13"/>
        <v>March</v>
      </c>
      <c r="V34" s="184"/>
      <c r="W34" s="179"/>
      <c r="X34" s="430">
        <f t="shared" ca="1" si="17"/>
        <v>45351</v>
      </c>
      <c r="Y34" s="568" t="str">
        <f t="shared" ca="1" si="14"/>
        <v>Thu. March , 2024</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Thu</v>
      </c>
      <c r="U35" s="249" t="str">
        <f t="shared" ca="1" si="13"/>
        <v>March</v>
      </c>
      <c r="V35" s="184"/>
      <c r="W35" s="179"/>
      <c r="X35" s="430">
        <f t="shared" ca="1" si="17"/>
        <v>45351</v>
      </c>
      <c r="Y35" s="568" t="str">
        <f t="shared" ca="1" si="14"/>
        <v>Thu. March , 2024</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Thu</v>
      </c>
      <c r="U36" s="249" t="str">
        <f t="shared" ca="1" si="13"/>
        <v>March</v>
      </c>
      <c r="V36" s="184"/>
      <c r="W36" s="179"/>
      <c r="X36" s="430">
        <f t="shared" ca="1" si="17"/>
        <v>45351</v>
      </c>
      <c r="Y36" s="568" t="str">
        <f t="shared" ca="1" si="14"/>
        <v>Thu. March , 2024</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Thu</v>
      </c>
      <c r="U37" s="249" t="str">
        <f t="shared" ca="1" si="13"/>
        <v>March</v>
      </c>
      <c r="V37" s="184"/>
      <c r="W37" s="179"/>
      <c r="X37" s="430">
        <f t="shared" ca="1" si="17"/>
        <v>45351</v>
      </c>
      <c r="Y37" s="568" t="str">
        <f t="shared" ca="1" si="14"/>
        <v>Thu. March , 2024</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Thu</v>
      </c>
      <c r="U38" s="249" t="str">
        <f t="shared" ca="1" si="13"/>
        <v>March</v>
      </c>
      <c r="V38" s="184"/>
      <c r="W38" s="179"/>
      <c r="X38" s="430">
        <f t="shared" ca="1" si="17"/>
        <v>45351</v>
      </c>
      <c r="Y38" s="568" t="str">
        <f t="shared" ca="1" si="14"/>
        <v>Thu. March , 2024</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Thu</v>
      </c>
      <c r="U39" s="249" t="str">
        <f t="shared" ca="1" si="13"/>
        <v>March</v>
      </c>
      <c r="V39" s="184"/>
      <c r="W39" s="179"/>
      <c r="X39" s="430">
        <f t="shared" ca="1" si="17"/>
        <v>45351</v>
      </c>
      <c r="Y39" s="568" t="str">
        <f t="shared" ca="1" si="14"/>
        <v>Thu. March , 2024</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Thu</v>
      </c>
      <c r="U40" s="249" t="str">
        <f t="shared" ca="1" si="13"/>
        <v>March</v>
      </c>
      <c r="V40" s="184"/>
      <c r="W40" s="179"/>
      <c r="X40" s="430">
        <f t="shared" ca="1" si="17"/>
        <v>45351</v>
      </c>
      <c r="Y40" s="568" t="str">
        <f t="shared" ca="1" si="14"/>
        <v>Thu. March , 2024</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Thu</v>
      </c>
      <c r="U41" s="249" t="str">
        <f t="shared" ca="1" si="13"/>
        <v>March</v>
      </c>
      <c r="V41" s="184"/>
      <c r="W41" s="179"/>
      <c r="X41" s="430">
        <f t="shared" ca="1" si="17"/>
        <v>45351</v>
      </c>
      <c r="Y41" s="568" t="str">
        <f t="shared" ca="1" si="14"/>
        <v>Thu. March , 2024</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Thu</v>
      </c>
      <c r="U42" s="249" t="str">
        <f t="shared" ca="1" si="13"/>
        <v>March</v>
      </c>
      <c r="V42" s="184"/>
      <c r="W42" s="179"/>
      <c r="X42" s="430">
        <f t="shared" ca="1" si="17"/>
        <v>45351</v>
      </c>
      <c r="Y42" s="568" t="str">
        <f t="shared" ca="1" si="14"/>
        <v>Thu. March , 2024</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Thu</v>
      </c>
      <c r="U43" s="249" t="str">
        <f t="shared" ca="1" si="13"/>
        <v>March</v>
      </c>
      <c r="V43" s="184"/>
      <c r="W43" s="179"/>
      <c r="X43" s="430">
        <f t="shared" ca="1" si="17"/>
        <v>45351</v>
      </c>
      <c r="Y43" s="568" t="str">
        <f t="shared" ca="1" si="14"/>
        <v>Thu. March , 2024</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Thu</v>
      </c>
      <c r="U44" s="249" t="str">
        <f t="shared" ca="1" si="13"/>
        <v>March</v>
      </c>
      <c r="V44" s="184"/>
      <c r="W44" s="179"/>
      <c r="X44" s="430">
        <f t="shared" ca="1" si="17"/>
        <v>45351</v>
      </c>
      <c r="Y44" s="568" t="str">
        <f t="shared" ca="1" si="14"/>
        <v>Thu. March , 2024</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Thu</v>
      </c>
      <c r="U45" s="249" t="str">
        <f t="shared" ca="1" si="13"/>
        <v>March</v>
      </c>
      <c r="V45" s="184"/>
      <c r="W45" s="179"/>
      <c r="X45" s="430">
        <f t="shared" ca="1" si="17"/>
        <v>45351</v>
      </c>
      <c r="Y45" s="568" t="str">
        <f t="shared" ca="1" si="14"/>
        <v>Thu. March , 2024</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Thu</v>
      </c>
      <c r="U46" s="249" t="str">
        <f t="shared" ca="1" si="13"/>
        <v>March</v>
      </c>
      <c r="V46" s="184"/>
      <c r="W46" s="179"/>
      <c r="X46" s="430">
        <f t="shared" ca="1" si="17"/>
        <v>45351</v>
      </c>
      <c r="Y46" s="568" t="str">
        <f t="shared" ca="1" si="14"/>
        <v>Thu. March , 2024</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Thu</v>
      </c>
      <c r="U47" s="249" t="str">
        <f t="shared" ca="1" si="13"/>
        <v>March</v>
      </c>
      <c r="V47" s="184"/>
      <c r="W47" s="179"/>
      <c r="X47" s="430">
        <f t="shared" ca="1" si="17"/>
        <v>45351</v>
      </c>
      <c r="Y47" s="568" t="str">
        <f t="shared" ca="1" si="14"/>
        <v>Thu. March , 2024</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Thu</v>
      </c>
      <c r="U48" s="249" t="str">
        <f t="shared" ca="1" si="13"/>
        <v>March</v>
      </c>
      <c r="V48" s="184"/>
      <c r="W48" s="179"/>
      <c r="X48" s="430">
        <f t="shared" ca="1" si="17"/>
        <v>45351</v>
      </c>
      <c r="Y48" s="568" t="str">
        <f t="shared" ca="1" si="14"/>
        <v>Thu. March , 2024</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Thu</v>
      </c>
      <c r="U49" s="249" t="str">
        <f t="shared" ca="1" si="13"/>
        <v>March</v>
      </c>
      <c r="V49" s="184"/>
      <c r="W49" s="179"/>
      <c r="X49" s="430">
        <f t="shared" ca="1" si="17"/>
        <v>45351</v>
      </c>
      <c r="Y49" s="568" t="str">
        <f t="shared" ca="1" si="14"/>
        <v>Thu. March , 2024</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Thu</v>
      </c>
      <c r="U50" s="249" t="str">
        <f t="shared" ca="1" si="13"/>
        <v>March</v>
      </c>
      <c r="V50" s="184"/>
      <c r="W50" s="179"/>
      <c r="X50" s="430">
        <f t="shared" ca="1" si="17"/>
        <v>45351</v>
      </c>
      <c r="Y50" s="568" t="str">
        <f t="shared" ca="1" si="14"/>
        <v>Thu. March , 2024</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Thu</v>
      </c>
      <c r="U51" s="249" t="str">
        <f t="shared" ca="1" si="13"/>
        <v>March</v>
      </c>
      <c r="V51" s="184"/>
      <c r="W51" s="179"/>
      <c r="X51" s="430">
        <f t="shared" ca="1" si="17"/>
        <v>45351</v>
      </c>
      <c r="Y51" s="568" t="str">
        <f t="shared" ca="1" si="14"/>
        <v>Thu. March , 2024</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Thu</v>
      </c>
      <c r="U52" s="249" t="str">
        <f t="shared" ca="1" si="13"/>
        <v>March</v>
      </c>
      <c r="V52" s="184"/>
      <c r="W52" s="179"/>
      <c r="X52" s="430">
        <f t="shared" ca="1" si="17"/>
        <v>45351</v>
      </c>
      <c r="Y52" s="568" t="str">
        <f t="shared" ca="1" si="14"/>
        <v>Thu. March , 2024</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Thu</v>
      </c>
      <c r="U53" s="249" t="str">
        <f t="shared" ca="1" si="13"/>
        <v>March</v>
      </c>
      <c r="V53" s="184"/>
      <c r="W53" s="179"/>
      <c r="X53" s="430">
        <f t="shared" ca="1" si="17"/>
        <v>45351</v>
      </c>
      <c r="Y53" s="568" t="str">
        <f t="shared" ca="1" si="14"/>
        <v>Thu. March , 2024</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Thu</v>
      </c>
      <c r="U54" s="249" t="str">
        <f t="shared" ca="1" si="13"/>
        <v>March</v>
      </c>
      <c r="V54" s="184"/>
      <c r="W54" s="179"/>
      <c r="X54" s="430">
        <f t="shared" ca="1" si="17"/>
        <v>45351</v>
      </c>
      <c r="Y54" s="568" t="str">
        <f t="shared" ca="1" si="14"/>
        <v>Thu. March , 2024</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Thu</v>
      </c>
      <c r="U55" s="249" t="str">
        <f t="shared" ca="1" si="13"/>
        <v>March</v>
      </c>
      <c r="V55" s="184"/>
      <c r="W55" s="179"/>
      <c r="X55" s="430">
        <f t="shared" ca="1" si="17"/>
        <v>45351</v>
      </c>
      <c r="Y55" s="568" t="str">
        <f t="shared" ca="1" si="14"/>
        <v>Thu. March , 2024</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Thu</v>
      </c>
      <c r="U56" s="249" t="str">
        <f t="shared" ca="1" si="13"/>
        <v>March</v>
      </c>
      <c r="V56" s="184"/>
      <c r="W56" s="179"/>
      <c r="X56" s="430">
        <f t="shared" ca="1" si="17"/>
        <v>45351</v>
      </c>
      <c r="Y56" s="568" t="str">
        <f t="shared" ca="1" si="14"/>
        <v>Thu. March , 2024</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Thu</v>
      </c>
      <c r="U57" s="249" t="str">
        <f t="shared" ca="1" si="13"/>
        <v>March</v>
      </c>
      <c r="V57" s="184"/>
      <c r="W57" s="179"/>
      <c r="X57" s="430">
        <f t="shared" ca="1" si="17"/>
        <v>45351</v>
      </c>
      <c r="Y57" s="568" t="str">
        <f t="shared" ca="1" si="14"/>
        <v>Thu. March , 2024</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Thu</v>
      </c>
      <c r="U58" s="249" t="str">
        <f t="shared" ca="1" si="13"/>
        <v>March</v>
      </c>
      <c r="V58" s="184"/>
      <c r="W58" s="179"/>
      <c r="X58" s="430">
        <f t="shared" ca="1" si="17"/>
        <v>45351</v>
      </c>
      <c r="Y58" s="568" t="str">
        <f t="shared" ca="1" si="14"/>
        <v>Thu. March , 2024</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Thu</v>
      </c>
      <c r="U59" s="249" t="str">
        <f t="shared" ca="1" si="13"/>
        <v>March</v>
      </c>
      <c r="V59" s="184"/>
      <c r="W59" s="179"/>
      <c r="X59" s="430">
        <f t="shared" ca="1" si="17"/>
        <v>45351</v>
      </c>
      <c r="Y59" s="568" t="str">
        <f t="shared" ca="1" si="14"/>
        <v>Thu. March , 2024</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Thu</v>
      </c>
      <c r="U60" s="249" t="str">
        <f t="shared" ca="1" si="13"/>
        <v>March</v>
      </c>
      <c r="V60" s="184"/>
      <c r="W60" s="179"/>
      <c r="X60" s="430">
        <f t="shared" ca="1" si="17"/>
        <v>45351</v>
      </c>
      <c r="Y60" s="568" t="str">
        <f t="shared" ca="1" si="14"/>
        <v>Thu. March , 2024</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Thu</v>
      </c>
      <c r="U61" s="249" t="str">
        <f t="shared" ca="1" si="13"/>
        <v>March</v>
      </c>
      <c r="V61" s="184"/>
      <c r="W61" s="179"/>
      <c r="X61" s="430">
        <f t="shared" ca="1" si="17"/>
        <v>45351</v>
      </c>
      <c r="Y61" s="568" t="str">
        <f t="shared" ca="1" si="14"/>
        <v>Thu. March , 2024</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Thu</v>
      </c>
      <c r="U62" s="249" t="str">
        <f t="shared" ca="1" si="13"/>
        <v>March</v>
      </c>
      <c r="V62" s="184"/>
      <c r="W62" s="179"/>
      <c r="X62" s="430">
        <f t="shared" ca="1" si="17"/>
        <v>45351</v>
      </c>
      <c r="Y62" s="568" t="str">
        <f t="shared" ca="1" si="14"/>
        <v>Thu. March , 2024</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Thu</v>
      </c>
      <c r="U63" s="249" t="str">
        <f t="shared" ca="1" si="13"/>
        <v>March</v>
      </c>
      <c r="V63" s="184"/>
      <c r="W63" s="179"/>
      <c r="X63" s="430">
        <f t="shared" ca="1" si="17"/>
        <v>45351</v>
      </c>
      <c r="Y63" s="568" t="str">
        <f t="shared" ca="1" si="14"/>
        <v>Thu. March , 2024</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Thu</v>
      </c>
      <c r="U64" s="249" t="str">
        <f t="shared" ca="1" si="13"/>
        <v>March</v>
      </c>
      <c r="V64" s="184"/>
      <c r="W64" s="179"/>
      <c r="X64" s="430">
        <f t="shared" ca="1" si="17"/>
        <v>45351</v>
      </c>
      <c r="Y64" s="568" t="str">
        <f t="shared" ca="1" si="14"/>
        <v>Thu. March , 2024</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Thu</v>
      </c>
      <c r="U65" s="249" t="str">
        <f t="shared" ca="1" si="13"/>
        <v>March</v>
      </c>
      <c r="V65" s="184"/>
      <c r="W65" s="179"/>
      <c r="X65" s="430">
        <f t="shared" ca="1" si="17"/>
        <v>45351</v>
      </c>
      <c r="Y65" s="568" t="str">
        <f t="shared" ca="1" si="14"/>
        <v>Thu. March , 2024</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Thu</v>
      </c>
      <c r="U66" s="249" t="str">
        <f t="shared" ca="1" si="13"/>
        <v>March</v>
      </c>
      <c r="V66" s="184"/>
      <c r="W66" s="179"/>
      <c r="X66" s="430">
        <f t="shared" ca="1" si="17"/>
        <v>45351</v>
      </c>
      <c r="Y66" s="568" t="str">
        <f t="shared" ca="1" si="14"/>
        <v>Thu. March , 2024</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Thu</v>
      </c>
      <c r="U67" s="249" t="str">
        <f t="shared" ca="1" si="13"/>
        <v>March</v>
      </c>
      <c r="V67" s="184"/>
      <c r="W67" s="179"/>
      <c r="X67" s="430">
        <f t="shared" ca="1" si="17"/>
        <v>45351</v>
      </c>
      <c r="Y67" s="568" t="str">
        <f t="shared" ca="1" si="14"/>
        <v>Thu. March , 2024</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Thu</v>
      </c>
      <c r="U68" s="249" t="str">
        <f t="shared" ca="1" si="13"/>
        <v>March</v>
      </c>
      <c r="V68" s="184"/>
      <c r="W68" s="179"/>
      <c r="X68" s="430">
        <f t="shared" ca="1" si="17"/>
        <v>45351</v>
      </c>
      <c r="Y68" s="568" t="str">
        <f t="shared" ca="1" si="14"/>
        <v>Thu. March , 2024</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Thu</v>
      </c>
      <c r="U69" s="249" t="str">
        <f t="shared" ca="1" si="13"/>
        <v>March</v>
      </c>
      <c r="V69" s="184"/>
      <c r="W69" s="179"/>
      <c r="X69" s="430">
        <f t="shared" ca="1" si="17"/>
        <v>45351</v>
      </c>
      <c r="Y69" s="568" t="str">
        <f t="shared" ca="1" si="14"/>
        <v>Thu. March , 2024</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Thu</v>
      </c>
      <c r="U70" s="249" t="str">
        <f t="shared" ca="1" si="13"/>
        <v>March</v>
      </c>
      <c r="V70" s="184"/>
      <c r="W70" s="179"/>
      <c r="X70" s="430">
        <f t="shared" ca="1" si="17"/>
        <v>45351</v>
      </c>
      <c r="Y70" s="568" t="str">
        <f t="shared" ca="1" si="14"/>
        <v>Thu. March , 2024</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Thu</v>
      </c>
      <c r="U71" s="249" t="str">
        <f t="shared" ca="1" si="13"/>
        <v>March</v>
      </c>
      <c r="V71" s="184"/>
      <c r="W71" s="179"/>
      <c r="X71" s="430">
        <f t="shared" ca="1" si="17"/>
        <v>45351</v>
      </c>
      <c r="Y71" s="568" t="str">
        <f t="shared" ca="1" si="14"/>
        <v>Thu. March , 2024</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Thu</v>
      </c>
      <c r="U72" s="249" t="str">
        <f t="shared" ca="1" si="13"/>
        <v>March</v>
      </c>
      <c r="V72" s="184"/>
      <c r="W72" s="179"/>
      <c r="X72" s="430">
        <f t="shared" ca="1" si="17"/>
        <v>45351</v>
      </c>
      <c r="Y72" s="568" t="str">
        <f t="shared" ca="1" si="14"/>
        <v>Thu. March , 2024</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Thu</v>
      </c>
      <c r="U73" s="249" t="str">
        <f t="shared" ca="1" si="13"/>
        <v>March</v>
      </c>
      <c r="V73" s="184"/>
      <c r="W73" s="179"/>
      <c r="X73" s="430">
        <f t="shared" ca="1" si="17"/>
        <v>45351</v>
      </c>
      <c r="Y73" s="568" t="str">
        <f t="shared" ca="1" si="14"/>
        <v>Thu. March , 2024</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Thu</v>
      </c>
      <c r="U74" s="249" t="str">
        <f t="shared" ca="1" si="13"/>
        <v>March</v>
      </c>
      <c r="V74" s="184"/>
      <c r="W74" s="179"/>
      <c r="X74" s="430">
        <f t="shared" ca="1" si="17"/>
        <v>45351</v>
      </c>
      <c r="Y74" s="568" t="str">
        <f t="shared" ca="1" si="14"/>
        <v>Thu. March , 2024</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Thu</v>
      </c>
      <c r="U75" s="249" t="str">
        <f t="shared" ca="1" si="13"/>
        <v>March</v>
      </c>
      <c r="V75" s="184"/>
      <c r="W75" s="179"/>
      <c r="X75" s="430">
        <f t="shared" ca="1" si="17"/>
        <v>45351</v>
      </c>
      <c r="Y75" s="568" t="str">
        <f t="shared" ca="1" si="14"/>
        <v>Thu. March , 2024</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Thu</v>
      </c>
      <c r="U76" s="249" t="str">
        <f t="shared" ca="1" si="13"/>
        <v>March</v>
      </c>
      <c r="V76" s="184"/>
      <c r="W76" s="179"/>
      <c r="X76" s="430">
        <f t="shared" ca="1" si="17"/>
        <v>45351</v>
      </c>
      <c r="Y76" s="568" t="str">
        <f t="shared" ca="1" si="14"/>
        <v>Thu. March , 2024</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Thu</v>
      </c>
      <c r="U77" s="249" t="str">
        <f t="shared" ca="1" si="13"/>
        <v>March</v>
      </c>
      <c r="V77" s="184"/>
      <c r="W77" s="179"/>
      <c r="X77" s="430">
        <f t="shared" ca="1" si="17"/>
        <v>45351</v>
      </c>
      <c r="Y77" s="568" t="str">
        <f t="shared" ca="1" si="14"/>
        <v>Thu. March , 2024</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Thu</v>
      </c>
      <c r="U78" s="249" t="str">
        <f t="shared" ca="1" si="13"/>
        <v>March</v>
      </c>
      <c r="V78" s="184"/>
      <c r="W78" s="179"/>
      <c r="X78" s="430">
        <f t="shared" ca="1" si="17"/>
        <v>45351</v>
      </c>
      <c r="Y78" s="568" t="str">
        <f t="shared" ca="1" si="14"/>
        <v>Thu. March , 2024</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Thu</v>
      </c>
      <c r="U79" s="249" t="str">
        <f t="shared" ca="1" si="13"/>
        <v>March</v>
      </c>
      <c r="V79" s="184"/>
      <c r="W79" s="179"/>
      <c r="X79" s="430">
        <f t="shared" ca="1" si="17"/>
        <v>45351</v>
      </c>
      <c r="Y79" s="568" t="str">
        <f t="shared" ca="1" si="14"/>
        <v>Thu. March , 2024</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Thu</v>
      </c>
      <c r="U80" s="249" t="str">
        <f t="shared" ca="1" si="13"/>
        <v>March</v>
      </c>
      <c r="V80" s="184"/>
      <c r="W80" s="179"/>
      <c r="X80" s="430">
        <f t="shared" ca="1" si="17"/>
        <v>45351</v>
      </c>
      <c r="Y80" s="568" t="str">
        <f t="shared" ca="1" si="14"/>
        <v>Thu. March , 2024</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Thu</v>
      </c>
      <c r="U81" s="249" t="str">
        <f t="shared" ca="1" si="13"/>
        <v>March</v>
      </c>
      <c r="V81" s="184"/>
      <c r="W81" s="179"/>
      <c r="X81" s="430">
        <f t="shared" ca="1" si="17"/>
        <v>45351</v>
      </c>
      <c r="Y81" s="568" t="str">
        <f t="shared" ca="1" si="14"/>
        <v>Thu. March , 2024</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Thu</v>
      </c>
      <c r="U82" s="249" t="str">
        <f t="shared" ca="1" si="13"/>
        <v>March</v>
      </c>
      <c r="V82" s="184"/>
      <c r="W82" s="179"/>
      <c r="X82" s="430">
        <f t="shared" ca="1" si="17"/>
        <v>45351</v>
      </c>
      <c r="Y82" s="568" t="str">
        <f t="shared" ca="1" si="14"/>
        <v>Thu. March , 2024</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Thu</v>
      </c>
      <c r="U83" s="249" t="str">
        <f t="shared" ca="1" si="13"/>
        <v>March</v>
      </c>
      <c r="V83" s="184"/>
      <c r="W83" s="179"/>
      <c r="X83" s="430">
        <f t="shared" ca="1" si="17"/>
        <v>45351</v>
      </c>
      <c r="Y83" s="568" t="str">
        <f t="shared" ca="1" si="14"/>
        <v>Thu. March , 2024</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Thu</v>
      </c>
      <c r="U84" s="249" t="str">
        <f t="shared" ca="1" si="13"/>
        <v>March</v>
      </c>
      <c r="V84" s="184"/>
      <c r="W84" s="179"/>
      <c r="X84" s="430">
        <f t="shared" ca="1" si="17"/>
        <v>45351</v>
      </c>
      <c r="Y84" s="568" t="str">
        <f t="shared" ca="1" si="14"/>
        <v>Thu. March , 2024</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Thu</v>
      </c>
      <c r="U85" s="249" t="str">
        <f t="shared" ref="U85:U148" ca="1" si="32">$U$19</f>
        <v>March</v>
      </c>
      <c r="V85" s="184"/>
      <c r="W85" s="179"/>
      <c r="X85" s="430">
        <f t="shared" ca="1" si="17"/>
        <v>45351</v>
      </c>
      <c r="Y85" s="568" t="str">
        <f t="shared" ref="Y85:Y148" ca="1" si="33">IF(Y79="f",T85&amp;". "&amp;" "&amp;R85&amp;" "&amp;U85&amp;" "&amp;$AE$7,T85&amp;". "&amp;U85&amp;" "&amp;R85&amp;", "&amp;$AE$7)</f>
        <v>Thu. March , 2024</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Thu</v>
      </c>
      <c r="U86" s="249" t="str">
        <f t="shared" ca="1" si="32"/>
        <v>March</v>
      </c>
      <c r="V86" s="184"/>
      <c r="W86" s="179"/>
      <c r="X86" s="430">
        <f t="shared" ref="X86:X149" ca="1" si="36">$AE$8+D86</f>
        <v>45351</v>
      </c>
      <c r="Y86" s="568" t="str">
        <f t="shared" ca="1" si="33"/>
        <v>Thu. March , 2024</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Thu</v>
      </c>
      <c r="U87" s="249" t="str">
        <f t="shared" ca="1" si="32"/>
        <v>March</v>
      </c>
      <c r="V87" s="184"/>
      <c r="W87" s="179"/>
      <c r="X87" s="430">
        <f t="shared" ca="1" si="36"/>
        <v>45351</v>
      </c>
      <c r="Y87" s="568" t="str">
        <f t="shared" ca="1" si="33"/>
        <v>Thu. March , 2024</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Thu</v>
      </c>
      <c r="U88" s="249" t="str">
        <f t="shared" ca="1" si="32"/>
        <v>March</v>
      </c>
      <c r="V88" s="184"/>
      <c r="W88" s="179"/>
      <c r="X88" s="430">
        <f t="shared" ca="1" si="36"/>
        <v>45351</v>
      </c>
      <c r="Y88" s="568" t="str">
        <f t="shared" ca="1" si="33"/>
        <v>Thu. March , 2024</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Thu</v>
      </c>
      <c r="U89" s="249" t="str">
        <f t="shared" ca="1" si="32"/>
        <v>March</v>
      </c>
      <c r="V89" s="184"/>
      <c r="W89" s="179"/>
      <c r="X89" s="430">
        <f t="shared" ca="1" si="36"/>
        <v>45351</v>
      </c>
      <c r="Y89" s="568" t="str">
        <f t="shared" ca="1" si="33"/>
        <v>Thu. March , 2024</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Thu</v>
      </c>
      <c r="U90" s="249" t="str">
        <f t="shared" ca="1" si="32"/>
        <v>March</v>
      </c>
      <c r="V90" s="184"/>
      <c r="W90" s="179"/>
      <c r="X90" s="430">
        <f t="shared" ca="1" si="36"/>
        <v>45351</v>
      </c>
      <c r="Y90" s="568" t="str">
        <f t="shared" ca="1" si="33"/>
        <v>Thu. March , 2024</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Thu</v>
      </c>
      <c r="U91" s="249" t="str">
        <f t="shared" ca="1" si="32"/>
        <v>March</v>
      </c>
      <c r="V91" s="184"/>
      <c r="W91" s="179"/>
      <c r="X91" s="430">
        <f t="shared" ca="1" si="36"/>
        <v>45351</v>
      </c>
      <c r="Y91" s="568" t="str">
        <f t="shared" ca="1" si="33"/>
        <v>Thu. March , 2024</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Thu</v>
      </c>
      <c r="U92" s="249" t="str">
        <f t="shared" ca="1" si="32"/>
        <v>March</v>
      </c>
      <c r="V92" s="184"/>
      <c r="W92" s="179"/>
      <c r="X92" s="430">
        <f t="shared" ca="1" si="36"/>
        <v>45351</v>
      </c>
      <c r="Y92" s="568" t="str">
        <f t="shared" ca="1" si="33"/>
        <v>Thu. March , 2024</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Thu</v>
      </c>
      <c r="U93" s="249" t="str">
        <f t="shared" ca="1" si="32"/>
        <v>March</v>
      </c>
      <c r="V93" s="184"/>
      <c r="W93" s="179"/>
      <c r="X93" s="430">
        <f t="shared" ca="1" si="36"/>
        <v>45351</v>
      </c>
      <c r="Y93" s="568" t="str">
        <f t="shared" ca="1" si="33"/>
        <v>Thu. March , 2024</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Thu</v>
      </c>
      <c r="U94" s="249" t="str">
        <f t="shared" ca="1" si="32"/>
        <v>March</v>
      </c>
      <c r="V94" s="184"/>
      <c r="W94" s="179"/>
      <c r="X94" s="430">
        <f t="shared" ca="1" si="36"/>
        <v>45351</v>
      </c>
      <c r="Y94" s="568" t="str">
        <f t="shared" ca="1" si="33"/>
        <v>Thu. March , 2024</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Thu</v>
      </c>
      <c r="U95" s="249" t="str">
        <f t="shared" ca="1" si="32"/>
        <v>March</v>
      </c>
      <c r="V95" s="184"/>
      <c r="W95" s="179"/>
      <c r="X95" s="430">
        <f t="shared" ca="1" si="36"/>
        <v>45351</v>
      </c>
      <c r="Y95" s="568" t="str">
        <f t="shared" ca="1" si="33"/>
        <v>Thu. March , 2024</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Thu</v>
      </c>
      <c r="U96" s="249" t="str">
        <f t="shared" ca="1" si="32"/>
        <v>March</v>
      </c>
      <c r="V96" s="184"/>
      <c r="W96" s="179"/>
      <c r="X96" s="430">
        <f t="shared" ca="1" si="36"/>
        <v>45351</v>
      </c>
      <c r="Y96" s="568" t="str">
        <f t="shared" ca="1" si="33"/>
        <v>Thu. March , 2024</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Thu</v>
      </c>
      <c r="U97" s="249" t="str">
        <f t="shared" ca="1" si="32"/>
        <v>March</v>
      </c>
      <c r="V97" s="184"/>
      <c r="W97" s="179"/>
      <c r="X97" s="430">
        <f t="shared" ca="1" si="36"/>
        <v>45351</v>
      </c>
      <c r="Y97" s="568" t="str">
        <f t="shared" ca="1" si="33"/>
        <v>Thu. March , 2024</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Thu</v>
      </c>
      <c r="U98" s="249" t="str">
        <f t="shared" ca="1" si="32"/>
        <v>March</v>
      </c>
      <c r="V98" s="184"/>
      <c r="W98" s="179"/>
      <c r="X98" s="430">
        <f t="shared" ca="1" si="36"/>
        <v>45351</v>
      </c>
      <c r="Y98" s="568" t="str">
        <f t="shared" ca="1" si="33"/>
        <v>Thu. March , 2024</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Thu</v>
      </c>
      <c r="U99" s="249" t="str">
        <f t="shared" ca="1" si="32"/>
        <v>March</v>
      </c>
      <c r="V99" s="184"/>
      <c r="W99" s="179"/>
      <c r="X99" s="430">
        <f t="shared" ca="1" si="36"/>
        <v>45351</v>
      </c>
      <c r="Y99" s="568" t="str">
        <f t="shared" ca="1" si="33"/>
        <v>Thu. March , 2024</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Thu</v>
      </c>
      <c r="U100" s="249" t="str">
        <f t="shared" ca="1" si="32"/>
        <v>March</v>
      </c>
      <c r="V100" s="184"/>
      <c r="W100" s="179"/>
      <c r="X100" s="430">
        <f t="shared" ca="1" si="36"/>
        <v>45351</v>
      </c>
      <c r="Y100" s="568" t="str">
        <f t="shared" ca="1" si="33"/>
        <v>Thu. March , 2024</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Thu</v>
      </c>
      <c r="U101" s="249" t="str">
        <f t="shared" ca="1" si="32"/>
        <v>March</v>
      </c>
      <c r="V101" s="184"/>
      <c r="W101" s="179"/>
      <c r="X101" s="430">
        <f t="shared" ca="1" si="36"/>
        <v>45351</v>
      </c>
      <c r="Y101" s="568" t="str">
        <f t="shared" ca="1" si="33"/>
        <v>Thu. March , 2024</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Thu</v>
      </c>
      <c r="U102" s="249" t="str">
        <f t="shared" ca="1" si="32"/>
        <v>March</v>
      </c>
      <c r="V102" s="184"/>
      <c r="W102" s="179"/>
      <c r="X102" s="430">
        <f t="shared" ca="1" si="36"/>
        <v>45351</v>
      </c>
      <c r="Y102" s="568" t="str">
        <f t="shared" ca="1" si="33"/>
        <v>Thu. March , 2024</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Thu</v>
      </c>
      <c r="U103" s="249" t="str">
        <f t="shared" ca="1" si="32"/>
        <v>March</v>
      </c>
      <c r="V103" s="184"/>
      <c r="W103" s="179"/>
      <c r="X103" s="430">
        <f t="shared" ca="1" si="36"/>
        <v>45351</v>
      </c>
      <c r="Y103" s="568" t="str">
        <f t="shared" ca="1" si="33"/>
        <v>Thu. March , 2024</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Thu</v>
      </c>
      <c r="U104" s="249" t="str">
        <f t="shared" ca="1" si="32"/>
        <v>March</v>
      </c>
      <c r="V104" s="184"/>
      <c r="W104" s="179"/>
      <c r="X104" s="430">
        <f t="shared" ca="1" si="36"/>
        <v>45351</v>
      </c>
      <c r="Y104" s="568" t="str">
        <f t="shared" ca="1" si="33"/>
        <v>Thu. March , 2024</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Thu</v>
      </c>
      <c r="U105" s="249" t="str">
        <f t="shared" ca="1" si="32"/>
        <v>March</v>
      </c>
      <c r="V105" s="184"/>
      <c r="W105" s="179"/>
      <c r="X105" s="430">
        <f t="shared" ca="1" si="36"/>
        <v>45351</v>
      </c>
      <c r="Y105" s="568" t="str">
        <f t="shared" ca="1" si="33"/>
        <v>Thu. March , 2024</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Thu</v>
      </c>
      <c r="U106" s="249" t="str">
        <f t="shared" ca="1" si="32"/>
        <v>March</v>
      </c>
      <c r="V106" s="184"/>
      <c r="W106" s="179"/>
      <c r="X106" s="430">
        <f t="shared" ca="1" si="36"/>
        <v>45351</v>
      </c>
      <c r="Y106" s="568" t="str">
        <f t="shared" ca="1" si="33"/>
        <v>Thu. March , 2024</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Thu</v>
      </c>
      <c r="U107" s="249" t="str">
        <f t="shared" ca="1" si="32"/>
        <v>March</v>
      </c>
      <c r="V107" s="184"/>
      <c r="W107" s="179"/>
      <c r="X107" s="430">
        <f t="shared" ca="1" si="36"/>
        <v>45351</v>
      </c>
      <c r="Y107" s="568" t="str">
        <f t="shared" ca="1" si="33"/>
        <v>Thu. March , 2024</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Thu</v>
      </c>
      <c r="U108" s="249" t="str">
        <f t="shared" ca="1" si="32"/>
        <v>March</v>
      </c>
      <c r="V108" s="184"/>
      <c r="W108" s="179"/>
      <c r="X108" s="430">
        <f t="shared" ca="1" si="36"/>
        <v>45351</v>
      </c>
      <c r="Y108" s="568" t="str">
        <f t="shared" ca="1" si="33"/>
        <v>Thu. March , 2024</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Thu</v>
      </c>
      <c r="U109" s="249" t="str">
        <f t="shared" ca="1" si="32"/>
        <v>March</v>
      </c>
      <c r="V109" s="184"/>
      <c r="W109" s="179"/>
      <c r="X109" s="430">
        <f t="shared" ca="1" si="36"/>
        <v>45351</v>
      </c>
      <c r="Y109" s="568" t="str">
        <f t="shared" ca="1" si="33"/>
        <v>Thu. March , 2024</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Thu</v>
      </c>
      <c r="U110" s="249" t="str">
        <f t="shared" ca="1" si="32"/>
        <v>March</v>
      </c>
      <c r="V110" s="184"/>
      <c r="W110" s="179"/>
      <c r="X110" s="430">
        <f t="shared" ca="1" si="36"/>
        <v>45351</v>
      </c>
      <c r="Y110" s="568" t="str">
        <f t="shared" ca="1" si="33"/>
        <v>Thu. March , 2024</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Thu</v>
      </c>
      <c r="U111" s="249" t="str">
        <f t="shared" ca="1" si="32"/>
        <v>March</v>
      </c>
      <c r="V111" s="184"/>
      <c r="W111" s="179"/>
      <c r="X111" s="430">
        <f t="shared" ca="1" si="36"/>
        <v>45351</v>
      </c>
      <c r="Y111" s="568" t="str">
        <f t="shared" ca="1" si="33"/>
        <v>Thu. March , 2024</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Thu</v>
      </c>
      <c r="U112" s="249" t="str">
        <f t="shared" ca="1" si="32"/>
        <v>March</v>
      </c>
      <c r="V112" s="184"/>
      <c r="W112" s="179"/>
      <c r="X112" s="430">
        <f t="shared" ca="1" si="36"/>
        <v>45351</v>
      </c>
      <c r="Y112" s="568" t="str">
        <f t="shared" ca="1" si="33"/>
        <v>Thu. March , 2024</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Thu</v>
      </c>
      <c r="U113" s="249" t="str">
        <f t="shared" ca="1" si="32"/>
        <v>March</v>
      </c>
      <c r="V113" s="184"/>
      <c r="W113" s="179"/>
      <c r="X113" s="430">
        <f t="shared" ca="1" si="36"/>
        <v>45351</v>
      </c>
      <c r="Y113" s="568" t="str">
        <f t="shared" ca="1" si="33"/>
        <v>Thu. March , 2024</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Thu</v>
      </c>
      <c r="U114" s="249" t="str">
        <f t="shared" ca="1" si="32"/>
        <v>March</v>
      </c>
      <c r="V114" s="184"/>
      <c r="W114" s="179"/>
      <c r="X114" s="430">
        <f t="shared" ca="1" si="36"/>
        <v>45351</v>
      </c>
      <c r="Y114" s="568" t="str">
        <f t="shared" ca="1" si="33"/>
        <v>Thu. March , 2024</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Thu</v>
      </c>
      <c r="U115" s="249" t="str">
        <f t="shared" ca="1" si="32"/>
        <v>March</v>
      </c>
      <c r="V115" s="184"/>
      <c r="W115" s="179"/>
      <c r="X115" s="430">
        <f t="shared" ca="1" si="36"/>
        <v>45351</v>
      </c>
      <c r="Y115" s="568" t="str">
        <f t="shared" ca="1" si="33"/>
        <v>Thu. March , 2024</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Thu</v>
      </c>
      <c r="U116" s="249" t="str">
        <f t="shared" ca="1" si="32"/>
        <v>March</v>
      </c>
      <c r="V116" s="184"/>
      <c r="W116" s="179"/>
      <c r="X116" s="430">
        <f t="shared" ca="1" si="36"/>
        <v>45351</v>
      </c>
      <c r="Y116" s="568" t="str">
        <f t="shared" ca="1" si="33"/>
        <v>Thu. March , 2024</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Thu</v>
      </c>
      <c r="U117" s="249" t="str">
        <f t="shared" ca="1" si="32"/>
        <v>March</v>
      </c>
      <c r="V117" s="184"/>
      <c r="W117" s="179"/>
      <c r="X117" s="430">
        <f t="shared" ca="1" si="36"/>
        <v>45351</v>
      </c>
      <c r="Y117" s="568" t="str">
        <f t="shared" ca="1" si="33"/>
        <v>Thu. March , 2024</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Thu</v>
      </c>
      <c r="U118" s="249" t="str">
        <f t="shared" ca="1" si="32"/>
        <v>March</v>
      </c>
      <c r="V118" s="184"/>
      <c r="W118" s="179"/>
      <c r="X118" s="430">
        <f t="shared" ca="1" si="36"/>
        <v>45351</v>
      </c>
      <c r="Y118" s="568" t="str">
        <f t="shared" ca="1" si="33"/>
        <v>Thu. March , 2024</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Thu</v>
      </c>
      <c r="U119" s="249" t="str">
        <f t="shared" ca="1" si="32"/>
        <v>March</v>
      </c>
      <c r="V119" s="184"/>
      <c r="W119" s="179"/>
      <c r="X119" s="430">
        <f t="shared" ca="1" si="36"/>
        <v>45351</v>
      </c>
      <c r="Y119" s="568" t="str">
        <f t="shared" ca="1" si="33"/>
        <v>Thu. March , 2024</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Thu</v>
      </c>
      <c r="U120" s="249" t="str">
        <f t="shared" ca="1" si="32"/>
        <v>March</v>
      </c>
      <c r="V120" s="184"/>
      <c r="W120" s="179"/>
      <c r="X120" s="430">
        <f t="shared" ca="1" si="36"/>
        <v>45351</v>
      </c>
      <c r="Y120" s="568" t="str">
        <f t="shared" ca="1" si="33"/>
        <v>Thu. March , 2024</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Thu</v>
      </c>
      <c r="U121" s="249" t="str">
        <f t="shared" ca="1" si="32"/>
        <v>March</v>
      </c>
      <c r="V121" s="184"/>
      <c r="W121" s="179"/>
      <c r="X121" s="430">
        <f t="shared" ca="1" si="36"/>
        <v>45351</v>
      </c>
      <c r="Y121" s="568" t="str">
        <f t="shared" ca="1" si="33"/>
        <v>Thu. March , 2024</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Thu</v>
      </c>
      <c r="U122" s="249" t="str">
        <f t="shared" ca="1" si="32"/>
        <v>March</v>
      </c>
      <c r="V122" s="184"/>
      <c r="W122" s="179"/>
      <c r="X122" s="430">
        <f t="shared" ca="1" si="36"/>
        <v>45351</v>
      </c>
      <c r="Y122" s="568" t="str">
        <f t="shared" ca="1" si="33"/>
        <v>Thu. March , 2024</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Thu</v>
      </c>
      <c r="U123" s="249" t="str">
        <f t="shared" ca="1" si="32"/>
        <v>March</v>
      </c>
      <c r="V123" s="184"/>
      <c r="W123" s="179"/>
      <c r="X123" s="430">
        <f t="shared" ca="1" si="36"/>
        <v>45351</v>
      </c>
      <c r="Y123" s="568" t="str">
        <f t="shared" ca="1" si="33"/>
        <v>Thu. March , 2024</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Thu</v>
      </c>
      <c r="U124" s="249" t="str">
        <f t="shared" ca="1" si="32"/>
        <v>March</v>
      </c>
      <c r="V124" s="184"/>
      <c r="W124" s="179"/>
      <c r="X124" s="430">
        <f t="shared" ca="1" si="36"/>
        <v>45351</v>
      </c>
      <c r="Y124" s="568" t="str">
        <f t="shared" ca="1" si="33"/>
        <v>Thu. March , 2024</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Thu</v>
      </c>
      <c r="U125" s="249" t="str">
        <f t="shared" ca="1" si="32"/>
        <v>March</v>
      </c>
      <c r="V125" s="184"/>
      <c r="W125" s="179"/>
      <c r="X125" s="430">
        <f t="shared" ca="1" si="36"/>
        <v>45351</v>
      </c>
      <c r="Y125" s="568" t="str">
        <f t="shared" ca="1" si="33"/>
        <v>Thu. March , 2024</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Thu</v>
      </c>
      <c r="U126" s="249" t="str">
        <f t="shared" ca="1" si="32"/>
        <v>March</v>
      </c>
      <c r="V126" s="184"/>
      <c r="W126" s="179"/>
      <c r="X126" s="430">
        <f t="shared" ca="1" si="36"/>
        <v>45351</v>
      </c>
      <c r="Y126" s="568" t="str">
        <f t="shared" ca="1" si="33"/>
        <v>Thu. March , 2024</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Thu</v>
      </c>
      <c r="U127" s="249" t="str">
        <f t="shared" ca="1" si="32"/>
        <v>March</v>
      </c>
      <c r="V127" s="184"/>
      <c r="W127" s="179"/>
      <c r="X127" s="430">
        <f t="shared" ca="1" si="36"/>
        <v>45351</v>
      </c>
      <c r="Y127" s="568" t="str">
        <f t="shared" ca="1" si="33"/>
        <v>Thu. March , 2024</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Thu</v>
      </c>
      <c r="U128" s="249" t="str">
        <f t="shared" ca="1" si="32"/>
        <v>March</v>
      </c>
      <c r="V128" s="184"/>
      <c r="W128" s="179"/>
      <c r="X128" s="430">
        <f t="shared" ca="1" si="36"/>
        <v>45351</v>
      </c>
      <c r="Y128" s="568" t="str">
        <f t="shared" ca="1" si="33"/>
        <v>Thu. March , 2024</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Thu</v>
      </c>
      <c r="U129" s="249" t="str">
        <f t="shared" ca="1" si="32"/>
        <v>March</v>
      </c>
      <c r="V129" s="184"/>
      <c r="W129" s="179"/>
      <c r="X129" s="430">
        <f t="shared" ca="1" si="36"/>
        <v>45351</v>
      </c>
      <c r="Y129" s="568" t="str">
        <f t="shared" ca="1" si="33"/>
        <v>Thu. March , 2024</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Thu</v>
      </c>
      <c r="U130" s="249" t="str">
        <f t="shared" ca="1" si="32"/>
        <v>March</v>
      </c>
      <c r="V130" s="184"/>
      <c r="W130" s="179"/>
      <c r="X130" s="430">
        <f t="shared" ca="1" si="36"/>
        <v>45351</v>
      </c>
      <c r="Y130" s="568" t="str">
        <f t="shared" ca="1" si="33"/>
        <v>Thu. March , 2024</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Thu</v>
      </c>
      <c r="U131" s="249" t="str">
        <f t="shared" ca="1" si="32"/>
        <v>March</v>
      </c>
      <c r="V131" s="184"/>
      <c r="W131" s="179"/>
      <c r="X131" s="430">
        <f t="shared" ca="1" si="36"/>
        <v>45351</v>
      </c>
      <c r="Y131" s="568" t="str">
        <f t="shared" ca="1" si="33"/>
        <v>Thu. March , 2024</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Thu</v>
      </c>
      <c r="U132" s="249" t="str">
        <f t="shared" ca="1" si="32"/>
        <v>March</v>
      </c>
      <c r="V132" s="184"/>
      <c r="W132" s="179"/>
      <c r="X132" s="430">
        <f t="shared" ca="1" si="36"/>
        <v>45351</v>
      </c>
      <c r="Y132" s="568" t="str">
        <f t="shared" ca="1" si="33"/>
        <v>Thu. March , 2024</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Thu</v>
      </c>
      <c r="U133" s="249" t="str">
        <f t="shared" ca="1" si="32"/>
        <v>March</v>
      </c>
      <c r="V133" s="184"/>
      <c r="W133" s="179"/>
      <c r="X133" s="430">
        <f t="shared" ca="1" si="36"/>
        <v>45351</v>
      </c>
      <c r="Y133" s="568" t="str">
        <f t="shared" ca="1" si="33"/>
        <v>Thu. March , 2024</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Thu</v>
      </c>
      <c r="U134" s="249" t="str">
        <f t="shared" ca="1" si="32"/>
        <v>March</v>
      </c>
      <c r="V134" s="184"/>
      <c r="W134" s="179"/>
      <c r="X134" s="430">
        <f t="shared" ca="1" si="36"/>
        <v>45351</v>
      </c>
      <c r="Y134" s="568" t="str">
        <f t="shared" ca="1" si="33"/>
        <v>Thu. March , 2024</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Thu</v>
      </c>
      <c r="U135" s="249" t="str">
        <f t="shared" ca="1" si="32"/>
        <v>March</v>
      </c>
      <c r="V135" s="184"/>
      <c r="W135" s="179"/>
      <c r="X135" s="430">
        <f t="shared" ca="1" si="36"/>
        <v>45351</v>
      </c>
      <c r="Y135" s="568" t="str">
        <f t="shared" ca="1" si="33"/>
        <v>Thu. March , 2024</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Thu</v>
      </c>
      <c r="U136" s="249" t="str">
        <f t="shared" ca="1" si="32"/>
        <v>March</v>
      </c>
      <c r="V136" s="184"/>
      <c r="W136" s="179"/>
      <c r="X136" s="430">
        <f t="shared" ca="1" si="36"/>
        <v>45351</v>
      </c>
      <c r="Y136" s="568" t="str">
        <f t="shared" ca="1" si="33"/>
        <v>Thu. March , 2024</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Thu</v>
      </c>
      <c r="U137" s="249" t="str">
        <f t="shared" ca="1" si="32"/>
        <v>March</v>
      </c>
      <c r="V137" s="184"/>
      <c r="W137" s="179"/>
      <c r="X137" s="430">
        <f t="shared" ca="1" si="36"/>
        <v>45351</v>
      </c>
      <c r="Y137" s="568" t="str">
        <f t="shared" ca="1" si="33"/>
        <v>Thu. March , 2024</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Thu</v>
      </c>
      <c r="U138" s="249" t="str">
        <f t="shared" ca="1" si="32"/>
        <v>March</v>
      </c>
      <c r="V138" s="184"/>
      <c r="W138" s="179"/>
      <c r="X138" s="430">
        <f t="shared" ca="1" si="36"/>
        <v>45351</v>
      </c>
      <c r="Y138" s="568" t="str">
        <f t="shared" ca="1" si="33"/>
        <v>Thu. March , 2024</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Thu</v>
      </c>
      <c r="U139" s="249" t="str">
        <f t="shared" ca="1" si="32"/>
        <v>March</v>
      </c>
      <c r="V139" s="184"/>
      <c r="W139" s="179"/>
      <c r="X139" s="430">
        <f t="shared" ca="1" si="36"/>
        <v>45351</v>
      </c>
      <c r="Y139" s="568" t="str">
        <f t="shared" ca="1" si="33"/>
        <v>Thu. March , 2024</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Thu</v>
      </c>
      <c r="U140" s="249" t="str">
        <f t="shared" ca="1" si="32"/>
        <v>March</v>
      </c>
      <c r="V140" s="184"/>
      <c r="W140" s="179"/>
      <c r="X140" s="430">
        <f t="shared" ca="1" si="36"/>
        <v>45351</v>
      </c>
      <c r="Y140" s="568" t="str">
        <f t="shared" ca="1" si="33"/>
        <v>Thu. March , 2024</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Thu</v>
      </c>
      <c r="U141" s="249" t="str">
        <f t="shared" ca="1" si="32"/>
        <v>March</v>
      </c>
      <c r="V141" s="184"/>
      <c r="W141" s="179"/>
      <c r="X141" s="430">
        <f t="shared" ca="1" si="36"/>
        <v>45351</v>
      </c>
      <c r="Y141" s="568" t="str">
        <f t="shared" ca="1" si="33"/>
        <v>Thu. March , 2024</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Thu</v>
      </c>
      <c r="U142" s="249" t="str">
        <f t="shared" ca="1" si="32"/>
        <v>March</v>
      </c>
      <c r="V142" s="184"/>
      <c r="W142" s="179"/>
      <c r="X142" s="430">
        <f t="shared" ca="1" si="36"/>
        <v>45351</v>
      </c>
      <c r="Y142" s="568" t="str">
        <f t="shared" ca="1" si="33"/>
        <v>Thu. March , 2024</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Thu</v>
      </c>
      <c r="U143" s="249" t="str">
        <f t="shared" ca="1" si="32"/>
        <v>March</v>
      </c>
      <c r="V143" s="184"/>
      <c r="W143" s="179"/>
      <c r="X143" s="430">
        <f t="shared" ca="1" si="36"/>
        <v>45351</v>
      </c>
      <c r="Y143" s="568" t="str">
        <f t="shared" ca="1" si="33"/>
        <v>Thu. March , 2024</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Thu</v>
      </c>
      <c r="U144" s="249" t="str">
        <f t="shared" ca="1" si="32"/>
        <v>March</v>
      </c>
      <c r="V144" s="184"/>
      <c r="W144" s="179"/>
      <c r="X144" s="430">
        <f t="shared" ca="1" si="36"/>
        <v>45351</v>
      </c>
      <c r="Y144" s="568" t="str">
        <f t="shared" ca="1" si="33"/>
        <v>Thu. March , 2024</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Thu</v>
      </c>
      <c r="U145" s="249" t="str">
        <f t="shared" ca="1" si="32"/>
        <v>March</v>
      </c>
      <c r="V145" s="184"/>
      <c r="W145" s="179"/>
      <c r="X145" s="430">
        <f t="shared" ca="1" si="36"/>
        <v>45351</v>
      </c>
      <c r="Y145" s="568" t="str">
        <f t="shared" ca="1" si="33"/>
        <v>Thu. March , 2024</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Thu</v>
      </c>
      <c r="U146" s="249" t="str">
        <f t="shared" ca="1" si="32"/>
        <v>March</v>
      </c>
      <c r="V146" s="184"/>
      <c r="W146" s="179"/>
      <c r="X146" s="430">
        <f t="shared" ca="1" si="36"/>
        <v>45351</v>
      </c>
      <c r="Y146" s="568" t="str">
        <f t="shared" ca="1" si="33"/>
        <v>Thu. March , 2024</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Thu</v>
      </c>
      <c r="U147" s="249" t="str">
        <f t="shared" ca="1" si="32"/>
        <v>March</v>
      </c>
      <c r="V147" s="184"/>
      <c r="W147" s="179"/>
      <c r="X147" s="430">
        <f t="shared" ca="1" si="36"/>
        <v>45351</v>
      </c>
      <c r="Y147" s="568" t="str">
        <f t="shared" ca="1" si="33"/>
        <v>Thu. March , 2024</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Thu</v>
      </c>
      <c r="U148" s="249" t="str">
        <f t="shared" ca="1" si="32"/>
        <v>March</v>
      </c>
      <c r="V148" s="184"/>
      <c r="W148" s="179"/>
      <c r="X148" s="430">
        <f t="shared" ca="1" si="36"/>
        <v>45351</v>
      </c>
      <c r="Y148" s="568" t="str">
        <f t="shared" ca="1" si="33"/>
        <v>Thu. March , 2024</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Thu</v>
      </c>
      <c r="U149" s="249" t="str">
        <f t="shared" ref="U149:U194" ca="1" si="51">$U$19</f>
        <v>March</v>
      </c>
      <c r="V149" s="184"/>
      <c r="W149" s="179"/>
      <c r="X149" s="430">
        <f t="shared" ca="1" si="36"/>
        <v>45351</v>
      </c>
      <c r="Y149" s="568" t="str">
        <f t="shared" ref="Y149:Y194" ca="1" si="52">IF(Y143="f",T149&amp;". "&amp;" "&amp;R149&amp;" "&amp;U149&amp;" "&amp;$AE$7,T149&amp;". "&amp;U149&amp;" "&amp;R149&amp;", "&amp;$AE$7)</f>
        <v>Thu. March , 2024</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Thu</v>
      </c>
      <c r="U150" s="249" t="str">
        <f t="shared" ca="1" si="51"/>
        <v>March</v>
      </c>
      <c r="V150" s="184"/>
      <c r="W150" s="179"/>
      <c r="X150" s="430">
        <f t="shared" ref="X150:X194" ca="1" si="55">$AE$8+D150</f>
        <v>45351</v>
      </c>
      <c r="Y150" s="568" t="str">
        <f t="shared" ca="1" si="52"/>
        <v>Thu. March , 2024</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Thu</v>
      </c>
      <c r="U151" s="249" t="str">
        <f t="shared" ca="1" si="51"/>
        <v>March</v>
      </c>
      <c r="V151" s="184"/>
      <c r="W151" s="179"/>
      <c r="X151" s="430">
        <f t="shared" ca="1" si="55"/>
        <v>45351</v>
      </c>
      <c r="Y151" s="568" t="str">
        <f t="shared" ca="1" si="52"/>
        <v>Thu. March , 2024</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Thu</v>
      </c>
      <c r="U152" s="249" t="str">
        <f t="shared" ca="1" si="51"/>
        <v>March</v>
      </c>
      <c r="V152" s="184"/>
      <c r="W152" s="179"/>
      <c r="X152" s="430">
        <f t="shared" ca="1" si="55"/>
        <v>45351</v>
      </c>
      <c r="Y152" s="568" t="str">
        <f t="shared" ca="1" si="52"/>
        <v>Thu. March , 2024</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Thu</v>
      </c>
      <c r="U153" s="249" t="str">
        <f t="shared" ca="1" si="51"/>
        <v>March</v>
      </c>
      <c r="V153" s="184"/>
      <c r="W153" s="179"/>
      <c r="X153" s="430">
        <f t="shared" ca="1" si="55"/>
        <v>45351</v>
      </c>
      <c r="Y153" s="568" t="str">
        <f t="shared" ca="1" si="52"/>
        <v>Thu. March , 2024</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Thu</v>
      </c>
      <c r="U154" s="249" t="str">
        <f t="shared" ca="1" si="51"/>
        <v>March</v>
      </c>
      <c r="V154" s="184"/>
      <c r="W154" s="179"/>
      <c r="X154" s="430">
        <f t="shared" ca="1" si="55"/>
        <v>45351</v>
      </c>
      <c r="Y154" s="568" t="str">
        <f t="shared" ca="1" si="52"/>
        <v>Thu. March , 2024</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Thu</v>
      </c>
      <c r="U155" s="249" t="str">
        <f t="shared" ca="1" si="51"/>
        <v>March</v>
      </c>
      <c r="V155" s="184"/>
      <c r="W155" s="179"/>
      <c r="X155" s="430">
        <f t="shared" ca="1" si="55"/>
        <v>45351</v>
      </c>
      <c r="Y155" s="568" t="str">
        <f t="shared" ca="1" si="52"/>
        <v>Thu. March , 2024</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Thu</v>
      </c>
      <c r="U156" s="249" t="str">
        <f t="shared" ca="1" si="51"/>
        <v>March</v>
      </c>
      <c r="V156" s="184"/>
      <c r="W156" s="179"/>
      <c r="X156" s="430">
        <f t="shared" ca="1" si="55"/>
        <v>45351</v>
      </c>
      <c r="Y156" s="568" t="str">
        <f t="shared" ca="1" si="52"/>
        <v>Thu. March , 2024</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Thu</v>
      </c>
      <c r="U157" s="249" t="str">
        <f t="shared" ca="1" si="51"/>
        <v>March</v>
      </c>
      <c r="V157" s="184"/>
      <c r="W157" s="179"/>
      <c r="X157" s="430">
        <f t="shared" ca="1" si="55"/>
        <v>45351</v>
      </c>
      <c r="Y157" s="568" t="str">
        <f t="shared" ca="1" si="52"/>
        <v>Thu. March , 2024</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Thu</v>
      </c>
      <c r="U158" s="249" t="str">
        <f t="shared" ca="1" si="51"/>
        <v>March</v>
      </c>
      <c r="V158" s="184"/>
      <c r="W158" s="179"/>
      <c r="X158" s="430">
        <f t="shared" ca="1" si="55"/>
        <v>45351</v>
      </c>
      <c r="Y158" s="568" t="str">
        <f t="shared" ca="1" si="52"/>
        <v>Thu. March , 2024</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Thu</v>
      </c>
      <c r="U159" s="249" t="str">
        <f t="shared" ca="1" si="51"/>
        <v>March</v>
      </c>
      <c r="V159" s="184"/>
      <c r="W159" s="179"/>
      <c r="X159" s="430">
        <f t="shared" ca="1" si="55"/>
        <v>45351</v>
      </c>
      <c r="Y159" s="568" t="str">
        <f t="shared" ca="1" si="52"/>
        <v>Thu. March , 2024</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Thu</v>
      </c>
      <c r="U160" s="249" t="str">
        <f t="shared" ca="1" si="51"/>
        <v>March</v>
      </c>
      <c r="V160" s="184"/>
      <c r="W160" s="179"/>
      <c r="X160" s="430">
        <f t="shared" ca="1" si="55"/>
        <v>45351</v>
      </c>
      <c r="Y160" s="568" t="str">
        <f t="shared" ca="1" si="52"/>
        <v>Thu. March , 2024</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Thu</v>
      </c>
      <c r="U161" s="249" t="str">
        <f t="shared" ca="1" si="51"/>
        <v>March</v>
      </c>
      <c r="V161" s="184"/>
      <c r="W161" s="179"/>
      <c r="X161" s="430">
        <f t="shared" ca="1" si="55"/>
        <v>45351</v>
      </c>
      <c r="Y161" s="568" t="str">
        <f t="shared" ca="1" si="52"/>
        <v>Thu. March , 2024</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Thu</v>
      </c>
      <c r="U162" s="249" t="str">
        <f t="shared" ca="1" si="51"/>
        <v>March</v>
      </c>
      <c r="V162" s="184"/>
      <c r="W162" s="179"/>
      <c r="X162" s="430">
        <f t="shared" ca="1" si="55"/>
        <v>45351</v>
      </c>
      <c r="Y162" s="568" t="str">
        <f t="shared" ca="1" si="52"/>
        <v>Thu. March , 2024</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Thu</v>
      </c>
      <c r="U163" s="249" t="str">
        <f t="shared" ca="1" si="51"/>
        <v>March</v>
      </c>
      <c r="V163" s="184"/>
      <c r="W163" s="179"/>
      <c r="X163" s="430">
        <f t="shared" ca="1" si="55"/>
        <v>45351</v>
      </c>
      <c r="Y163" s="568" t="str">
        <f t="shared" ca="1" si="52"/>
        <v>Thu. March , 2024</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Thu</v>
      </c>
      <c r="U164" s="249" t="str">
        <f t="shared" ca="1" si="51"/>
        <v>March</v>
      </c>
      <c r="V164" s="184"/>
      <c r="W164" s="179"/>
      <c r="X164" s="430">
        <f t="shared" ca="1" si="55"/>
        <v>45351</v>
      </c>
      <c r="Y164" s="568" t="str">
        <f t="shared" ca="1" si="52"/>
        <v>Thu. March , 2024</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Thu</v>
      </c>
      <c r="U165" s="249" t="str">
        <f t="shared" ca="1" si="51"/>
        <v>March</v>
      </c>
      <c r="V165" s="184"/>
      <c r="W165" s="179"/>
      <c r="X165" s="430">
        <f t="shared" ca="1" si="55"/>
        <v>45351</v>
      </c>
      <c r="Y165" s="568" t="str">
        <f t="shared" ca="1" si="52"/>
        <v>Thu. March , 2024</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Thu</v>
      </c>
      <c r="U166" s="249" t="str">
        <f t="shared" ca="1" si="51"/>
        <v>March</v>
      </c>
      <c r="V166" s="184"/>
      <c r="W166" s="179"/>
      <c r="X166" s="430">
        <f t="shared" ca="1" si="55"/>
        <v>45351</v>
      </c>
      <c r="Y166" s="568" t="str">
        <f t="shared" ca="1" si="52"/>
        <v>Thu. March , 2024</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Thu</v>
      </c>
      <c r="U167" s="249" t="str">
        <f t="shared" ca="1" si="51"/>
        <v>March</v>
      </c>
      <c r="V167" s="184"/>
      <c r="W167" s="179"/>
      <c r="X167" s="430">
        <f t="shared" ca="1" si="55"/>
        <v>45351</v>
      </c>
      <c r="Y167" s="568" t="str">
        <f t="shared" ca="1" si="52"/>
        <v>Thu. March , 2024</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Thu</v>
      </c>
      <c r="U168" s="249" t="str">
        <f t="shared" ca="1" si="51"/>
        <v>March</v>
      </c>
      <c r="V168" s="184"/>
      <c r="W168" s="179"/>
      <c r="X168" s="430">
        <f t="shared" ca="1" si="55"/>
        <v>45351</v>
      </c>
      <c r="Y168" s="568" t="str">
        <f t="shared" ca="1" si="52"/>
        <v>Thu. March , 2024</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Thu</v>
      </c>
      <c r="U169" s="249" t="str">
        <f t="shared" ca="1" si="51"/>
        <v>March</v>
      </c>
      <c r="V169" s="184"/>
      <c r="W169" s="179"/>
      <c r="X169" s="430">
        <f t="shared" ca="1" si="55"/>
        <v>45351</v>
      </c>
      <c r="Y169" s="568" t="str">
        <f t="shared" ca="1" si="52"/>
        <v>Thu. March , 2024</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Thu</v>
      </c>
      <c r="U170" s="249" t="str">
        <f t="shared" ca="1" si="51"/>
        <v>March</v>
      </c>
      <c r="V170" s="184"/>
      <c r="W170" s="179"/>
      <c r="X170" s="430">
        <f t="shared" ca="1" si="55"/>
        <v>45351</v>
      </c>
      <c r="Y170" s="568" t="str">
        <f t="shared" ca="1" si="52"/>
        <v>Thu. March , 2024</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Thu</v>
      </c>
      <c r="U171" s="249" t="str">
        <f t="shared" ca="1" si="51"/>
        <v>March</v>
      </c>
      <c r="V171" s="184"/>
      <c r="W171" s="179"/>
      <c r="X171" s="430">
        <f t="shared" ca="1" si="55"/>
        <v>45351</v>
      </c>
      <c r="Y171" s="568" t="str">
        <f t="shared" ca="1" si="52"/>
        <v>Thu. March , 2024</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Thu</v>
      </c>
      <c r="U172" s="249" t="str">
        <f t="shared" ca="1" si="51"/>
        <v>March</v>
      </c>
      <c r="V172" s="184"/>
      <c r="W172" s="179"/>
      <c r="X172" s="430">
        <f t="shared" ca="1" si="55"/>
        <v>45351</v>
      </c>
      <c r="Y172" s="568" t="str">
        <f t="shared" ca="1" si="52"/>
        <v>Thu. March , 2024</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Thu</v>
      </c>
      <c r="U173" s="249" t="str">
        <f t="shared" ca="1" si="51"/>
        <v>March</v>
      </c>
      <c r="V173" s="184"/>
      <c r="W173" s="179"/>
      <c r="X173" s="430">
        <f t="shared" ca="1" si="55"/>
        <v>45351</v>
      </c>
      <c r="Y173" s="568" t="str">
        <f t="shared" ca="1" si="52"/>
        <v>Thu. March , 2024</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Thu</v>
      </c>
      <c r="U174" s="249" t="str">
        <f t="shared" ca="1" si="51"/>
        <v>March</v>
      </c>
      <c r="V174" s="184"/>
      <c r="W174" s="179"/>
      <c r="X174" s="430">
        <f t="shared" ca="1" si="55"/>
        <v>45351</v>
      </c>
      <c r="Y174" s="568" t="str">
        <f t="shared" ca="1" si="52"/>
        <v>Thu. March , 2024</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Thu</v>
      </c>
      <c r="U175" s="249" t="str">
        <f t="shared" ca="1" si="51"/>
        <v>March</v>
      </c>
      <c r="V175" s="184"/>
      <c r="W175" s="179"/>
      <c r="X175" s="430">
        <f t="shared" ca="1" si="55"/>
        <v>45351</v>
      </c>
      <c r="Y175" s="568" t="str">
        <f t="shared" ca="1" si="52"/>
        <v>Thu. March , 2024</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Thu</v>
      </c>
      <c r="U176" s="249" t="str">
        <f t="shared" ca="1" si="51"/>
        <v>March</v>
      </c>
      <c r="V176" s="184"/>
      <c r="W176" s="179"/>
      <c r="X176" s="430">
        <f t="shared" ca="1" si="55"/>
        <v>45351</v>
      </c>
      <c r="Y176" s="568" t="str">
        <f t="shared" ca="1" si="52"/>
        <v>Thu. March , 2024</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Thu</v>
      </c>
      <c r="U177" s="249" t="str">
        <f t="shared" ca="1" si="51"/>
        <v>March</v>
      </c>
      <c r="V177" s="184"/>
      <c r="W177" s="179"/>
      <c r="X177" s="430">
        <f t="shared" ca="1" si="55"/>
        <v>45351</v>
      </c>
      <c r="Y177" s="568" t="str">
        <f t="shared" ca="1" si="52"/>
        <v>Thu. March , 2024</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Thu</v>
      </c>
      <c r="U178" s="249" t="str">
        <f t="shared" ca="1" si="51"/>
        <v>March</v>
      </c>
      <c r="V178" s="184"/>
      <c r="W178" s="179"/>
      <c r="X178" s="430">
        <f t="shared" ca="1" si="55"/>
        <v>45351</v>
      </c>
      <c r="Y178" s="568" t="str">
        <f t="shared" ca="1" si="52"/>
        <v>Thu. March , 2024</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Thu</v>
      </c>
      <c r="U179" s="249" t="str">
        <f t="shared" ca="1" si="51"/>
        <v>March</v>
      </c>
      <c r="V179" s="184"/>
      <c r="W179" s="179"/>
      <c r="X179" s="430">
        <f t="shared" ca="1" si="55"/>
        <v>45351</v>
      </c>
      <c r="Y179" s="568" t="str">
        <f t="shared" ca="1" si="52"/>
        <v>Thu. March , 2024</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Thu</v>
      </c>
      <c r="U180" s="249" t="str">
        <f t="shared" ca="1" si="51"/>
        <v>March</v>
      </c>
      <c r="V180" s="184"/>
      <c r="W180" s="179"/>
      <c r="X180" s="430">
        <f t="shared" ca="1" si="55"/>
        <v>45351</v>
      </c>
      <c r="Y180" s="568" t="str">
        <f t="shared" ca="1" si="52"/>
        <v>Thu. March , 2024</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Thu</v>
      </c>
      <c r="U181" s="249" t="str">
        <f t="shared" ca="1" si="51"/>
        <v>March</v>
      </c>
      <c r="V181" s="184"/>
      <c r="W181" s="179"/>
      <c r="X181" s="430">
        <f t="shared" ca="1" si="55"/>
        <v>45351</v>
      </c>
      <c r="Y181" s="568" t="str">
        <f t="shared" ca="1" si="52"/>
        <v>Thu. March , 2024</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Thu</v>
      </c>
      <c r="U182" s="249" t="str">
        <f t="shared" ca="1" si="51"/>
        <v>March</v>
      </c>
      <c r="V182" s="184"/>
      <c r="W182" s="179"/>
      <c r="X182" s="430">
        <f t="shared" ca="1" si="55"/>
        <v>45351</v>
      </c>
      <c r="Y182" s="568" t="str">
        <f t="shared" ca="1" si="52"/>
        <v>Thu. March , 2024</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Thu</v>
      </c>
      <c r="U183" s="249" t="str">
        <f t="shared" ca="1" si="51"/>
        <v>March</v>
      </c>
      <c r="V183" s="184"/>
      <c r="W183" s="179"/>
      <c r="X183" s="430">
        <f t="shared" ca="1" si="55"/>
        <v>45351</v>
      </c>
      <c r="Y183" s="568" t="str">
        <f t="shared" ca="1" si="52"/>
        <v>Thu. March , 2024</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Thu</v>
      </c>
      <c r="U184" s="249" t="str">
        <f t="shared" ca="1" si="51"/>
        <v>March</v>
      </c>
      <c r="V184" s="184"/>
      <c r="W184" s="179"/>
      <c r="X184" s="430">
        <f t="shared" ca="1" si="55"/>
        <v>45351</v>
      </c>
      <c r="Y184" s="568" t="str">
        <f t="shared" ca="1" si="52"/>
        <v>Thu. March , 2024</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Thu</v>
      </c>
      <c r="U185" s="249" t="str">
        <f t="shared" ca="1" si="51"/>
        <v>March</v>
      </c>
      <c r="V185" s="184"/>
      <c r="W185" s="179"/>
      <c r="X185" s="430">
        <f t="shared" ca="1" si="55"/>
        <v>45351</v>
      </c>
      <c r="Y185" s="568" t="str">
        <f t="shared" ca="1" si="52"/>
        <v>Thu. March , 2024</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Thu</v>
      </c>
      <c r="U186" s="249" t="str">
        <f t="shared" ca="1" si="51"/>
        <v>March</v>
      </c>
      <c r="V186" s="184"/>
      <c r="W186" s="179"/>
      <c r="X186" s="430">
        <f t="shared" ca="1" si="55"/>
        <v>45351</v>
      </c>
      <c r="Y186" s="568" t="str">
        <f t="shared" ca="1" si="52"/>
        <v>Thu. March , 2024</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Thu</v>
      </c>
      <c r="U187" s="249" t="str">
        <f t="shared" ca="1" si="51"/>
        <v>March</v>
      </c>
      <c r="V187" s="184"/>
      <c r="W187" s="179"/>
      <c r="X187" s="430">
        <f t="shared" ca="1" si="55"/>
        <v>45351</v>
      </c>
      <c r="Y187" s="568" t="str">
        <f t="shared" ca="1" si="52"/>
        <v>Thu. March , 2024</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Thu</v>
      </c>
      <c r="U188" s="249" t="str">
        <f t="shared" ca="1" si="51"/>
        <v>March</v>
      </c>
      <c r="V188" s="184"/>
      <c r="W188" s="179"/>
      <c r="X188" s="430">
        <f t="shared" ca="1" si="55"/>
        <v>45351</v>
      </c>
      <c r="Y188" s="568" t="str">
        <f t="shared" ca="1" si="52"/>
        <v>Thu. March , 2024</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Thu</v>
      </c>
      <c r="U189" s="249" t="str">
        <f t="shared" ca="1" si="51"/>
        <v>March</v>
      </c>
      <c r="V189" s="184"/>
      <c r="W189" s="179"/>
      <c r="X189" s="430">
        <f t="shared" ca="1" si="55"/>
        <v>45351</v>
      </c>
      <c r="Y189" s="568" t="str">
        <f t="shared" ca="1" si="52"/>
        <v>Thu. March , 2024</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Thu</v>
      </c>
      <c r="U190" s="249" t="str">
        <f t="shared" ca="1" si="51"/>
        <v>March</v>
      </c>
      <c r="V190" s="184"/>
      <c r="W190" s="179"/>
      <c r="X190" s="430">
        <f t="shared" ca="1" si="55"/>
        <v>45351</v>
      </c>
      <c r="Y190" s="568" t="str">
        <f t="shared" ca="1" si="52"/>
        <v>Thu. March , 2024</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Thu</v>
      </c>
      <c r="U191" s="249" t="str">
        <f t="shared" ca="1" si="51"/>
        <v>March</v>
      </c>
      <c r="V191" s="184"/>
      <c r="W191" s="179"/>
      <c r="X191" s="430">
        <f t="shared" ca="1" si="55"/>
        <v>45351</v>
      </c>
      <c r="Y191" s="568" t="str">
        <f t="shared" ca="1" si="52"/>
        <v>Thu. March , 2024</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Thu</v>
      </c>
      <c r="U192" s="249" t="str">
        <f t="shared" ca="1" si="51"/>
        <v>March</v>
      </c>
      <c r="V192" s="184"/>
      <c r="W192" s="179"/>
      <c r="X192" s="430">
        <f t="shared" ca="1" si="55"/>
        <v>45351</v>
      </c>
      <c r="Y192" s="568" t="str">
        <f t="shared" ca="1" si="52"/>
        <v>Thu. March , 2024</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Thu</v>
      </c>
      <c r="U193" s="249" t="str">
        <f t="shared" ca="1" si="51"/>
        <v>March</v>
      </c>
      <c r="V193" s="184"/>
      <c r="W193" s="179"/>
      <c r="X193" s="430">
        <f t="shared" ca="1" si="55"/>
        <v>45351</v>
      </c>
      <c r="Y193" s="568" t="str">
        <f t="shared" ca="1" si="52"/>
        <v>Thu. March , 2024</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Thu</v>
      </c>
      <c r="U194" s="249" t="str">
        <f t="shared" ca="1" si="51"/>
        <v>March</v>
      </c>
      <c r="V194" s="184"/>
      <c r="W194" s="179"/>
      <c r="X194" s="430">
        <f t="shared" ca="1" si="55"/>
        <v>45351</v>
      </c>
      <c r="Y194" s="568" t="str">
        <f t="shared" ca="1" si="52"/>
        <v>Thu. March , 2024</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xr:uid="{00000000-0004-0000-0500-000000000000}"/>
    <hyperlink ref="Q3" r:id="rId2" xr:uid="{00000000-0004-0000-05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G24" sqref="G24"/>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April,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4</v>
      </c>
      <c r="AE6" s="204" t="str">
        <f ca="1">TEXT(DATE($AE$7,$AD$6,1),"Mmmm, YYYY")</f>
        <v>April, 2024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45382</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April,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April</v>
      </c>
      <c r="V18" s="650" t="str">
        <f ca="1">AE6</f>
        <v>April,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April</v>
      </c>
      <c r="V19" s="650" t="str">
        <f ca="1">U19&amp;" "&amp;Year_four_digits</f>
        <v>April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Mon. April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Mon</v>
      </c>
      <c r="U20" s="249" t="str">
        <f ca="1">$U$19</f>
        <v>April</v>
      </c>
      <c r="V20" s="179"/>
      <c r="W20" s="179"/>
      <c r="X20" s="430">
        <f ca="1">$AE$8+D20</f>
        <v>45383</v>
      </c>
      <c r="Y20" s="568" t="str">
        <f ca="1">IF(Y14="f",T20&amp;". "&amp;" "&amp;R20&amp;" "&amp;U20&amp;" "&amp;$AE$7,T20&amp;". "&amp;U20&amp;" "&amp;R20&amp;", "&amp;$AE$7)</f>
        <v>Mon. April 1, 2024</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Sun</v>
      </c>
      <c r="U21" s="249" t="str">
        <f t="shared" ref="U21:U84" ca="1" si="13">$U$19</f>
        <v>April</v>
      </c>
      <c r="V21" s="184"/>
      <c r="W21" s="179"/>
      <c r="X21" s="430">
        <f ca="1">$AE$8+D21</f>
        <v>45382</v>
      </c>
      <c r="Y21" s="568" t="str">
        <f t="shared" ref="Y21:Y84" ca="1" si="14">IF(Y15="f",T21&amp;". "&amp;" "&amp;R21&amp;" "&amp;U21&amp;" "&amp;$AE$7,T21&amp;". "&amp;U21&amp;" "&amp;R21&amp;", "&amp;$AE$7)</f>
        <v>Sun. April , 2024</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Sun</v>
      </c>
      <c r="U22" s="249" t="str">
        <f t="shared" ca="1" si="13"/>
        <v>April</v>
      </c>
      <c r="V22" s="184"/>
      <c r="W22" s="179"/>
      <c r="X22" s="430">
        <f t="shared" ref="X22:X85" ca="1" si="17">$AE$8+D22</f>
        <v>45382</v>
      </c>
      <c r="Y22" s="568" t="str">
        <f t="shared" ca="1" si="14"/>
        <v>Sun. April , 2024</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Sun</v>
      </c>
      <c r="U23" s="249" t="str">
        <f t="shared" ca="1" si="13"/>
        <v>April</v>
      </c>
      <c r="V23" s="184"/>
      <c r="W23" s="179"/>
      <c r="X23" s="430">
        <f t="shared" ca="1" si="17"/>
        <v>45382</v>
      </c>
      <c r="Y23" s="568" t="str">
        <f t="shared" ca="1" si="14"/>
        <v>Sun. April , 2024</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Sun</v>
      </c>
      <c r="U24" s="249" t="str">
        <f t="shared" ca="1" si="13"/>
        <v>April</v>
      </c>
      <c r="V24" s="184"/>
      <c r="W24" s="179"/>
      <c r="X24" s="430">
        <f t="shared" ca="1" si="17"/>
        <v>45382</v>
      </c>
      <c r="Y24" s="568" t="str">
        <f t="shared" ca="1" si="14"/>
        <v>Sun. April , 2024</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Sun</v>
      </c>
      <c r="U25" s="249" t="str">
        <f t="shared" ca="1" si="13"/>
        <v>April</v>
      </c>
      <c r="V25" s="184"/>
      <c r="W25" s="179"/>
      <c r="X25" s="430">
        <f t="shared" ca="1" si="17"/>
        <v>45382</v>
      </c>
      <c r="Y25" s="568" t="str">
        <f t="shared" ca="1" si="14"/>
        <v>Sun. April , 2024</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Sun</v>
      </c>
      <c r="U26" s="249" t="str">
        <f t="shared" ca="1" si="13"/>
        <v>April</v>
      </c>
      <c r="V26" s="184"/>
      <c r="W26" s="179"/>
      <c r="X26" s="430">
        <f t="shared" ca="1" si="17"/>
        <v>45382</v>
      </c>
      <c r="Y26" s="568" t="str">
        <f t="shared" ca="1" si="14"/>
        <v>Sun. April , 2024</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Sun</v>
      </c>
      <c r="U27" s="249" t="str">
        <f t="shared" ca="1" si="13"/>
        <v>April</v>
      </c>
      <c r="V27" s="184"/>
      <c r="W27" s="179"/>
      <c r="X27" s="430">
        <f t="shared" ca="1" si="17"/>
        <v>45382</v>
      </c>
      <c r="Y27" s="568" t="str">
        <f t="shared" ca="1" si="14"/>
        <v>Sun. April , 2024</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Sun</v>
      </c>
      <c r="U28" s="249" t="str">
        <f t="shared" ca="1" si="13"/>
        <v>April</v>
      </c>
      <c r="V28" s="184"/>
      <c r="W28" s="179"/>
      <c r="X28" s="430">
        <f t="shared" ca="1" si="17"/>
        <v>45382</v>
      </c>
      <c r="Y28" s="568" t="str">
        <f t="shared" ca="1" si="14"/>
        <v>Sun. April , 2024</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Sun</v>
      </c>
      <c r="U29" s="249" t="str">
        <f t="shared" ca="1" si="13"/>
        <v>April</v>
      </c>
      <c r="V29" s="184"/>
      <c r="W29" s="179"/>
      <c r="X29" s="430">
        <f t="shared" ca="1" si="17"/>
        <v>45382</v>
      </c>
      <c r="Y29" s="568" t="str">
        <f t="shared" ca="1" si="14"/>
        <v>Sun. April , 2024</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Sun</v>
      </c>
      <c r="U30" s="249" t="str">
        <f t="shared" ca="1" si="13"/>
        <v>April</v>
      </c>
      <c r="V30" s="184"/>
      <c r="W30" s="179"/>
      <c r="X30" s="430">
        <f t="shared" ca="1" si="17"/>
        <v>45382</v>
      </c>
      <c r="Y30" s="568" t="str">
        <f t="shared" ca="1" si="14"/>
        <v>Sun. April , 2024</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Sun</v>
      </c>
      <c r="U31" s="249" t="str">
        <f t="shared" ca="1" si="13"/>
        <v>April</v>
      </c>
      <c r="V31" s="184"/>
      <c r="W31" s="179"/>
      <c r="X31" s="430">
        <f t="shared" ca="1" si="17"/>
        <v>45382</v>
      </c>
      <c r="Y31" s="568" t="str">
        <f t="shared" ca="1" si="14"/>
        <v>Sun. April , 2024</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Sun</v>
      </c>
      <c r="U32" s="249" t="str">
        <f t="shared" ca="1" si="13"/>
        <v>April</v>
      </c>
      <c r="V32" s="184"/>
      <c r="W32" s="179"/>
      <c r="X32" s="430">
        <f t="shared" ca="1" si="17"/>
        <v>45382</v>
      </c>
      <c r="Y32" s="568" t="str">
        <f t="shared" ca="1" si="14"/>
        <v>Sun. April , 2024</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Sun</v>
      </c>
      <c r="U33" s="249" t="str">
        <f t="shared" ca="1" si="13"/>
        <v>April</v>
      </c>
      <c r="V33" s="184"/>
      <c r="W33" s="179"/>
      <c r="X33" s="430">
        <f t="shared" ca="1" si="17"/>
        <v>45382</v>
      </c>
      <c r="Y33" s="568" t="str">
        <f t="shared" ca="1" si="14"/>
        <v>Sun. April , 2024</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Sun</v>
      </c>
      <c r="U34" s="249" t="str">
        <f t="shared" ca="1" si="13"/>
        <v>April</v>
      </c>
      <c r="V34" s="184"/>
      <c r="W34" s="179"/>
      <c r="X34" s="430">
        <f t="shared" ca="1" si="17"/>
        <v>45382</v>
      </c>
      <c r="Y34" s="568" t="str">
        <f t="shared" ca="1" si="14"/>
        <v>Sun. April , 2024</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Sun</v>
      </c>
      <c r="U35" s="249" t="str">
        <f t="shared" ca="1" si="13"/>
        <v>April</v>
      </c>
      <c r="V35" s="184"/>
      <c r="W35" s="179"/>
      <c r="X35" s="430">
        <f t="shared" ca="1" si="17"/>
        <v>45382</v>
      </c>
      <c r="Y35" s="568" t="str">
        <f t="shared" ca="1" si="14"/>
        <v>Sun. April , 2024</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Sun</v>
      </c>
      <c r="U36" s="249" t="str">
        <f t="shared" ca="1" si="13"/>
        <v>April</v>
      </c>
      <c r="V36" s="184"/>
      <c r="W36" s="179"/>
      <c r="X36" s="430">
        <f t="shared" ca="1" si="17"/>
        <v>45382</v>
      </c>
      <c r="Y36" s="568" t="str">
        <f t="shared" ca="1" si="14"/>
        <v>Sun. April , 2024</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Sun</v>
      </c>
      <c r="U37" s="249" t="str">
        <f t="shared" ca="1" si="13"/>
        <v>April</v>
      </c>
      <c r="V37" s="184"/>
      <c r="W37" s="179"/>
      <c r="X37" s="430">
        <f t="shared" ca="1" si="17"/>
        <v>45382</v>
      </c>
      <c r="Y37" s="568" t="str">
        <f t="shared" ca="1" si="14"/>
        <v>Sun. April , 2024</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Sun</v>
      </c>
      <c r="U38" s="249" t="str">
        <f t="shared" ca="1" si="13"/>
        <v>April</v>
      </c>
      <c r="V38" s="184"/>
      <c r="W38" s="179"/>
      <c r="X38" s="430">
        <f t="shared" ca="1" si="17"/>
        <v>45382</v>
      </c>
      <c r="Y38" s="568" t="str">
        <f t="shared" ca="1" si="14"/>
        <v>Sun. April , 2024</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Sun</v>
      </c>
      <c r="U39" s="249" t="str">
        <f t="shared" ca="1" si="13"/>
        <v>April</v>
      </c>
      <c r="V39" s="184"/>
      <c r="W39" s="179"/>
      <c r="X39" s="430">
        <f t="shared" ca="1" si="17"/>
        <v>45382</v>
      </c>
      <c r="Y39" s="568" t="str">
        <f t="shared" ca="1" si="14"/>
        <v>Sun. April , 2024</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Sun</v>
      </c>
      <c r="U40" s="249" t="str">
        <f t="shared" ca="1" si="13"/>
        <v>April</v>
      </c>
      <c r="V40" s="184"/>
      <c r="W40" s="179"/>
      <c r="X40" s="430">
        <f t="shared" ca="1" si="17"/>
        <v>45382</v>
      </c>
      <c r="Y40" s="568" t="str">
        <f t="shared" ca="1" si="14"/>
        <v>Sun. April , 2024</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Sun</v>
      </c>
      <c r="U41" s="249" t="str">
        <f t="shared" ca="1" si="13"/>
        <v>April</v>
      </c>
      <c r="V41" s="184"/>
      <c r="W41" s="179"/>
      <c r="X41" s="430">
        <f t="shared" ca="1" si="17"/>
        <v>45382</v>
      </c>
      <c r="Y41" s="568" t="str">
        <f t="shared" ca="1" si="14"/>
        <v>Sun. April , 2024</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Sun</v>
      </c>
      <c r="U42" s="249" t="str">
        <f t="shared" ca="1" si="13"/>
        <v>April</v>
      </c>
      <c r="V42" s="184"/>
      <c r="W42" s="179"/>
      <c r="X42" s="430">
        <f t="shared" ca="1" si="17"/>
        <v>45382</v>
      </c>
      <c r="Y42" s="568" t="str">
        <f t="shared" ca="1" si="14"/>
        <v>Sun. April , 2024</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Sun</v>
      </c>
      <c r="U43" s="249" t="str">
        <f t="shared" ca="1" si="13"/>
        <v>April</v>
      </c>
      <c r="V43" s="184"/>
      <c r="W43" s="179"/>
      <c r="X43" s="430">
        <f t="shared" ca="1" si="17"/>
        <v>45382</v>
      </c>
      <c r="Y43" s="568" t="str">
        <f t="shared" ca="1" si="14"/>
        <v>Sun. April , 2024</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Sun</v>
      </c>
      <c r="U44" s="249" t="str">
        <f t="shared" ca="1" si="13"/>
        <v>April</v>
      </c>
      <c r="V44" s="184"/>
      <c r="W44" s="179"/>
      <c r="X44" s="430">
        <f t="shared" ca="1" si="17"/>
        <v>45382</v>
      </c>
      <c r="Y44" s="568" t="str">
        <f t="shared" ca="1" si="14"/>
        <v>Sun. April , 2024</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Sun</v>
      </c>
      <c r="U45" s="249" t="str">
        <f t="shared" ca="1" si="13"/>
        <v>April</v>
      </c>
      <c r="V45" s="184"/>
      <c r="W45" s="179"/>
      <c r="X45" s="430">
        <f t="shared" ca="1" si="17"/>
        <v>45382</v>
      </c>
      <c r="Y45" s="568" t="str">
        <f t="shared" ca="1" si="14"/>
        <v>Sun. April , 2024</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Sun</v>
      </c>
      <c r="U46" s="249" t="str">
        <f t="shared" ca="1" si="13"/>
        <v>April</v>
      </c>
      <c r="V46" s="184"/>
      <c r="W46" s="179"/>
      <c r="X46" s="430">
        <f t="shared" ca="1" si="17"/>
        <v>45382</v>
      </c>
      <c r="Y46" s="568" t="str">
        <f t="shared" ca="1" si="14"/>
        <v>Sun. April , 2024</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Sun</v>
      </c>
      <c r="U47" s="249" t="str">
        <f t="shared" ca="1" si="13"/>
        <v>April</v>
      </c>
      <c r="V47" s="184"/>
      <c r="W47" s="179"/>
      <c r="X47" s="430">
        <f t="shared" ca="1" si="17"/>
        <v>45382</v>
      </c>
      <c r="Y47" s="568" t="str">
        <f t="shared" ca="1" si="14"/>
        <v>Sun. April , 2024</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Sun</v>
      </c>
      <c r="U48" s="249" t="str">
        <f t="shared" ca="1" si="13"/>
        <v>April</v>
      </c>
      <c r="V48" s="184"/>
      <c r="W48" s="179"/>
      <c r="X48" s="430">
        <f t="shared" ca="1" si="17"/>
        <v>45382</v>
      </c>
      <c r="Y48" s="568" t="str">
        <f t="shared" ca="1" si="14"/>
        <v>Sun. April , 2024</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Sun</v>
      </c>
      <c r="U49" s="249" t="str">
        <f t="shared" ca="1" si="13"/>
        <v>April</v>
      </c>
      <c r="V49" s="184"/>
      <c r="W49" s="179"/>
      <c r="X49" s="430">
        <f t="shared" ca="1" si="17"/>
        <v>45382</v>
      </c>
      <c r="Y49" s="568" t="str">
        <f t="shared" ca="1" si="14"/>
        <v>Sun. April , 2024</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Sun</v>
      </c>
      <c r="U50" s="249" t="str">
        <f t="shared" ca="1" si="13"/>
        <v>April</v>
      </c>
      <c r="V50" s="184"/>
      <c r="W50" s="179"/>
      <c r="X50" s="430">
        <f t="shared" ca="1" si="17"/>
        <v>45382</v>
      </c>
      <c r="Y50" s="568" t="str">
        <f t="shared" ca="1" si="14"/>
        <v>Sun. April , 2024</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Sun</v>
      </c>
      <c r="U51" s="249" t="str">
        <f t="shared" ca="1" si="13"/>
        <v>April</v>
      </c>
      <c r="V51" s="184"/>
      <c r="W51" s="179"/>
      <c r="X51" s="430">
        <f t="shared" ca="1" si="17"/>
        <v>45382</v>
      </c>
      <c r="Y51" s="568" t="str">
        <f t="shared" ca="1" si="14"/>
        <v>Sun. April , 2024</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Sun</v>
      </c>
      <c r="U52" s="249" t="str">
        <f t="shared" ca="1" si="13"/>
        <v>April</v>
      </c>
      <c r="V52" s="184"/>
      <c r="W52" s="179"/>
      <c r="X52" s="430">
        <f t="shared" ca="1" si="17"/>
        <v>45382</v>
      </c>
      <c r="Y52" s="568" t="str">
        <f t="shared" ca="1" si="14"/>
        <v>Sun. April , 2024</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Sun</v>
      </c>
      <c r="U53" s="249" t="str">
        <f t="shared" ca="1" si="13"/>
        <v>April</v>
      </c>
      <c r="V53" s="184"/>
      <c r="W53" s="179"/>
      <c r="X53" s="430">
        <f t="shared" ca="1" si="17"/>
        <v>45382</v>
      </c>
      <c r="Y53" s="568" t="str">
        <f t="shared" ca="1" si="14"/>
        <v>Sun. April , 2024</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Sun</v>
      </c>
      <c r="U54" s="249" t="str">
        <f t="shared" ca="1" si="13"/>
        <v>April</v>
      </c>
      <c r="V54" s="184"/>
      <c r="W54" s="179"/>
      <c r="X54" s="430">
        <f t="shared" ca="1" si="17"/>
        <v>45382</v>
      </c>
      <c r="Y54" s="568" t="str">
        <f t="shared" ca="1" si="14"/>
        <v>Sun. April , 2024</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Sun</v>
      </c>
      <c r="U55" s="249" t="str">
        <f t="shared" ca="1" si="13"/>
        <v>April</v>
      </c>
      <c r="V55" s="184"/>
      <c r="W55" s="179"/>
      <c r="X55" s="430">
        <f t="shared" ca="1" si="17"/>
        <v>45382</v>
      </c>
      <c r="Y55" s="568" t="str">
        <f t="shared" ca="1" si="14"/>
        <v>Sun. April , 2024</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Sun</v>
      </c>
      <c r="U56" s="249" t="str">
        <f t="shared" ca="1" si="13"/>
        <v>April</v>
      </c>
      <c r="V56" s="184"/>
      <c r="W56" s="179"/>
      <c r="X56" s="430">
        <f t="shared" ca="1" si="17"/>
        <v>45382</v>
      </c>
      <c r="Y56" s="568" t="str">
        <f t="shared" ca="1" si="14"/>
        <v>Sun. April , 2024</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Sun</v>
      </c>
      <c r="U57" s="249" t="str">
        <f t="shared" ca="1" si="13"/>
        <v>April</v>
      </c>
      <c r="V57" s="184"/>
      <c r="W57" s="179"/>
      <c r="X57" s="430">
        <f t="shared" ca="1" si="17"/>
        <v>45382</v>
      </c>
      <c r="Y57" s="568" t="str">
        <f t="shared" ca="1" si="14"/>
        <v>Sun. April , 2024</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Sun</v>
      </c>
      <c r="U58" s="249" t="str">
        <f t="shared" ca="1" si="13"/>
        <v>April</v>
      </c>
      <c r="V58" s="184"/>
      <c r="W58" s="179"/>
      <c r="X58" s="430">
        <f t="shared" ca="1" si="17"/>
        <v>45382</v>
      </c>
      <c r="Y58" s="568" t="str">
        <f t="shared" ca="1" si="14"/>
        <v>Sun. April , 2024</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Sun</v>
      </c>
      <c r="U59" s="249" t="str">
        <f t="shared" ca="1" si="13"/>
        <v>April</v>
      </c>
      <c r="V59" s="184"/>
      <c r="W59" s="179"/>
      <c r="X59" s="430">
        <f t="shared" ca="1" si="17"/>
        <v>45382</v>
      </c>
      <c r="Y59" s="568" t="str">
        <f t="shared" ca="1" si="14"/>
        <v>Sun. April , 2024</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Sun</v>
      </c>
      <c r="U60" s="249" t="str">
        <f t="shared" ca="1" si="13"/>
        <v>April</v>
      </c>
      <c r="V60" s="184"/>
      <c r="W60" s="179"/>
      <c r="X60" s="430">
        <f t="shared" ca="1" si="17"/>
        <v>45382</v>
      </c>
      <c r="Y60" s="568" t="str">
        <f t="shared" ca="1" si="14"/>
        <v>Sun. April , 2024</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Sun</v>
      </c>
      <c r="U61" s="249" t="str">
        <f t="shared" ca="1" si="13"/>
        <v>April</v>
      </c>
      <c r="V61" s="184"/>
      <c r="W61" s="179"/>
      <c r="X61" s="430">
        <f t="shared" ca="1" si="17"/>
        <v>45382</v>
      </c>
      <c r="Y61" s="568" t="str">
        <f t="shared" ca="1" si="14"/>
        <v>Sun. April , 2024</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Sun</v>
      </c>
      <c r="U62" s="249" t="str">
        <f t="shared" ca="1" si="13"/>
        <v>April</v>
      </c>
      <c r="V62" s="184"/>
      <c r="W62" s="179"/>
      <c r="X62" s="430">
        <f t="shared" ca="1" si="17"/>
        <v>45382</v>
      </c>
      <c r="Y62" s="568" t="str">
        <f t="shared" ca="1" si="14"/>
        <v>Sun. April , 2024</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Sun</v>
      </c>
      <c r="U63" s="249" t="str">
        <f t="shared" ca="1" si="13"/>
        <v>April</v>
      </c>
      <c r="V63" s="184"/>
      <c r="W63" s="179"/>
      <c r="X63" s="430">
        <f t="shared" ca="1" si="17"/>
        <v>45382</v>
      </c>
      <c r="Y63" s="568" t="str">
        <f t="shared" ca="1" si="14"/>
        <v>Sun. April , 2024</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Sun</v>
      </c>
      <c r="U64" s="249" t="str">
        <f t="shared" ca="1" si="13"/>
        <v>April</v>
      </c>
      <c r="V64" s="184"/>
      <c r="W64" s="179"/>
      <c r="X64" s="430">
        <f t="shared" ca="1" si="17"/>
        <v>45382</v>
      </c>
      <c r="Y64" s="568" t="str">
        <f t="shared" ca="1" si="14"/>
        <v>Sun. April , 2024</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Sun</v>
      </c>
      <c r="U65" s="249" t="str">
        <f t="shared" ca="1" si="13"/>
        <v>April</v>
      </c>
      <c r="V65" s="184"/>
      <c r="W65" s="179"/>
      <c r="X65" s="430">
        <f t="shared" ca="1" si="17"/>
        <v>45382</v>
      </c>
      <c r="Y65" s="568" t="str">
        <f t="shared" ca="1" si="14"/>
        <v>Sun. April , 2024</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Sun</v>
      </c>
      <c r="U66" s="249" t="str">
        <f t="shared" ca="1" si="13"/>
        <v>April</v>
      </c>
      <c r="V66" s="184"/>
      <c r="W66" s="179"/>
      <c r="X66" s="430">
        <f t="shared" ca="1" si="17"/>
        <v>45382</v>
      </c>
      <c r="Y66" s="568" t="str">
        <f t="shared" ca="1" si="14"/>
        <v>Sun. April , 2024</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Sun</v>
      </c>
      <c r="U67" s="249" t="str">
        <f t="shared" ca="1" si="13"/>
        <v>April</v>
      </c>
      <c r="V67" s="184"/>
      <c r="W67" s="179"/>
      <c r="X67" s="430">
        <f t="shared" ca="1" si="17"/>
        <v>45382</v>
      </c>
      <c r="Y67" s="568" t="str">
        <f t="shared" ca="1" si="14"/>
        <v>Sun. April , 2024</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Sun</v>
      </c>
      <c r="U68" s="249" t="str">
        <f t="shared" ca="1" si="13"/>
        <v>April</v>
      </c>
      <c r="V68" s="184"/>
      <c r="W68" s="179"/>
      <c r="X68" s="430">
        <f t="shared" ca="1" si="17"/>
        <v>45382</v>
      </c>
      <c r="Y68" s="568" t="str">
        <f t="shared" ca="1" si="14"/>
        <v>Sun. April , 2024</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Sun</v>
      </c>
      <c r="U69" s="249" t="str">
        <f t="shared" ca="1" si="13"/>
        <v>April</v>
      </c>
      <c r="V69" s="184"/>
      <c r="W69" s="179"/>
      <c r="X69" s="430">
        <f t="shared" ca="1" si="17"/>
        <v>45382</v>
      </c>
      <c r="Y69" s="568" t="str">
        <f t="shared" ca="1" si="14"/>
        <v>Sun. April , 2024</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Sun</v>
      </c>
      <c r="U70" s="249" t="str">
        <f t="shared" ca="1" si="13"/>
        <v>April</v>
      </c>
      <c r="V70" s="184"/>
      <c r="W70" s="179"/>
      <c r="X70" s="430">
        <f t="shared" ca="1" si="17"/>
        <v>45382</v>
      </c>
      <c r="Y70" s="568" t="str">
        <f t="shared" ca="1" si="14"/>
        <v>Sun. April , 2024</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Sun</v>
      </c>
      <c r="U71" s="249" t="str">
        <f t="shared" ca="1" si="13"/>
        <v>April</v>
      </c>
      <c r="V71" s="184"/>
      <c r="W71" s="179"/>
      <c r="X71" s="430">
        <f t="shared" ca="1" si="17"/>
        <v>45382</v>
      </c>
      <c r="Y71" s="568" t="str">
        <f t="shared" ca="1" si="14"/>
        <v>Sun. April , 2024</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Sun</v>
      </c>
      <c r="U72" s="249" t="str">
        <f t="shared" ca="1" si="13"/>
        <v>April</v>
      </c>
      <c r="V72" s="184"/>
      <c r="W72" s="179"/>
      <c r="X72" s="430">
        <f t="shared" ca="1" si="17"/>
        <v>45382</v>
      </c>
      <c r="Y72" s="568" t="str">
        <f t="shared" ca="1" si="14"/>
        <v>Sun. April , 2024</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Sun</v>
      </c>
      <c r="U73" s="249" t="str">
        <f t="shared" ca="1" si="13"/>
        <v>April</v>
      </c>
      <c r="V73" s="184"/>
      <c r="W73" s="179"/>
      <c r="X73" s="430">
        <f t="shared" ca="1" si="17"/>
        <v>45382</v>
      </c>
      <c r="Y73" s="568" t="str">
        <f t="shared" ca="1" si="14"/>
        <v>Sun. April , 2024</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Sun</v>
      </c>
      <c r="U74" s="249" t="str">
        <f t="shared" ca="1" si="13"/>
        <v>April</v>
      </c>
      <c r="V74" s="184"/>
      <c r="W74" s="179"/>
      <c r="X74" s="430">
        <f t="shared" ca="1" si="17"/>
        <v>45382</v>
      </c>
      <c r="Y74" s="568" t="str">
        <f t="shared" ca="1" si="14"/>
        <v>Sun. April , 2024</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Sun</v>
      </c>
      <c r="U75" s="249" t="str">
        <f t="shared" ca="1" si="13"/>
        <v>April</v>
      </c>
      <c r="V75" s="184"/>
      <c r="W75" s="179"/>
      <c r="X75" s="430">
        <f t="shared" ca="1" si="17"/>
        <v>45382</v>
      </c>
      <c r="Y75" s="568" t="str">
        <f t="shared" ca="1" si="14"/>
        <v>Sun. April , 2024</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Sun</v>
      </c>
      <c r="U76" s="249" t="str">
        <f t="shared" ca="1" si="13"/>
        <v>April</v>
      </c>
      <c r="V76" s="184"/>
      <c r="W76" s="179"/>
      <c r="X76" s="430">
        <f t="shared" ca="1" si="17"/>
        <v>45382</v>
      </c>
      <c r="Y76" s="568" t="str">
        <f t="shared" ca="1" si="14"/>
        <v>Sun. April , 2024</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Sun</v>
      </c>
      <c r="U77" s="249" t="str">
        <f t="shared" ca="1" si="13"/>
        <v>April</v>
      </c>
      <c r="V77" s="184"/>
      <c r="W77" s="179"/>
      <c r="X77" s="430">
        <f t="shared" ca="1" si="17"/>
        <v>45382</v>
      </c>
      <c r="Y77" s="568" t="str">
        <f t="shared" ca="1" si="14"/>
        <v>Sun. April , 2024</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Sun</v>
      </c>
      <c r="U78" s="249" t="str">
        <f t="shared" ca="1" si="13"/>
        <v>April</v>
      </c>
      <c r="V78" s="184"/>
      <c r="W78" s="179"/>
      <c r="X78" s="430">
        <f t="shared" ca="1" si="17"/>
        <v>45382</v>
      </c>
      <c r="Y78" s="568" t="str">
        <f t="shared" ca="1" si="14"/>
        <v>Sun. April , 2024</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Sun</v>
      </c>
      <c r="U79" s="249" t="str">
        <f t="shared" ca="1" si="13"/>
        <v>April</v>
      </c>
      <c r="V79" s="184"/>
      <c r="W79" s="179"/>
      <c r="X79" s="430">
        <f t="shared" ca="1" si="17"/>
        <v>45382</v>
      </c>
      <c r="Y79" s="568" t="str">
        <f t="shared" ca="1" si="14"/>
        <v>Sun. April , 2024</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Sun</v>
      </c>
      <c r="U80" s="249" t="str">
        <f t="shared" ca="1" si="13"/>
        <v>April</v>
      </c>
      <c r="V80" s="184"/>
      <c r="W80" s="179"/>
      <c r="X80" s="430">
        <f t="shared" ca="1" si="17"/>
        <v>45382</v>
      </c>
      <c r="Y80" s="568" t="str">
        <f t="shared" ca="1" si="14"/>
        <v>Sun. April , 2024</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Sun</v>
      </c>
      <c r="U81" s="249" t="str">
        <f t="shared" ca="1" si="13"/>
        <v>April</v>
      </c>
      <c r="V81" s="184"/>
      <c r="W81" s="179"/>
      <c r="X81" s="430">
        <f t="shared" ca="1" si="17"/>
        <v>45382</v>
      </c>
      <c r="Y81" s="568" t="str">
        <f t="shared" ca="1" si="14"/>
        <v>Sun. April , 2024</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Sun</v>
      </c>
      <c r="U82" s="249" t="str">
        <f t="shared" ca="1" si="13"/>
        <v>April</v>
      </c>
      <c r="V82" s="184"/>
      <c r="W82" s="179"/>
      <c r="X82" s="430">
        <f t="shared" ca="1" si="17"/>
        <v>45382</v>
      </c>
      <c r="Y82" s="568" t="str">
        <f t="shared" ca="1" si="14"/>
        <v>Sun. April , 2024</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Sun</v>
      </c>
      <c r="U83" s="249" t="str">
        <f t="shared" ca="1" si="13"/>
        <v>April</v>
      </c>
      <c r="V83" s="184"/>
      <c r="W83" s="179"/>
      <c r="X83" s="430">
        <f t="shared" ca="1" si="17"/>
        <v>45382</v>
      </c>
      <c r="Y83" s="568" t="str">
        <f t="shared" ca="1" si="14"/>
        <v>Sun. April , 2024</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Sun</v>
      </c>
      <c r="U84" s="249" t="str">
        <f t="shared" ca="1" si="13"/>
        <v>April</v>
      </c>
      <c r="V84" s="184"/>
      <c r="W84" s="179"/>
      <c r="X84" s="430">
        <f t="shared" ca="1" si="17"/>
        <v>45382</v>
      </c>
      <c r="Y84" s="568" t="str">
        <f t="shared" ca="1" si="14"/>
        <v>Sun. April , 2024</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Sun</v>
      </c>
      <c r="U85" s="249" t="str">
        <f t="shared" ref="U85:U148" ca="1" si="32">$U$19</f>
        <v>April</v>
      </c>
      <c r="V85" s="184"/>
      <c r="W85" s="179"/>
      <c r="X85" s="430">
        <f t="shared" ca="1" si="17"/>
        <v>45382</v>
      </c>
      <c r="Y85" s="568" t="str">
        <f t="shared" ref="Y85:Y148" ca="1" si="33">IF(Y79="f",T85&amp;". "&amp;" "&amp;R85&amp;" "&amp;U85&amp;" "&amp;$AE$7,T85&amp;". "&amp;U85&amp;" "&amp;R85&amp;", "&amp;$AE$7)</f>
        <v>Sun. April , 2024</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Sun</v>
      </c>
      <c r="U86" s="249" t="str">
        <f t="shared" ca="1" si="32"/>
        <v>April</v>
      </c>
      <c r="V86" s="184"/>
      <c r="W86" s="179"/>
      <c r="X86" s="430">
        <f t="shared" ref="X86:X149" ca="1" si="36">$AE$8+D86</f>
        <v>45382</v>
      </c>
      <c r="Y86" s="568" t="str">
        <f t="shared" ca="1" si="33"/>
        <v>Sun. April , 2024</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Sun</v>
      </c>
      <c r="U87" s="249" t="str">
        <f t="shared" ca="1" si="32"/>
        <v>April</v>
      </c>
      <c r="V87" s="184"/>
      <c r="W87" s="179"/>
      <c r="X87" s="430">
        <f t="shared" ca="1" si="36"/>
        <v>45382</v>
      </c>
      <c r="Y87" s="568" t="str">
        <f t="shared" ca="1" si="33"/>
        <v>Sun. April , 2024</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Sun</v>
      </c>
      <c r="U88" s="249" t="str">
        <f t="shared" ca="1" si="32"/>
        <v>April</v>
      </c>
      <c r="V88" s="184"/>
      <c r="W88" s="179"/>
      <c r="X88" s="430">
        <f t="shared" ca="1" si="36"/>
        <v>45382</v>
      </c>
      <c r="Y88" s="568" t="str">
        <f t="shared" ca="1" si="33"/>
        <v>Sun. April , 2024</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Sun</v>
      </c>
      <c r="U89" s="249" t="str">
        <f t="shared" ca="1" si="32"/>
        <v>April</v>
      </c>
      <c r="V89" s="184"/>
      <c r="W89" s="179"/>
      <c r="X89" s="430">
        <f t="shared" ca="1" si="36"/>
        <v>45382</v>
      </c>
      <c r="Y89" s="568" t="str">
        <f t="shared" ca="1" si="33"/>
        <v>Sun. April , 2024</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Sun</v>
      </c>
      <c r="U90" s="249" t="str">
        <f t="shared" ca="1" si="32"/>
        <v>April</v>
      </c>
      <c r="V90" s="184"/>
      <c r="W90" s="179"/>
      <c r="X90" s="430">
        <f t="shared" ca="1" si="36"/>
        <v>45382</v>
      </c>
      <c r="Y90" s="568" t="str">
        <f t="shared" ca="1" si="33"/>
        <v>Sun. April , 2024</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Sun</v>
      </c>
      <c r="U91" s="249" t="str">
        <f t="shared" ca="1" si="32"/>
        <v>April</v>
      </c>
      <c r="V91" s="184"/>
      <c r="W91" s="179"/>
      <c r="X91" s="430">
        <f t="shared" ca="1" si="36"/>
        <v>45382</v>
      </c>
      <c r="Y91" s="568" t="str">
        <f t="shared" ca="1" si="33"/>
        <v>Sun. April , 2024</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Sun</v>
      </c>
      <c r="U92" s="249" t="str">
        <f t="shared" ca="1" si="32"/>
        <v>April</v>
      </c>
      <c r="V92" s="184"/>
      <c r="W92" s="179"/>
      <c r="X92" s="430">
        <f t="shared" ca="1" si="36"/>
        <v>45382</v>
      </c>
      <c r="Y92" s="568" t="str">
        <f t="shared" ca="1" si="33"/>
        <v>Sun. April , 2024</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Sun</v>
      </c>
      <c r="U93" s="249" t="str">
        <f t="shared" ca="1" si="32"/>
        <v>April</v>
      </c>
      <c r="V93" s="184"/>
      <c r="W93" s="179"/>
      <c r="X93" s="430">
        <f t="shared" ca="1" si="36"/>
        <v>45382</v>
      </c>
      <c r="Y93" s="568" t="str">
        <f t="shared" ca="1" si="33"/>
        <v>Sun. April , 2024</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Sun</v>
      </c>
      <c r="U94" s="249" t="str">
        <f t="shared" ca="1" si="32"/>
        <v>April</v>
      </c>
      <c r="V94" s="184"/>
      <c r="W94" s="179"/>
      <c r="X94" s="430">
        <f t="shared" ca="1" si="36"/>
        <v>45382</v>
      </c>
      <c r="Y94" s="568" t="str">
        <f t="shared" ca="1" si="33"/>
        <v>Sun. April , 2024</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Sun</v>
      </c>
      <c r="U95" s="249" t="str">
        <f t="shared" ca="1" si="32"/>
        <v>April</v>
      </c>
      <c r="V95" s="184"/>
      <c r="W95" s="179"/>
      <c r="X95" s="430">
        <f t="shared" ca="1" si="36"/>
        <v>45382</v>
      </c>
      <c r="Y95" s="568" t="str">
        <f t="shared" ca="1" si="33"/>
        <v>Sun. April , 2024</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Sun</v>
      </c>
      <c r="U96" s="249" t="str">
        <f t="shared" ca="1" si="32"/>
        <v>April</v>
      </c>
      <c r="V96" s="184"/>
      <c r="W96" s="179"/>
      <c r="X96" s="430">
        <f t="shared" ca="1" si="36"/>
        <v>45382</v>
      </c>
      <c r="Y96" s="568" t="str">
        <f t="shared" ca="1" si="33"/>
        <v>Sun. April , 2024</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Sun</v>
      </c>
      <c r="U97" s="249" t="str">
        <f t="shared" ca="1" si="32"/>
        <v>April</v>
      </c>
      <c r="V97" s="184"/>
      <c r="W97" s="179"/>
      <c r="X97" s="430">
        <f t="shared" ca="1" si="36"/>
        <v>45382</v>
      </c>
      <c r="Y97" s="568" t="str">
        <f t="shared" ca="1" si="33"/>
        <v>Sun. April , 2024</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Sun</v>
      </c>
      <c r="U98" s="249" t="str">
        <f t="shared" ca="1" si="32"/>
        <v>April</v>
      </c>
      <c r="V98" s="184"/>
      <c r="W98" s="179"/>
      <c r="X98" s="430">
        <f t="shared" ca="1" si="36"/>
        <v>45382</v>
      </c>
      <c r="Y98" s="568" t="str">
        <f t="shared" ca="1" si="33"/>
        <v>Sun. April , 2024</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Sun</v>
      </c>
      <c r="U99" s="249" t="str">
        <f t="shared" ca="1" si="32"/>
        <v>April</v>
      </c>
      <c r="V99" s="184"/>
      <c r="W99" s="179"/>
      <c r="X99" s="430">
        <f t="shared" ca="1" si="36"/>
        <v>45382</v>
      </c>
      <c r="Y99" s="568" t="str">
        <f t="shared" ca="1" si="33"/>
        <v>Sun. April , 2024</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Sun</v>
      </c>
      <c r="U100" s="249" t="str">
        <f t="shared" ca="1" si="32"/>
        <v>April</v>
      </c>
      <c r="V100" s="184"/>
      <c r="W100" s="179"/>
      <c r="X100" s="430">
        <f t="shared" ca="1" si="36"/>
        <v>45382</v>
      </c>
      <c r="Y100" s="568" t="str">
        <f t="shared" ca="1" si="33"/>
        <v>Sun. April , 2024</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Sun</v>
      </c>
      <c r="U101" s="249" t="str">
        <f t="shared" ca="1" si="32"/>
        <v>April</v>
      </c>
      <c r="V101" s="184"/>
      <c r="W101" s="179"/>
      <c r="X101" s="430">
        <f t="shared" ca="1" si="36"/>
        <v>45382</v>
      </c>
      <c r="Y101" s="568" t="str">
        <f t="shared" ca="1" si="33"/>
        <v>Sun. April , 2024</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Sun</v>
      </c>
      <c r="U102" s="249" t="str">
        <f t="shared" ca="1" si="32"/>
        <v>April</v>
      </c>
      <c r="V102" s="184"/>
      <c r="W102" s="179"/>
      <c r="X102" s="430">
        <f t="shared" ca="1" si="36"/>
        <v>45382</v>
      </c>
      <c r="Y102" s="568" t="str">
        <f t="shared" ca="1" si="33"/>
        <v>Sun. April , 2024</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Sun</v>
      </c>
      <c r="U103" s="249" t="str">
        <f t="shared" ca="1" si="32"/>
        <v>April</v>
      </c>
      <c r="V103" s="184"/>
      <c r="W103" s="179"/>
      <c r="X103" s="430">
        <f t="shared" ca="1" si="36"/>
        <v>45382</v>
      </c>
      <c r="Y103" s="568" t="str">
        <f t="shared" ca="1" si="33"/>
        <v>Sun. April , 2024</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Sun</v>
      </c>
      <c r="U104" s="249" t="str">
        <f t="shared" ca="1" si="32"/>
        <v>April</v>
      </c>
      <c r="V104" s="184"/>
      <c r="W104" s="179"/>
      <c r="X104" s="430">
        <f t="shared" ca="1" si="36"/>
        <v>45382</v>
      </c>
      <c r="Y104" s="568" t="str">
        <f t="shared" ca="1" si="33"/>
        <v>Sun. April , 2024</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Sun</v>
      </c>
      <c r="U105" s="249" t="str">
        <f t="shared" ca="1" si="32"/>
        <v>April</v>
      </c>
      <c r="V105" s="184"/>
      <c r="W105" s="179"/>
      <c r="X105" s="430">
        <f t="shared" ca="1" si="36"/>
        <v>45382</v>
      </c>
      <c r="Y105" s="568" t="str">
        <f t="shared" ca="1" si="33"/>
        <v>Sun. April , 2024</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Sun</v>
      </c>
      <c r="U106" s="249" t="str">
        <f t="shared" ca="1" si="32"/>
        <v>April</v>
      </c>
      <c r="V106" s="184"/>
      <c r="W106" s="179"/>
      <c r="X106" s="430">
        <f t="shared" ca="1" si="36"/>
        <v>45382</v>
      </c>
      <c r="Y106" s="568" t="str">
        <f t="shared" ca="1" si="33"/>
        <v>Sun. April , 2024</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Sun</v>
      </c>
      <c r="U107" s="249" t="str">
        <f t="shared" ca="1" si="32"/>
        <v>April</v>
      </c>
      <c r="V107" s="184"/>
      <c r="W107" s="179"/>
      <c r="X107" s="430">
        <f t="shared" ca="1" si="36"/>
        <v>45382</v>
      </c>
      <c r="Y107" s="568" t="str">
        <f t="shared" ca="1" si="33"/>
        <v>Sun. April , 2024</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Sun</v>
      </c>
      <c r="U108" s="249" t="str">
        <f t="shared" ca="1" si="32"/>
        <v>April</v>
      </c>
      <c r="V108" s="184"/>
      <c r="W108" s="179"/>
      <c r="X108" s="430">
        <f t="shared" ca="1" si="36"/>
        <v>45382</v>
      </c>
      <c r="Y108" s="568" t="str">
        <f t="shared" ca="1" si="33"/>
        <v>Sun. April , 2024</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Sun</v>
      </c>
      <c r="U109" s="249" t="str">
        <f t="shared" ca="1" si="32"/>
        <v>April</v>
      </c>
      <c r="V109" s="184"/>
      <c r="W109" s="179"/>
      <c r="X109" s="430">
        <f t="shared" ca="1" si="36"/>
        <v>45382</v>
      </c>
      <c r="Y109" s="568" t="str">
        <f t="shared" ca="1" si="33"/>
        <v>Sun. April , 2024</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Sun</v>
      </c>
      <c r="U110" s="249" t="str">
        <f t="shared" ca="1" si="32"/>
        <v>April</v>
      </c>
      <c r="V110" s="184"/>
      <c r="W110" s="179"/>
      <c r="X110" s="430">
        <f t="shared" ca="1" si="36"/>
        <v>45382</v>
      </c>
      <c r="Y110" s="568" t="str">
        <f t="shared" ca="1" si="33"/>
        <v>Sun. April , 2024</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Sun</v>
      </c>
      <c r="U111" s="249" t="str">
        <f t="shared" ca="1" si="32"/>
        <v>April</v>
      </c>
      <c r="V111" s="184"/>
      <c r="W111" s="179"/>
      <c r="X111" s="430">
        <f t="shared" ca="1" si="36"/>
        <v>45382</v>
      </c>
      <c r="Y111" s="568" t="str">
        <f t="shared" ca="1" si="33"/>
        <v>Sun. April , 2024</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Sun</v>
      </c>
      <c r="U112" s="249" t="str">
        <f t="shared" ca="1" si="32"/>
        <v>April</v>
      </c>
      <c r="V112" s="184"/>
      <c r="W112" s="179"/>
      <c r="X112" s="430">
        <f t="shared" ca="1" si="36"/>
        <v>45382</v>
      </c>
      <c r="Y112" s="568" t="str">
        <f t="shared" ca="1" si="33"/>
        <v>Sun. April , 2024</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Sun</v>
      </c>
      <c r="U113" s="249" t="str">
        <f t="shared" ca="1" si="32"/>
        <v>April</v>
      </c>
      <c r="V113" s="184"/>
      <c r="W113" s="179"/>
      <c r="X113" s="430">
        <f t="shared" ca="1" si="36"/>
        <v>45382</v>
      </c>
      <c r="Y113" s="568" t="str">
        <f t="shared" ca="1" si="33"/>
        <v>Sun. April , 2024</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Sun</v>
      </c>
      <c r="U114" s="249" t="str">
        <f t="shared" ca="1" si="32"/>
        <v>April</v>
      </c>
      <c r="V114" s="184"/>
      <c r="W114" s="179"/>
      <c r="X114" s="430">
        <f t="shared" ca="1" si="36"/>
        <v>45382</v>
      </c>
      <c r="Y114" s="568" t="str">
        <f t="shared" ca="1" si="33"/>
        <v>Sun. April , 2024</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Sun</v>
      </c>
      <c r="U115" s="249" t="str">
        <f t="shared" ca="1" si="32"/>
        <v>April</v>
      </c>
      <c r="V115" s="184"/>
      <c r="W115" s="179"/>
      <c r="X115" s="430">
        <f t="shared" ca="1" si="36"/>
        <v>45382</v>
      </c>
      <c r="Y115" s="568" t="str">
        <f t="shared" ca="1" si="33"/>
        <v>Sun. April , 2024</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Sun</v>
      </c>
      <c r="U116" s="249" t="str">
        <f t="shared" ca="1" si="32"/>
        <v>April</v>
      </c>
      <c r="V116" s="184"/>
      <c r="W116" s="179"/>
      <c r="X116" s="430">
        <f t="shared" ca="1" si="36"/>
        <v>45382</v>
      </c>
      <c r="Y116" s="568" t="str">
        <f t="shared" ca="1" si="33"/>
        <v>Sun. April , 2024</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Sun</v>
      </c>
      <c r="U117" s="249" t="str">
        <f t="shared" ca="1" si="32"/>
        <v>April</v>
      </c>
      <c r="V117" s="184"/>
      <c r="W117" s="179"/>
      <c r="X117" s="430">
        <f t="shared" ca="1" si="36"/>
        <v>45382</v>
      </c>
      <c r="Y117" s="568" t="str">
        <f t="shared" ca="1" si="33"/>
        <v>Sun. April , 2024</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Sun</v>
      </c>
      <c r="U118" s="249" t="str">
        <f t="shared" ca="1" si="32"/>
        <v>April</v>
      </c>
      <c r="V118" s="184"/>
      <c r="W118" s="179"/>
      <c r="X118" s="430">
        <f t="shared" ca="1" si="36"/>
        <v>45382</v>
      </c>
      <c r="Y118" s="568" t="str">
        <f t="shared" ca="1" si="33"/>
        <v>Sun. April , 2024</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Sun</v>
      </c>
      <c r="U119" s="249" t="str">
        <f t="shared" ca="1" si="32"/>
        <v>April</v>
      </c>
      <c r="V119" s="184"/>
      <c r="W119" s="179"/>
      <c r="X119" s="430">
        <f t="shared" ca="1" si="36"/>
        <v>45382</v>
      </c>
      <c r="Y119" s="568" t="str">
        <f t="shared" ca="1" si="33"/>
        <v>Sun. April , 2024</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Sun</v>
      </c>
      <c r="U120" s="249" t="str">
        <f t="shared" ca="1" si="32"/>
        <v>April</v>
      </c>
      <c r="V120" s="184"/>
      <c r="W120" s="179"/>
      <c r="X120" s="430">
        <f t="shared" ca="1" si="36"/>
        <v>45382</v>
      </c>
      <c r="Y120" s="568" t="str">
        <f t="shared" ca="1" si="33"/>
        <v>Sun. April , 2024</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Sun</v>
      </c>
      <c r="U121" s="249" t="str">
        <f t="shared" ca="1" si="32"/>
        <v>April</v>
      </c>
      <c r="V121" s="184"/>
      <c r="W121" s="179"/>
      <c r="X121" s="430">
        <f t="shared" ca="1" si="36"/>
        <v>45382</v>
      </c>
      <c r="Y121" s="568" t="str">
        <f t="shared" ca="1" si="33"/>
        <v>Sun. April , 2024</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Sun</v>
      </c>
      <c r="U122" s="249" t="str">
        <f t="shared" ca="1" si="32"/>
        <v>April</v>
      </c>
      <c r="V122" s="184"/>
      <c r="W122" s="179"/>
      <c r="X122" s="430">
        <f t="shared" ca="1" si="36"/>
        <v>45382</v>
      </c>
      <c r="Y122" s="568" t="str">
        <f t="shared" ca="1" si="33"/>
        <v>Sun. April , 2024</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Sun</v>
      </c>
      <c r="U123" s="249" t="str">
        <f t="shared" ca="1" si="32"/>
        <v>April</v>
      </c>
      <c r="V123" s="184"/>
      <c r="W123" s="179"/>
      <c r="X123" s="430">
        <f t="shared" ca="1" si="36"/>
        <v>45382</v>
      </c>
      <c r="Y123" s="568" t="str">
        <f t="shared" ca="1" si="33"/>
        <v>Sun. April , 2024</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Sun</v>
      </c>
      <c r="U124" s="249" t="str">
        <f t="shared" ca="1" si="32"/>
        <v>April</v>
      </c>
      <c r="V124" s="184"/>
      <c r="W124" s="179"/>
      <c r="X124" s="430">
        <f t="shared" ca="1" si="36"/>
        <v>45382</v>
      </c>
      <c r="Y124" s="568" t="str">
        <f t="shared" ca="1" si="33"/>
        <v>Sun. April , 2024</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Sun</v>
      </c>
      <c r="U125" s="249" t="str">
        <f t="shared" ca="1" si="32"/>
        <v>April</v>
      </c>
      <c r="V125" s="184"/>
      <c r="W125" s="179"/>
      <c r="X125" s="430">
        <f t="shared" ca="1" si="36"/>
        <v>45382</v>
      </c>
      <c r="Y125" s="568" t="str">
        <f t="shared" ca="1" si="33"/>
        <v>Sun. April , 2024</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Sun</v>
      </c>
      <c r="U126" s="249" t="str">
        <f t="shared" ca="1" si="32"/>
        <v>April</v>
      </c>
      <c r="V126" s="184"/>
      <c r="W126" s="179"/>
      <c r="X126" s="430">
        <f t="shared" ca="1" si="36"/>
        <v>45382</v>
      </c>
      <c r="Y126" s="568" t="str">
        <f t="shared" ca="1" si="33"/>
        <v>Sun. April , 2024</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Sun</v>
      </c>
      <c r="U127" s="249" t="str">
        <f t="shared" ca="1" si="32"/>
        <v>April</v>
      </c>
      <c r="V127" s="184"/>
      <c r="W127" s="179"/>
      <c r="X127" s="430">
        <f t="shared" ca="1" si="36"/>
        <v>45382</v>
      </c>
      <c r="Y127" s="568" t="str">
        <f t="shared" ca="1" si="33"/>
        <v>Sun. April , 2024</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Sun</v>
      </c>
      <c r="U128" s="249" t="str">
        <f t="shared" ca="1" si="32"/>
        <v>April</v>
      </c>
      <c r="V128" s="184"/>
      <c r="W128" s="179"/>
      <c r="X128" s="430">
        <f t="shared" ca="1" si="36"/>
        <v>45382</v>
      </c>
      <c r="Y128" s="568" t="str">
        <f t="shared" ca="1" si="33"/>
        <v>Sun. April , 2024</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Sun</v>
      </c>
      <c r="U129" s="249" t="str">
        <f t="shared" ca="1" si="32"/>
        <v>April</v>
      </c>
      <c r="V129" s="184"/>
      <c r="W129" s="179"/>
      <c r="X129" s="430">
        <f t="shared" ca="1" si="36"/>
        <v>45382</v>
      </c>
      <c r="Y129" s="568" t="str">
        <f t="shared" ca="1" si="33"/>
        <v>Sun. April , 2024</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Sun</v>
      </c>
      <c r="U130" s="249" t="str">
        <f t="shared" ca="1" si="32"/>
        <v>April</v>
      </c>
      <c r="V130" s="184"/>
      <c r="W130" s="179"/>
      <c r="X130" s="430">
        <f t="shared" ca="1" si="36"/>
        <v>45382</v>
      </c>
      <c r="Y130" s="568" t="str">
        <f t="shared" ca="1" si="33"/>
        <v>Sun. April , 2024</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Sun</v>
      </c>
      <c r="U131" s="249" t="str">
        <f t="shared" ca="1" si="32"/>
        <v>April</v>
      </c>
      <c r="V131" s="184"/>
      <c r="W131" s="179"/>
      <c r="X131" s="430">
        <f t="shared" ca="1" si="36"/>
        <v>45382</v>
      </c>
      <c r="Y131" s="568" t="str">
        <f t="shared" ca="1" si="33"/>
        <v>Sun. April , 2024</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Sun</v>
      </c>
      <c r="U132" s="249" t="str">
        <f t="shared" ca="1" si="32"/>
        <v>April</v>
      </c>
      <c r="V132" s="184"/>
      <c r="W132" s="179"/>
      <c r="X132" s="430">
        <f t="shared" ca="1" si="36"/>
        <v>45382</v>
      </c>
      <c r="Y132" s="568" t="str">
        <f t="shared" ca="1" si="33"/>
        <v>Sun. April , 2024</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Sun</v>
      </c>
      <c r="U133" s="249" t="str">
        <f t="shared" ca="1" si="32"/>
        <v>April</v>
      </c>
      <c r="V133" s="184"/>
      <c r="W133" s="179"/>
      <c r="X133" s="430">
        <f t="shared" ca="1" si="36"/>
        <v>45382</v>
      </c>
      <c r="Y133" s="568" t="str">
        <f t="shared" ca="1" si="33"/>
        <v>Sun. April , 2024</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Sun</v>
      </c>
      <c r="U134" s="249" t="str">
        <f t="shared" ca="1" si="32"/>
        <v>April</v>
      </c>
      <c r="V134" s="184"/>
      <c r="W134" s="179"/>
      <c r="X134" s="430">
        <f t="shared" ca="1" si="36"/>
        <v>45382</v>
      </c>
      <c r="Y134" s="568" t="str">
        <f t="shared" ca="1" si="33"/>
        <v>Sun. April , 2024</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Sun</v>
      </c>
      <c r="U135" s="249" t="str">
        <f t="shared" ca="1" si="32"/>
        <v>April</v>
      </c>
      <c r="V135" s="184"/>
      <c r="W135" s="179"/>
      <c r="X135" s="430">
        <f t="shared" ca="1" si="36"/>
        <v>45382</v>
      </c>
      <c r="Y135" s="568" t="str">
        <f t="shared" ca="1" si="33"/>
        <v>Sun. April , 2024</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Sun</v>
      </c>
      <c r="U136" s="249" t="str">
        <f t="shared" ca="1" si="32"/>
        <v>April</v>
      </c>
      <c r="V136" s="184"/>
      <c r="W136" s="179"/>
      <c r="X136" s="430">
        <f t="shared" ca="1" si="36"/>
        <v>45382</v>
      </c>
      <c r="Y136" s="568" t="str">
        <f t="shared" ca="1" si="33"/>
        <v>Sun. April , 2024</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Sun</v>
      </c>
      <c r="U137" s="249" t="str">
        <f t="shared" ca="1" si="32"/>
        <v>April</v>
      </c>
      <c r="V137" s="184"/>
      <c r="W137" s="179"/>
      <c r="X137" s="430">
        <f t="shared" ca="1" si="36"/>
        <v>45382</v>
      </c>
      <c r="Y137" s="568" t="str">
        <f t="shared" ca="1" si="33"/>
        <v>Sun. April , 2024</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Sun</v>
      </c>
      <c r="U138" s="249" t="str">
        <f t="shared" ca="1" si="32"/>
        <v>April</v>
      </c>
      <c r="V138" s="184"/>
      <c r="W138" s="179"/>
      <c r="X138" s="430">
        <f t="shared" ca="1" si="36"/>
        <v>45382</v>
      </c>
      <c r="Y138" s="568" t="str">
        <f t="shared" ca="1" si="33"/>
        <v>Sun. April , 2024</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Sun</v>
      </c>
      <c r="U139" s="249" t="str">
        <f t="shared" ca="1" si="32"/>
        <v>April</v>
      </c>
      <c r="V139" s="184"/>
      <c r="W139" s="179"/>
      <c r="X139" s="430">
        <f t="shared" ca="1" si="36"/>
        <v>45382</v>
      </c>
      <c r="Y139" s="568" t="str">
        <f t="shared" ca="1" si="33"/>
        <v>Sun. April , 2024</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Sun</v>
      </c>
      <c r="U140" s="249" t="str">
        <f t="shared" ca="1" si="32"/>
        <v>April</v>
      </c>
      <c r="V140" s="184"/>
      <c r="W140" s="179"/>
      <c r="X140" s="430">
        <f t="shared" ca="1" si="36"/>
        <v>45382</v>
      </c>
      <c r="Y140" s="568" t="str">
        <f t="shared" ca="1" si="33"/>
        <v>Sun. April , 2024</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Sun</v>
      </c>
      <c r="U141" s="249" t="str">
        <f t="shared" ca="1" si="32"/>
        <v>April</v>
      </c>
      <c r="V141" s="184"/>
      <c r="W141" s="179"/>
      <c r="X141" s="430">
        <f t="shared" ca="1" si="36"/>
        <v>45382</v>
      </c>
      <c r="Y141" s="568" t="str">
        <f t="shared" ca="1" si="33"/>
        <v>Sun. April , 2024</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Sun</v>
      </c>
      <c r="U142" s="249" t="str">
        <f t="shared" ca="1" si="32"/>
        <v>April</v>
      </c>
      <c r="V142" s="184"/>
      <c r="W142" s="179"/>
      <c r="X142" s="430">
        <f t="shared" ca="1" si="36"/>
        <v>45382</v>
      </c>
      <c r="Y142" s="568" t="str">
        <f t="shared" ca="1" si="33"/>
        <v>Sun. April , 2024</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Sun</v>
      </c>
      <c r="U143" s="249" t="str">
        <f t="shared" ca="1" si="32"/>
        <v>April</v>
      </c>
      <c r="V143" s="184"/>
      <c r="W143" s="179"/>
      <c r="X143" s="430">
        <f t="shared" ca="1" si="36"/>
        <v>45382</v>
      </c>
      <c r="Y143" s="568" t="str">
        <f t="shared" ca="1" si="33"/>
        <v>Sun. April , 2024</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Sun</v>
      </c>
      <c r="U144" s="249" t="str">
        <f t="shared" ca="1" si="32"/>
        <v>April</v>
      </c>
      <c r="V144" s="184"/>
      <c r="W144" s="179"/>
      <c r="X144" s="430">
        <f t="shared" ca="1" si="36"/>
        <v>45382</v>
      </c>
      <c r="Y144" s="568" t="str">
        <f t="shared" ca="1" si="33"/>
        <v>Sun. April , 2024</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Sun</v>
      </c>
      <c r="U145" s="249" t="str">
        <f t="shared" ca="1" si="32"/>
        <v>April</v>
      </c>
      <c r="V145" s="184"/>
      <c r="W145" s="179"/>
      <c r="X145" s="430">
        <f t="shared" ca="1" si="36"/>
        <v>45382</v>
      </c>
      <c r="Y145" s="568" t="str">
        <f t="shared" ca="1" si="33"/>
        <v>Sun. April , 2024</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Sun</v>
      </c>
      <c r="U146" s="249" t="str">
        <f t="shared" ca="1" si="32"/>
        <v>April</v>
      </c>
      <c r="V146" s="184"/>
      <c r="W146" s="179"/>
      <c r="X146" s="430">
        <f t="shared" ca="1" si="36"/>
        <v>45382</v>
      </c>
      <c r="Y146" s="568" t="str">
        <f t="shared" ca="1" si="33"/>
        <v>Sun. April , 2024</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Sun</v>
      </c>
      <c r="U147" s="249" t="str">
        <f t="shared" ca="1" si="32"/>
        <v>April</v>
      </c>
      <c r="V147" s="184"/>
      <c r="W147" s="179"/>
      <c r="X147" s="430">
        <f t="shared" ca="1" si="36"/>
        <v>45382</v>
      </c>
      <c r="Y147" s="568" t="str">
        <f t="shared" ca="1" si="33"/>
        <v>Sun. April , 2024</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Sun</v>
      </c>
      <c r="U148" s="249" t="str">
        <f t="shared" ca="1" si="32"/>
        <v>April</v>
      </c>
      <c r="V148" s="184"/>
      <c r="W148" s="179"/>
      <c r="X148" s="430">
        <f t="shared" ca="1" si="36"/>
        <v>45382</v>
      </c>
      <c r="Y148" s="568" t="str">
        <f t="shared" ca="1" si="33"/>
        <v>Sun. April , 2024</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Sun</v>
      </c>
      <c r="U149" s="249" t="str">
        <f t="shared" ref="U149:U194" ca="1" si="51">$U$19</f>
        <v>April</v>
      </c>
      <c r="V149" s="184"/>
      <c r="W149" s="179"/>
      <c r="X149" s="430">
        <f t="shared" ca="1" si="36"/>
        <v>45382</v>
      </c>
      <c r="Y149" s="568" t="str">
        <f t="shared" ref="Y149:Y194" ca="1" si="52">IF(Y143="f",T149&amp;". "&amp;" "&amp;R149&amp;" "&amp;U149&amp;" "&amp;$AE$7,T149&amp;". "&amp;U149&amp;" "&amp;R149&amp;", "&amp;$AE$7)</f>
        <v>Sun. April , 2024</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Sun</v>
      </c>
      <c r="U150" s="249" t="str">
        <f t="shared" ca="1" si="51"/>
        <v>April</v>
      </c>
      <c r="V150" s="184"/>
      <c r="W150" s="179"/>
      <c r="X150" s="430">
        <f t="shared" ref="X150:X194" ca="1" si="55">$AE$8+D150</f>
        <v>45382</v>
      </c>
      <c r="Y150" s="568" t="str">
        <f t="shared" ca="1" si="52"/>
        <v>Sun. April , 2024</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Sun</v>
      </c>
      <c r="U151" s="249" t="str">
        <f t="shared" ca="1" si="51"/>
        <v>April</v>
      </c>
      <c r="V151" s="184"/>
      <c r="W151" s="179"/>
      <c r="X151" s="430">
        <f t="shared" ca="1" si="55"/>
        <v>45382</v>
      </c>
      <c r="Y151" s="568" t="str">
        <f t="shared" ca="1" si="52"/>
        <v>Sun. April , 2024</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Sun</v>
      </c>
      <c r="U152" s="249" t="str">
        <f t="shared" ca="1" si="51"/>
        <v>April</v>
      </c>
      <c r="V152" s="184"/>
      <c r="W152" s="179"/>
      <c r="X152" s="430">
        <f t="shared" ca="1" si="55"/>
        <v>45382</v>
      </c>
      <c r="Y152" s="568" t="str">
        <f t="shared" ca="1" si="52"/>
        <v>Sun. April , 2024</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Sun</v>
      </c>
      <c r="U153" s="249" t="str">
        <f t="shared" ca="1" si="51"/>
        <v>April</v>
      </c>
      <c r="V153" s="184"/>
      <c r="W153" s="179"/>
      <c r="X153" s="430">
        <f t="shared" ca="1" si="55"/>
        <v>45382</v>
      </c>
      <c r="Y153" s="568" t="str">
        <f t="shared" ca="1" si="52"/>
        <v>Sun. April , 2024</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Sun</v>
      </c>
      <c r="U154" s="249" t="str">
        <f t="shared" ca="1" si="51"/>
        <v>April</v>
      </c>
      <c r="V154" s="184"/>
      <c r="W154" s="179"/>
      <c r="X154" s="430">
        <f t="shared" ca="1" si="55"/>
        <v>45382</v>
      </c>
      <c r="Y154" s="568" t="str">
        <f t="shared" ca="1" si="52"/>
        <v>Sun. April , 2024</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Sun</v>
      </c>
      <c r="U155" s="249" t="str">
        <f t="shared" ca="1" si="51"/>
        <v>April</v>
      </c>
      <c r="V155" s="184"/>
      <c r="W155" s="179"/>
      <c r="X155" s="430">
        <f t="shared" ca="1" si="55"/>
        <v>45382</v>
      </c>
      <c r="Y155" s="568" t="str">
        <f t="shared" ca="1" si="52"/>
        <v>Sun. April , 2024</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Sun</v>
      </c>
      <c r="U156" s="249" t="str">
        <f t="shared" ca="1" si="51"/>
        <v>April</v>
      </c>
      <c r="V156" s="184"/>
      <c r="W156" s="179"/>
      <c r="X156" s="430">
        <f t="shared" ca="1" si="55"/>
        <v>45382</v>
      </c>
      <c r="Y156" s="568" t="str">
        <f t="shared" ca="1" si="52"/>
        <v>Sun. April , 2024</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Sun</v>
      </c>
      <c r="U157" s="249" t="str">
        <f t="shared" ca="1" si="51"/>
        <v>April</v>
      </c>
      <c r="V157" s="184"/>
      <c r="W157" s="179"/>
      <c r="X157" s="430">
        <f t="shared" ca="1" si="55"/>
        <v>45382</v>
      </c>
      <c r="Y157" s="568" t="str">
        <f t="shared" ca="1" si="52"/>
        <v>Sun. April , 2024</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Sun</v>
      </c>
      <c r="U158" s="249" t="str">
        <f t="shared" ca="1" si="51"/>
        <v>April</v>
      </c>
      <c r="V158" s="184"/>
      <c r="W158" s="179"/>
      <c r="X158" s="430">
        <f t="shared" ca="1" si="55"/>
        <v>45382</v>
      </c>
      <c r="Y158" s="568" t="str">
        <f t="shared" ca="1" si="52"/>
        <v>Sun. April , 2024</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Sun</v>
      </c>
      <c r="U159" s="249" t="str">
        <f t="shared" ca="1" si="51"/>
        <v>April</v>
      </c>
      <c r="V159" s="184"/>
      <c r="W159" s="179"/>
      <c r="X159" s="430">
        <f t="shared" ca="1" si="55"/>
        <v>45382</v>
      </c>
      <c r="Y159" s="568" t="str">
        <f t="shared" ca="1" si="52"/>
        <v>Sun. April , 2024</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Sun</v>
      </c>
      <c r="U160" s="249" t="str">
        <f t="shared" ca="1" si="51"/>
        <v>April</v>
      </c>
      <c r="V160" s="184"/>
      <c r="W160" s="179"/>
      <c r="X160" s="430">
        <f t="shared" ca="1" si="55"/>
        <v>45382</v>
      </c>
      <c r="Y160" s="568" t="str">
        <f t="shared" ca="1" si="52"/>
        <v>Sun. April , 2024</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Sun</v>
      </c>
      <c r="U161" s="249" t="str">
        <f t="shared" ca="1" si="51"/>
        <v>April</v>
      </c>
      <c r="V161" s="184"/>
      <c r="W161" s="179"/>
      <c r="X161" s="430">
        <f t="shared" ca="1" si="55"/>
        <v>45382</v>
      </c>
      <c r="Y161" s="568" t="str">
        <f t="shared" ca="1" si="52"/>
        <v>Sun. April , 2024</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Sun</v>
      </c>
      <c r="U162" s="249" t="str">
        <f t="shared" ca="1" si="51"/>
        <v>April</v>
      </c>
      <c r="V162" s="184"/>
      <c r="W162" s="179"/>
      <c r="X162" s="430">
        <f t="shared" ca="1" si="55"/>
        <v>45382</v>
      </c>
      <c r="Y162" s="568" t="str">
        <f t="shared" ca="1" si="52"/>
        <v>Sun. April , 2024</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Sun</v>
      </c>
      <c r="U163" s="249" t="str">
        <f t="shared" ca="1" si="51"/>
        <v>April</v>
      </c>
      <c r="V163" s="184"/>
      <c r="W163" s="179"/>
      <c r="X163" s="430">
        <f t="shared" ca="1" si="55"/>
        <v>45382</v>
      </c>
      <c r="Y163" s="568" t="str">
        <f t="shared" ca="1" si="52"/>
        <v>Sun. April , 2024</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Sun</v>
      </c>
      <c r="U164" s="249" t="str">
        <f t="shared" ca="1" si="51"/>
        <v>April</v>
      </c>
      <c r="V164" s="184"/>
      <c r="W164" s="179"/>
      <c r="X164" s="430">
        <f t="shared" ca="1" si="55"/>
        <v>45382</v>
      </c>
      <c r="Y164" s="568" t="str">
        <f t="shared" ca="1" si="52"/>
        <v>Sun. April , 2024</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Sun</v>
      </c>
      <c r="U165" s="249" t="str">
        <f t="shared" ca="1" si="51"/>
        <v>April</v>
      </c>
      <c r="V165" s="184"/>
      <c r="W165" s="179"/>
      <c r="X165" s="430">
        <f t="shared" ca="1" si="55"/>
        <v>45382</v>
      </c>
      <c r="Y165" s="568" t="str">
        <f t="shared" ca="1" si="52"/>
        <v>Sun. April , 2024</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Sun</v>
      </c>
      <c r="U166" s="249" t="str">
        <f t="shared" ca="1" si="51"/>
        <v>April</v>
      </c>
      <c r="V166" s="184"/>
      <c r="W166" s="179"/>
      <c r="X166" s="430">
        <f t="shared" ca="1" si="55"/>
        <v>45382</v>
      </c>
      <c r="Y166" s="568" t="str">
        <f t="shared" ca="1" si="52"/>
        <v>Sun. April , 2024</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Sun</v>
      </c>
      <c r="U167" s="249" t="str">
        <f t="shared" ca="1" si="51"/>
        <v>April</v>
      </c>
      <c r="V167" s="184"/>
      <c r="W167" s="179"/>
      <c r="X167" s="430">
        <f t="shared" ca="1" si="55"/>
        <v>45382</v>
      </c>
      <c r="Y167" s="568" t="str">
        <f t="shared" ca="1" si="52"/>
        <v>Sun. April , 2024</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Sun</v>
      </c>
      <c r="U168" s="249" t="str">
        <f t="shared" ca="1" si="51"/>
        <v>April</v>
      </c>
      <c r="V168" s="184"/>
      <c r="W168" s="179"/>
      <c r="X168" s="430">
        <f t="shared" ca="1" si="55"/>
        <v>45382</v>
      </c>
      <c r="Y168" s="568" t="str">
        <f t="shared" ca="1" si="52"/>
        <v>Sun. April , 2024</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Sun</v>
      </c>
      <c r="U169" s="249" t="str">
        <f t="shared" ca="1" si="51"/>
        <v>April</v>
      </c>
      <c r="V169" s="184"/>
      <c r="W169" s="179"/>
      <c r="X169" s="430">
        <f t="shared" ca="1" si="55"/>
        <v>45382</v>
      </c>
      <c r="Y169" s="568" t="str">
        <f t="shared" ca="1" si="52"/>
        <v>Sun. April , 2024</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Sun</v>
      </c>
      <c r="U170" s="249" t="str">
        <f t="shared" ca="1" si="51"/>
        <v>April</v>
      </c>
      <c r="V170" s="184"/>
      <c r="W170" s="179"/>
      <c r="X170" s="430">
        <f t="shared" ca="1" si="55"/>
        <v>45382</v>
      </c>
      <c r="Y170" s="568" t="str">
        <f t="shared" ca="1" si="52"/>
        <v>Sun. April , 2024</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Sun</v>
      </c>
      <c r="U171" s="249" t="str">
        <f t="shared" ca="1" si="51"/>
        <v>April</v>
      </c>
      <c r="V171" s="184"/>
      <c r="W171" s="179"/>
      <c r="X171" s="430">
        <f t="shared" ca="1" si="55"/>
        <v>45382</v>
      </c>
      <c r="Y171" s="568" t="str">
        <f t="shared" ca="1" si="52"/>
        <v>Sun. April , 2024</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Sun</v>
      </c>
      <c r="U172" s="249" t="str">
        <f t="shared" ca="1" si="51"/>
        <v>April</v>
      </c>
      <c r="V172" s="184"/>
      <c r="W172" s="179"/>
      <c r="X172" s="430">
        <f t="shared" ca="1" si="55"/>
        <v>45382</v>
      </c>
      <c r="Y172" s="568" t="str">
        <f t="shared" ca="1" si="52"/>
        <v>Sun. April , 2024</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Sun</v>
      </c>
      <c r="U173" s="249" t="str">
        <f t="shared" ca="1" si="51"/>
        <v>April</v>
      </c>
      <c r="V173" s="184"/>
      <c r="W173" s="179"/>
      <c r="X173" s="430">
        <f t="shared" ca="1" si="55"/>
        <v>45382</v>
      </c>
      <c r="Y173" s="568" t="str">
        <f t="shared" ca="1" si="52"/>
        <v>Sun. April , 2024</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Sun</v>
      </c>
      <c r="U174" s="249" t="str">
        <f t="shared" ca="1" si="51"/>
        <v>April</v>
      </c>
      <c r="V174" s="184"/>
      <c r="W174" s="179"/>
      <c r="X174" s="430">
        <f t="shared" ca="1" si="55"/>
        <v>45382</v>
      </c>
      <c r="Y174" s="568" t="str">
        <f t="shared" ca="1" si="52"/>
        <v>Sun. April , 2024</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Sun</v>
      </c>
      <c r="U175" s="249" t="str">
        <f t="shared" ca="1" si="51"/>
        <v>April</v>
      </c>
      <c r="V175" s="184"/>
      <c r="W175" s="179"/>
      <c r="X175" s="430">
        <f t="shared" ca="1" si="55"/>
        <v>45382</v>
      </c>
      <c r="Y175" s="568" t="str">
        <f t="shared" ca="1" si="52"/>
        <v>Sun. April , 2024</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Sun</v>
      </c>
      <c r="U176" s="249" t="str">
        <f t="shared" ca="1" si="51"/>
        <v>April</v>
      </c>
      <c r="V176" s="184"/>
      <c r="W176" s="179"/>
      <c r="X176" s="430">
        <f t="shared" ca="1" si="55"/>
        <v>45382</v>
      </c>
      <c r="Y176" s="568" t="str">
        <f t="shared" ca="1" si="52"/>
        <v>Sun. April , 2024</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Sun</v>
      </c>
      <c r="U177" s="249" t="str">
        <f t="shared" ca="1" si="51"/>
        <v>April</v>
      </c>
      <c r="V177" s="184"/>
      <c r="W177" s="179"/>
      <c r="X177" s="430">
        <f t="shared" ca="1" si="55"/>
        <v>45382</v>
      </c>
      <c r="Y177" s="568" t="str">
        <f t="shared" ca="1" si="52"/>
        <v>Sun. April , 2024</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Sun</v>
      </c>
      <c r="U178" s="249" t="str">
        <f t="shared" ca="1" si="51"/>
        <v>April</v>
      </c>
      <c r="V178" s="184"/>
      <c r="W178" s="179"/>
      <c r="X178" s="430">
        <f t="shared" ca="1" si="55"/>
        <v>45382</v>
      </c>
      <c r="Y178" s="568" t="str">
        <f t="shared" ca="1" si="52"/>
        <v>Sun. April , 2024</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Sun</v>
      </c>
      <c r="U179" s="249" t="str">
        <f t="shared" ca="1" si="51"/>
        <v>April</v>
      </c>
      <c r="V179" s="184"/>
      <c r="W179" s="179"/>
      <c r="X179" s="430">
        <f t="shared" ca="1" si="55"/>
        <v>45382</v>
      </c>
      <c r="Y179" s="568" t="str">
        <f t="shared" ca="1" si="52"/>
        <v>Sun. April , 2024</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Sun</v>
      </c>
      <c r="U180" s="249" t="str">
        <f t="shared" ca="1" si="51"/>
        <v>April</v>
      </c>
      <c r="V180" s="184"/>
      <c r="W180" s="179"/>
      <c r="X180" s="430">
        <f t="shared" ca="1" si="55"/>
        <v>45382</v>
      </c>
      <c r="Y180" s="568" t="str">
        <f t="shared" ca="1" si="52"/>
        <v>Sun. April , 2024</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Sun</v>
      </c>
      <c r="U181" s="249" t="str">
        <f t="shared" ca="1" si="51"/>
        <v>April</v>
      </c>
      <c r="V181" s="184"/>
      <c r="W181" s="179"/>
      <c r="X181" s="430">
        <f t="shared" ca="1" si="55"/>
        <v>45382</v>
      </c>
      <c r="Y181" s="568" t="str">
        <f t="shared" ca="1" si="52"/>
        <v>Sun. April , 2024</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Sun</v>
      </c>
      <c r="U182" s="249" t="str">
        <f t="shared" ca="1" si="51"/>
        <v>April</v>
      </c>
      <c r="V182" s="184"/>
      <c r="W182" s="179"/>
      <c r="X182" s="430">
        <f t="shared" ca="1" si="55"/>
        <v>45382</v>
      </c>
      <c r="Y182" s="568" t="str">
        <f t="shared" ca="1" si="52"/>
        <v>Sun. April , 2024</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Sun</v>
      </c>
      <c r="U183" s="249" t="str">
        <f t="shared" ca="1" si="51"/>
        <v>April</v>
      </c>
      <c r="V183" s="184"/>
      <c r="W183" s="179"/>
      <c r="X183" s="430">
        <f t="shared" ca="1" si="55"/>
        <v>45382</v>
      </c>
      <c r="Y183" s="568" t="str">
        <f t="shared" ca="1" si="52"/>
        <v>Sun. April , 2024</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Sun</v>
      </c>
      <c r="U184" s="249" t="str">
        <f t="shared" ca="1" si="51"/>
        <v>April</v>
      </c>
      <c r="V184" s="184"/>
      <c r="W184" s="179"/>
      <c r="X184" s="430">
        <f t="shared" ca="1" si="55"/>
        <v>45382</v>
      </c>
      <c r="Y184" s="568" t="str">
        <f t="shared" ca="1" si="52"/>
        <v>Sun. April , 2024</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Sun</v>
      </c>
      <c r="U185" s="249" t="str">
        <f t="shared" ca="1" si="51"/>
        <v>April</v>
      </c>
      <c r="V185" s="184"/>
      <c r="W185" s="179"/>
      <c r="X185" s="430">
        <f t="shared" ca="1" si="55"/>
        <v>45382</v>
      </c>
      <c r="Y185" s="568" t="str">
        <f t="shared" ca="1" si="52"/>
        <v>Sun. April , 2024</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Sun</v>
      </c>
      <c r="U186" s="249" t="str">
        <f t="shared" ca="1" si="51"/>
        <v>April</v>
      </c>
      <c r="V186" s="184"/>
      <c r="W186" s="179"/>
      <c r="X186" s="430">
        <f t="shared" ca="1" si="55"/>
        <v>45382</v>
      </c>
      <c r="Y186" s="568" t="str">
        <f t="shared" ca="1" si="52"/>
        <v>Sun. April , 2024</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Sun</v>
      </c>
      <c r="U187" s="249" t="str">
        <f t="shared" ca="1" si="51"/>
        <v>April</v>
      </c>
      <c r="V187" s="184"/>
      <c r="W187" s="179"/>
      <c r="X187" s="430">
        <f t="shared" ca="1" si="55"/>
        <v>45382</v>
      </c>
      <c r="Y187" s="568" t="str">
        <f t="shared" ca="1" si="52"/>
        <v>Sun. April , 2024</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Sun</v>
      </c>
      <c r="U188" s="249" t="str">
        <f t="shared" ca="1" si="51"/>
        <v>April</v>
      </c>
      <c r="V188" s="184"/>
      <c r="W188" s="179"/>
      <c r="X188" s="430">
        <f t="shared" ca="1" si="55"/>
        <v>45382</v>
      </c>
      <c r="Y188" s="568" t="str">
        <f t="shared" ca="1" si="52"/>
        <v>Sun. April , 2024</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Sun</v>
      </c>
      <c r="U189" s="249" t="str">
        <f t="shared" ca="1" si="51"/>
        <v>April</v>
      </c>
      <c r="V189" s="184"/>
      <c r="W189" s="179"/>
      <c r="X189" s="430">
        <f t="shared" ca="1" si="55"/>
        <v>45382</v>
      </c>
      <c r="Y189" s="568" t="str">
        <f t="shared" ca="1" si="52"/>
        <v>Sun. April , 2024</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Sun</v>
      </c>
      <c r="U190" s="249" t="str">
        <f t="shared" ca="1" si="51"/>
        <v>April</v>
      </c>
      <c r="V190" s="184"/>
      <c r="W190" s="179"/>
      <c r="X190" s="430">
        <f t="shared" ca="1" si="55"/>
        <v>45382</v>
      </c>
      <c r="Y190" s="568" t="str">
        <f t="shared" ca="1" si="52"/>
        <v>Sun. April , 2024</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Sun</v>
      </c>
      <c r="U191" s="249" t="str">
        <f t="shared" ca="1" si="51"/>
        <v>April</v>
      </c>
      <c r="V191" s="184"/>
      <c r="W191" s="179"/>
      <c r="X191" s="430">
        <f t="shared" ca="1" si="55"/>
        <v>45382</v>
      </c>
      <c r="Y191" s="568" t="str">
        <f t="shared" ca="1" si="52"/>
        <v>Sun. April , 2024</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Sun</v>
      </c>
      <c r="U192" s="249" t="str">
        <f t="shared" ca="1" si="51"/>
        <v>April</v>
      </c>
      <c r="V192" s="184"/>
      <c r="W192" s="179"/>
      <c r="X192" s="430">
        <f t="shared" ca="1" si="55"/>
        <v>45382</v>
      </c>
      <c r="Y192" s="568" t="str">
        <f t="shared" ca="1" si="52"/>
        <v>Sun. April , 2024</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Sun</v>
      </c>
      <c r="U193" s="249" t="str">
        <f t="shared" ca="1" si="51"/>
        <v>April</v>
      </c>
      <c r="V193" s="184"/>
      <c r="W193" s="179"/>
      <c r="X193" s="430">
        <f t="shared" ca="1" si="55"/>
        <v>45382</v>
      </c>
      <c r="Y193" s="568" t="str">
        <f t="shared" ca="1" si="52"/>
        <v>Sun. April , 2024</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Sun</v>
      </c>
      <c r="U194" s="249" t="str">
        <f t="shared" ca="1" si="51"/>
        <v>April</v>
      </c>
      <c r="V194" s="184"/>
      <c r="W194" s="179"/>
      <c r="X194" s="430">
        <f t="shared" ca="1" si="55"/>
        <v>45382</v>
      </c>
      <c r="Y194" s="568" t="str">
        <f t="shared" ca="1" si="52"/>
        <v>Sun. April , 2024</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xr:uid="{00000000-0004-0000-0600-000000000000}"/>
    <hyperlink ref="Q3" r:id="rId2" xr:uid="{00000000-0004-0000-06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H199" sqref="H199"/>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May,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Only 31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31</v>
      </c>
      <c r="V6" s="342" t="str">
        <f>'NTS ONLY_set_year'!E53</f>
        <v>Days vehicle is available for personal use</v>
      </c>
      <c r="W6" s="343"/>
      <c r="X6" s="343"/>
      <c r="Y6" s="343"/>
      <c r="Z6" s="343"/>
      <c r="AA6" s="344">
        <f>$D$7</f>
        <v>0</v>
      </c>
      <c r="AB6" s="201"/>
      <c r="AC6" s="202"/>
      <c r="AD6" s="345">
        <f ca="1">MATCH(AD4,'Annual Summary_Sommaire annuel'!$Y$24:$Y$35,0)</f>
        <v>5</v>
      </c>
      <c r="AE6" s="204" t="str">
        <f ca="1">TEXT(DATE($AE$7,$AD$6,1),"Mmmm, YYYY")</f>
        <v>May, 2024</v>
      </c>
      <c r="AF6" s="205">
        <f ca="1">$AF$5</f>
        <v>31</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31</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45412</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31</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31</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May,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May</v>
      </c>
      <c r="V18" s="650" t="str">
        <f ca="1">AE6</f>
        <v>May,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May</v>
      </c>
      <c r="V19" s="650" t="str">
        <f ca="1">U19&amp;" "&amp;Year_four_digits</f>
        <v>May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Wed. May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Wed</v>
      </c>
      <c r="U20" s="249" t="str">
        <f ca="1">$U$19</f>
        <v>May</v>
      </c>
      <c r="V20" s="179"/>
      <c r="W20" s="179"/>
      <c r="X20" s="430">
        <f ca="1">$AE$8+D20</f>
        <v>45413</v>
      </c>
      <c r="Y20" s="568" t="str">
        <f ca="1">IF(Y14="f",T20&amp;". "&amp;" "&amp;R20&amp;" "&amp;U20&amp;" "&amp;$AE$7,T20&amp;". "&amp;U20&amp;" "&amp;R20&amp;", "&amp;$AE$7)</f>
        <v>Wed. May 1, 2024</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Tue</v>
      </c>
      <c r="U21" s="249" t="str">
        <f t="shared" ref="U21:U84" ca="1" si="13">$U$19</f>
        <v>May</v>
      </c>
      <c r="V21" s="184"/>
      <c r="W21" s="179"/>
      <c r="X21" s="430">
        <f ca="1">$AE$8+D21</f>
        <v>45412</v>
      </c>
      <c r="Y21" s="568" t="str">
        <f t="shared" ref="Y21:Y84" ca="1" si="14">IF(Y15="f",T21&amp;". "&amp;" "&amp;R21&amp;" "&amp;U21&amp;" "&amp;$AE$7,T21&amp;". "&amp;U21&amp;" "&amp;R21&amp;", "&amp;$AE$7)</f>
        <v>Tue. May , 2024</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Tue</v>
      </c>
      <c r="U22" s="249" t="str">
        <f t="shared" ca="1" si="13"/>
        <v>May</v>
      </c>
      <c r="V22" s="184"/>
      <c r="W22" s="179"/>
      <c r="X22" s="430">
        <f t="shared" ref="X22:X85" ca="1" si="17">$AE$8+D22</f>
        <v>45412</v>
      </c>
      <c r="Y22" s="568" t="str">
        <f t="shared" ca="1" si="14"/>
        <v>Tue. May , 2024</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Tue</v>
      </c>
      <c r="U23" s="249" t="str">
        <f t="shared" ca="1" si="13"/>
        <v>May</v>
      </c>
      <c r="V23" s="184"/>
      <c r="W23" s="179"/>
      <c r="X23" s="430">
        <f t="shared" ca="1" si="17"/>
        <v>45412</v>
      </c>
      <c r="Y23" s="568" t="str">
        <f t="shared" ca="1" si="14"/>
        <v>Tue. May , 2024</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Tue</v>
      </c>
      <c r="U24" s="249" t="str">
        <f t="shared" ca="1" si="13"/>
        <v>May</v>
      </c>
      <c r="V24" s="184"/>
      <c r="W24" s="179"/>
      <c r="X24" s="430">
        <f t="shared" ca="1" si="17"/>
        <v>45412</v>
      </c>
      <c r="Y24" s="568" t="str">
        <f t="shared" ca="1" si="14"/>
        <v>Tue. May , 2024</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Tue</v>
      </c>
      <c r="U25" s="249" t="str">
        <f t="shared" ca="1" si="13"/>
        <v>May</v>
      </c>
      <c r="V25" s="184"/>
      <c r="W25" s="179"/>
      <c r="X25" s="430">
        <f t="shared" ca="1" si="17"/>
        <v>45412</v>
      </c>
      <c r="Y25" s="568" t="str">
        <f t="shared" ca="1" si="14"/>
        <v>Tue. May , 2024</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Tue</v>
      </c>
      <c r="U26" s="249" t="str">
        <f t="shared" ca="1" si="13"/>
        <v>May</v>
      </c>
      <c r="V26" s="184"/>
      <c r="W26" s="179"/>
      <c r="X26" s="430">
        <f t="shared" ca="1" si="17"/>
        <v>45412</v>
      </c>
      <c r="Y26" s="568" t="str">
        <f t="shared" ca="1" si="14"/>
        <v>Tue. May , 2024</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Tue</v>
      </c>
      <c r="U27" s="249" t="str">
        <f t="shared" ca="1" si="13"/>
        <v>May</v>
      </c>
      <c r="V27" s="184"/>
      <c r="W27" s="179"/>
      <c r="X27" s="430">
        <f t="shared" ca="1" si="17"/>
        <v>45412</v>
      </c>
      <c r="Y27" s="568" t="str">
        <f t="shared" ca="1" si="14"/>
        <v>Tue. May , 2024</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Tue</v>
      </c>
      <c r="U28" s="249" t="str">
        <f t="shared" ca="1" si="13"/>
        <v>May</v>
      </c>
      <c r="V28" s="184"/>
      <c r="W28" s="179"/>
      <c r="X28" s="430">
        <f t="shared" ca="1" si="17"/>
        <v>45412</v>
      </c>
      <c r="Y28" s="568" t="str">
        <f t="shared" ca="1" si="14"/>
        <v>Tue. May , 2024</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Tue</v>
      </c>
      <c r="U29" s="249" t="str">
        <f t="shared" ca="1" si="13"/>
        <v>May</v>
      </c>
      <c r="V29" s="184"/>
      <c r="W29" s="179"/>
      <c r="X29" s="430">
        <f t="shared" ca="1" si="17"/>
        <v>45412</v>
      </c>
      <c r="Y29" s="568" t="str">
        <f t="shared" ca="1" si="14"/>
        <v>Tue. May , 2024</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Tue</v>
      </c>
      <c r="U30" s="249" t="str">
        <f t="shared" ca="1" si="13"/>
        <v>May</v>
      </c>
      <c r="V30" s="184"/>
      <c r="W30" s="179"/>
      <c r="X30" s="430">
        <f t="shared" ca="1" si="17"/>
        <v>45412</v>
      </c>
      <c r="Y30" s="568" t="str">
        <f t="shared" ca="1" si="14"/>
        <v>Tue. May , 2024</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Tue</v>
      </c>
      <c r="U31" s="249" t="str">
        <f t="shared" ca="1" si="13"/>
        <v>May</v>
      </c>
      <c r="V31" s="184"/>
      <c r="W31" s="179"/>
      <c r="X31" s="430">
        <f t="shared" ca="1" si="17"/>
        <v>45412</v>
      </c>
      <c r="Y31" s="568" t="str">
        <f t="shared" ca="1" si="14"/>
        <v>Tue. May , 2024</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Tue</v>
      </c>
      <c r="U32" s="249" t="str">
        <f t="shared" ca="1" si="13"/>
        <v>May</v>
      </c>
      <c r="V32" s="184"/>
      <c r="W32" s="179"/>
      <c r="X32" s="430">
        <f t="shared" ca="1" si="17"/>
        <v>45412</v>
      </c>
      <c r="Y32" s="568" t="str">
        <f t="shared" ca="1" si="14"/>
        <v>Tue. May , 2024</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Tue</v>
      </c>
      <c r="U33" s="249" t="str">
        <f t="shared" ca="1" si="13"/>
        <v>May</v>
      </c>
      <c r="V33" s="184"/>
      <c r="W33" s="179"/>
      <c r="X33" s="430">
        <f t="shared" ca="1" si="17"/>
        <v>45412</v>
      </c>
      <c r="Y33" s="568" t="str">
        <f t="shared" ca="1" si="14"/>
        <v>Tue. May , 2024</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Tue</v>
      </c>
      <c r="U34" s="249" t="str">
        <f t="shared" ca="1" si="13"/>
        <v>May</v>
      </c>
      <c r="V34" s="184"/>
      <c r="W34" s="179"/>
      <c r="X34" s="430">
        <f t="shared" ca="1" si="17"/>
        <v>45412</v>
      </c>
      <c r="Y34" s="568" t="str">
        <f t="shared" ca="1" si="14"/>
        <v>Tue. May , 2024</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Tue</v>
      </c>
      <c r="U35" s="249" t="str">
        <f t="shared" ca="1" si="13"/>
        <v>May</v>
      </c>
      <c r="V35" s="184"/>
      <c r="W35" s="179"/>
      <c r="X35" s="430">
        <f t="shared" ca="1" si="17"/>
        <v>45412</v>
      </c>
      <c r="Y35" s="568" t="str">
        <f t="shared" ca="1" si="14"/>
        <v>Tue. May , 2024</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Tue</v>
      </c>
      <c r="U36" s="249" t="str">
        <f t="shared" ca="1" si="13"/>
        <v>May</v>
      </c>
      <c r="V36" s="184"/>
      <c r="W36" s="179"/>
      <c r="X36" s="430">
        <f t="shared" ca="1" si="17"/>
        <v>45412</v>
      </c>
      <c r="Y36" s="568" t="str">
        <f t="shared" ca="1" si="14"/>
        <v>Tue. May , 2024</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Tue</v>
      </c>
      <c r="U37" s="249" t="str">
        <f t="shared" ca="1" si="13"/>
        <v>May</v>
      </c>
      <c r="V37" s="184"/>
      <c r="W37" s="179"/>
      <c r="X37" s="430">
        <f t="shared" ca="1" si="17"/>
        <v>45412</v>
      </c>
      <c r="Y37" s="568" t="str">
        <f t="shared" ca="1" si="14"/>
        <v>Tue. May , 2024</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Tue</v>
      </c>
      <c r="U38" s="249" t="str">
        <f t="shared" ca="1" si="13"/>
        <v>May</v>
      </c>
      <c r="V38" s="184"/>
      <c r="W38" s="179"/>
      <c r="X38" s="430">
        <f t="shared" ca="1" si="17"/>
        <v>45412</v>
      </c>
      <c r="Y38" s="568" t="str">
        <f t="shared" ca="1" si="14"/>
        <v>Tue. May , 2024</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Tue</v>
      </c>
      <c r="U39" s="249" t="str">
        <f t="shared" ca="1" si="13"/>
        <v>May</v>
      </c>
      <c r="V39" s="184"/>
      <c r="W39" s="179"/>
      <c r="X39" s="430">
        <f t="shared" ca="1" si="17"/>
        <v>45412</v>
      </c>
      <c r="Y39" s="568" t="str">
        <f t="shared" ca="1" si="14"/>
        <v>Tue. May , 2024</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Tue</v>
      </c>
      <c r="U40" s="249" t="str">
        <f t="shared" ca="1" si="13"/>
        <v>May</v>
      </c>
      <c r="V40" s="184"/>
      <c r="W40" s="179"/>
      <c r="X40" s="430">
        <f t="shared" ca="1" si="17"/>
        <v>45412</v>
      </c>
      <c r="Y40" s="568" t="str">
        <f t="shared" ca="1" si="14"/>
        <v>Tue. May , 2024</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Tue</v>
      </c>
      <c r="U41" s="249" t="str">
        <f t="shared" ca="1" si="13"/>
        <v>May</v>
      </c>
      <c r="V41" s="184"/>
      <c r="W41" s="179"/>
      <c r="X41" s="430">
        <f t="shared" ca="1" si="17"/>
        <v>45412</v>
      </c>
      <c r="Y41" s="568" t="str">
        <f t="shared" ca="1" si="14"/>
        <v>Tue. May , 2024</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Tue</v>
      </c>
      <c r="U42" s="249" t="str">
        <f t="shared" ca="1" si="13"/>
        <v>May</v>
      </c>
      <c r="V42" s="184"/>
      <c r="W42" s="179"/>
      <c r="X42" s="430">
        <f t="shared" ca="1" si="17"/>
        <v>45412</v>
      </c>
      <c r="Y42" s="568" t="str">
        <f t="shared" ca="1" si="14"/>
        <v>Tue. May , 2024</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Tue</v>
      </c>
      <c r="U43" s="249" t="str">
        <f t="shared" ca="1" si="13"/>
        <v>May</v>
      </c>
      <c r="V43" s="184"/>
      <c r="W43" s="179"/>
      <c r="X43" s="430">
        <f t="shared" ca="1" si="17"/>
        <v>45412</v>
      </c>
      <c r="Y43" s="568" t="str">
        <f t="shared" ca="1" si="14"/>
        <v>Tue. May , 2024</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Tue</v>
      </c>
      <c r="U44" s="249" t="str">
        <f t="shared" ca="1" si="13"/>
        <v>May</v>
      </c>
      <c r="V44" s="184"/>
      <c r="W44" s="179"/>
      <c r="X44" s="430">
        <f t="shared" ca="1" si="17"/>
        <v>45412</v>
      </c>
      <c r="Y44" s="568" t="str">
        <f t="shared" ca="1" si="14"/>
        <v>Tue. May , 2024</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Tue</v>
      </c>
      <c r="U45" s="249" t="str">
        <f t="shared" ca="1" si="13"/>
        <v>May</v>
      </c>
      <c r="V45" s="184"/>
      <c r="W45" s="179"/>
      <c r="X45" s="430">
        <f t="shared" ca="1" si="17"/>
        <v>45412</v>
      </c>
      <c r="Y45" s="568" t="str">
        <f t="shared" ca="1" si="14"/>
        <v>Tue. May , 2024</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Tue</v>
      </c>
      <c r="U46" s="249" t="str">
        <f t="shared" ca="1" si="13"/>
        <v>May</v>
      </c>
      <c r="V46" s="184"/>
      <c r="W46" s="179"/>
      <c r="X46" s="430">
        <f t="shared" ca="1" si="17"/>
        <v>45412</v>
      </c>
      <c r="Y46" s="568" t="str">
        <f t="shared" ca="1" si="14"/>
        <v>Tue. May , 2024</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Tue</v>
      </c>
      <c r="U47" s="249" t="str">
        <f t="shared" ca="1" si="13"/>
        <v>May</v>
      </c>
      <c r="V47" s="184"/>
      <c r="W47" s="179"/>
      <c r="X47" s="430">
        <f t="shared" ca="1" si="17"/>
        <v>45412</v>
      </c>
      <c r="Y47" s="568" t="str">
        <f t="shared" ca="1" si="14"/>
        <v>Tue. May , 2024</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Tue</v>
      </c>
      <c r="U48" s="249" t="str">
        <f t="shared" ca="1" si="13"/>
        <v>May</v>
      </c>
      <c r="V48" s="184"/>
      <c r="W48" s="179"/>
      <c r="X48" s="430">
        <f t="shared" ca="1" si="17"/>
        <v>45412</v>
      </c>
      <c r="Y48" s="568" t="str">
        <f t="shared" ca="1" si="14"/>
        <v>Tue. May , 2024</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Tue</v>
      </c>
      <c r="U49" s="249" t="str">
        <f t="shared" ca="1" si="13"/>
        <v>May</v>
      </c>
      <c r="V49" s="184"/>
      <c r="W49" s="179"/>
      <c r="X49" s="430">
        <f t="shared" ca="1" si="17"/>
        <v>45412</v>
      </c>
      <c r="Y49" s="568" t="str">
        <f t="shared" ca="1" si="14"/>
        <v>Tue. May , 2024</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Tue</v>
      </c>
      <c r="U50" s="249" t="str">
        <f t="shared" ca="1" si="13"/>
        <v>May</v>
      </c>
      <c r="V50" s="184"/>
      <c r="W50" s="179"/>
      <c r="X50" s="430">
        <f t="shared" ca="1" si="17"/>
        <v>45412</v>
      </c>
      <c r="Y50" s="568" t="str">
        <f t="shared" ca="1" si="14"/>
        <v>Tue. May , 2024</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Tue</v>
      </c>
      <c r="U51" s="249" t="str">
        <f t="shared" ca="1" si="13"/>
        <v>May</v>
      </c>
      <c r="V51" s="184"/>
      <c r="W51" s="179"/>
      <c r="X51" s="430">
        <f t="shared" ca="1" si="17"/>
        <v>45412</v>
      </c>
      <c r="Y51" s="568" t="str">
        <f t="shared" ca="1" si="14"/>
        <v>Tue. May , 2024</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Tue</v>
      </c>
      <c r="U52" s="249" t="str">
        <f t="shared" ca="1" si="13"/>
        <v>May</v>
      </c>
      <c r="V52" s="184"/>
      <c r="W52" s="179"/>
      <c r="X52" s="430">
        <f t="shared" ca="1" si="17"/>
        <v>45412</v>
      </c>
      <c r="Y52" s="568" t="str">
        <f t="shared" ca="1" si="14"/>
        <v>Tue. May , 2024</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Tue</v>
      </c>
      <c r="U53" s="249" t="str">
        <f t="shared" ca="1" si="13"/>
        <v>May</v>
      </c>
      <c r="V53" s="184"/>
      <c r="W53" s="179"/>
      <c r="X53" s="430">
        <f t="shared" ca="1" si="17"/>
        <v>45412</v>
      </c>
      <c r="Y53" s="568" t="str">
        <f t="shared" ca="1" si="14"/>
        <v>Tue. May , 2024</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Tue</v>
      </c>
      <c r="U54" s="249" t="str">
        <f t="shared" ca="1" si="13"/>
        <v>May</v>
      </c>
      <c r="V54" s="184"/>
      <c r="W54" s="179"/>
      <c r="X54" s="430">
        <f t="shared" ca="1" si="17"/>
        <v>45412</v>
      </c>
      <c r="Y54" s="568" t="str">
        <f t="shared" ca="1" si="14"/>
        <v>Tue. May , 2024</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Tue</v>
      </c>
      <c r="U55" s="249" t="str">
        <f t="shared" ca="1" si="13"/>
        <v>May</v>
      </c>
      <c r="V55" s="184"/>
      <c r="W55" s="179"/>
      <c r="X55" s="430">
        <f t="shared" ca="1" si="17"/>
        <v>45412</v>
      </c>
      <c r="Y55" s="568" t="str">
        <f t="shared" ca="1" si="14"/>
        <v>Tue. May , 2024</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Tue</v>
      </c>
      <c r="U56" s="249" t="str">
        <f t="shared" ca="1" si="13"/>
        <v>May</v>
      </c>
      <c r="V56" s="184"/>
      <c r="W56" s="179"/>
      <c r="X56" s="430">
        <f t="shared" ca="1" si="17"/>
        <v>45412</v>
      </c>
      <c r="Y56" s="568" t="str">
        <f t="shared" ca="1" si="14"/>
        <v>Tue. May , 2024</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Tue</v>
      </c>
      <c r="U57" s="249" t="str">
        <f t="shared" ca="1" si="13"/>
        <v>May</v>
      </c>
      <c r="V57" s="184"/>
      <c r="W57" s="179"/>
      <c r="X57" s="430">
        <f t="shared" ca="1" si="17"/>
        <v>45412</v>
      </c>
      <c r="Y57" s="568" t="str">
        <f t="shared" ca="1" si="14"/>
        <v>Tue. May , 2024</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Tue</v>
      </c>
      <c r="U58" s="249" t="str">
        <f t="shared" ca="1" si="13"/>
        <v>May</v>
      </c>
      <c r="V58" s="184"/>
      <c r="W58" s="179"/>
      <c r="X58" s="430">
        <f t="shared" ca="1" si="17"/>
        <v>45412</v>
      </c>
      <c r="Y58" s="568" t="str">
        <f t="shared" ca="1" si="14"/>
        <v>Tue. May , 2024</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Tue</v>
      </c>
      <c r="U59" s="249" t="str">
        <f t="shared" ca="1" si="13"/>
        <v>May</v>
      </c>
      <c r="V59" s="184"/>
      <c r="W59" s="179"/>
      <c r="X59" s="430">
        <f t="shared" ca="1" si="17"/>
        <v>45412</v>
      </c>
      <c r="Y59" s="568" t="str">
        <f t="shared" ca="1" si="14"/>
        <v>Tue. May , 2024</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Tue</v>
      </c>
      <c r="U60" s="249" t="str">
        <f t="shared" ca="1" si="13"/>
        <v>May</v>
      </c>
      <c r="V60" s="184"/>
      <c r="W60" s="179"/>
      <c r="X60" s="430">
        <f t="shared" ca="1" si="17"/>
        <v>45412</v>
      </c>
      <c r="Y60" s="568" t="str">
        <f t="shared" ca="1" si="14"/>
        <v>Tue. May , 2024</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Tue</v>
      </c>
      <c r="U61" s="249" t="str">
        <f t="shared" ca="1" si="13"/>
        <v>May</v>
      </c>
      <c r="V61" s="184"/>
      <c r="W61" s="179"/>
      <c r="X61" s="430">
        <f t="shared" ca="1" si="17"/>
        <v>45412</v>
      </c>
      <c r="Y61" s="568" t="str">
        <f t="shared" ca="1" si="14"/>
        <v>Tue. May , 2024</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Tue</v>
      </c>
      <c r="U62" s="249" t="str">
        <f t="shared" ca="1" si="13"/>
        <v>May</v>
      </c>
      <c r="V62" s="184"/>
      <c r="W62" s="179"/>
      <c r="X62" s="430">
        <f t="shared" ca="1" si="17"/>
        <v>45412</v>
      </c>
      <c r="Y62" s="568" t="str">
        <f t="shared" ca="1" si="14"/>
        <v>Tue. May , 2024</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Tue</v>
      </c>
      <c r="U63" s="249" t="str">
        <f t="shared" ca="1" si="13"/>
        <v>May</v>
      </c>
      <c r="V63" s="184"/>
      <c r="W63" s="179"/>
      <c r="X63" s="430">
        <f t="shared" ca="1" si="17"/>
        <v>45412</v>
      </c>
      <c r="Y63" s="568" t="str">
        <f t="shared" ca="1" si="14"/>
        <v>Tue. May , 2024</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Tue</v>
      </c>
      <c r="U64" s="249" t="str">
        <f t="shared" ca="1" si="13"/>
        <v>May</v>
      </c>
      <c r="V64" s="184"/>
      <c r="W64" s="179"/>
      <c r="X64" s="430">
        <f t="shared" ca="1" si="17"/>
        <v>45412</v>
      </c>
      <c r="Y64" s="568" t="str">
        <f t="shared" ca="1" si="14"/>
        <v>Tue. May , 2024</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Tue</v>
      </c>
      <c r="U65" s="249" t="str">
        <f t="shared" ca="1" si="13"/>
        <v>May</v>
      </c>
      <c r="V65" s="184"/>
      <c r="W65" s="179"/>
      <c r="X65" s="430">
        <f t="shared" ca="1" si="17"/>
        <v>45412</v>
      </c>
      <c r="Y65" s="568" t="str">
        <f t="shared" ca="1" si="14"/>
        <v>Tue. May , 2024</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Tue</v>
      </c>
      <c r="U66" s="249" t="str">
        <f t="shared" ca="1" si="13"/>
        <v>May</v>
      </c>
      <c r="V66" s="184"/>
      <c r="W66" s="179"/>
      <c r="X66" s="430">
        <f t="shared" ca="1" si="17"/>
        <v>45412</v>
      </c>
      <c r="Y66" s="568" t="str">
        <f t="shared" ca="1" si="14"/>
        <v>Tue. May , 2024</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Tue</v>
      </c>
      <c r="U67" s="249" t="str">
        <f t="shared" ca="1" si="13"/>
        <v>May</v>
      </c>
      <c r="V67" s="184"/>
      <c r="W67" s="179"/>
      <c r="X67" s="430">
        <f t="shared" ca="1" si="17"/>
        <v>45412</v>
      </c>
      <c r="Y67" s="568" t="str">
        <f t="shared" ca="1" si="14"/>
        <v>Tue. May , 2024</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Tue</v>
      </c>
      <c r="U68" s="249" t="str">
        <f t="shared" ca="1" si="13"/>
        <v>May</v>
      </c>
      <c r="V68" s="184"/>
      <c r="W68" s="179"/>
      <c r="X68" s="430">
        <f t="shared" ca="1" si="17"/>
        <v>45412</v>
      </c>
      <c r="Y68" s="568" t="str">
        <f t="shared" ca="1" si="14"/>
        <v>Tue. May , 2024</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Tue</v>
      </c>
      <c r="U69" s="249" t="str">
        <f t="shared" ca="1" si="13"/>
        <v>May</v>
      </c>
      <c r="V69" s="184"/>
      <c r="W69" s="179"/>
      <c r="X69" s="430">
        <f t="shared" ca="1" si="17"/>
        <v>45412</v>
      </c>
      <c r="Y69" s="568" t="str">
        <f t="shared" ca="1" si="14"/>
        <v>Tue. May , 2024</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Tue</v>
      </c>
      <c r="U70" s="249" t="str">
        <f t="shared" ca="1" si="13"/>
        <v>May</v>
      </c>
      <c r="V70" s="184"/>
      <c r="W70" s="179"/>
      <c r="X70" s="430">
        <f t="shared" ca="1" si="17"/>
        <v>45412</v>
      </c>
      <c r="Y70" s="568" t="str">
        <f t="shared" ca="1" si="14"/>
        <v>Tue. May , 2024</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Tue</v>
      </c>
      <c r="U71" s="249" t="str">
        <f t="shared" ca="1" si="13"/>
        <v>May</v>
      </c>
      <c r="V71" s="184"/>
      <c r="W71" s="179"/>
      <c r="X71" s="430">
        <f t="shared" ca="1" si="17"/>
        <v>45412</v>
      </c>
      <c r="Y71" s="568" t="str">
        <f t="shared" ca="1" si="14"/>
        <v>Tue. May , 2024</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Tue</v>
      </c>
      <c r="U72" s="249" t="str">
        <f t="shared" ca="1" si="13"/>
        <v>May</v>
      </c>
      <c r="V72" s="184"/>
      <c r="W72" s="179"/>
      <c r="X72" s="430">
        <f t="shared" ca="1" si="17"/>
        <v>45412</v>
      </c>
      <c r="Y72" s="568" t="str">
        <f t="shared" ca="1" si="14"/>
        <v>Tue. May , 2024</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Tue</v>
      </c>
      <c r="U73" s="249" t="str">
        <f t="shared" ca="1" si="13"/>
        <v>May</v>
      </c>
      <c r="V73" s="184"/>
      <c r="W73" s="179"/>
      <c r="X73" s="430">
        <f t="shared" ca="1" si="17"/>
        <v>45412</v>
      </c>
      <c r="Y73" s="568" t="str">
        <f t="shared" ca="1" si="14"/>
        <v>Tue. May , 2024</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Tue</v>
      </c>
      <c r="U74" s="249" t="str">
        <f t="shared" ca="1" si="13"/>
        <v>May</v>
      </c>
      <c r="V74" s="184"/>
      <c r="W74" s="179"/>
      <c r="X74" s="430">
        <f t="shared" ca="1" si="17"/>
        <v>45412</v>
      </c>
      <c r="Y74" s="568" t="str">
        <f t="shared" ca="1" si="14"/>
        <v>Tue. May , 2024</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Tue</v>
      </c>
      <c r="U75" s="249" t="str">
        <f t="shared" ca="1" si="13"/>
        <v>May</v>
      </c>
      <c r="V75" s="184"/>
      <c r="W75" s="179"/>
      <c r="X75" s="430">
        <f t="shared" ca="1" si="17"/>
        <v>45412</v>
      </c>
      <c r="Y75" s="568" t="str">
        <f t="shared" ca="1" si="14"/>
        <v>Tue. May , 2024</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Tue</v>
      </c>
      <c r="U76" s="249" t="str">
        <f t="shared" ca="1" si="13"/>
        <v>May</v>
      </c>
      <c r="V76" s="184"/>
      <c r="W76" s="179"/>
      <c r="X76" s="430">
        <f t="shared" ca="1" si="17"/>
        <v>45412</v>
      </c>
      <c r="Y76" s="568" t="str">
        <f t="shared" ca="1" si="14"/>
        <v>Tue. May , 2024</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Tue</v>
      </c>
      <c r="U77" s="249" t="str">
        <f t="shared" ca="1" si="13"/>
        <v>May</v>
      </c>
      <c r="V77" s="184"/>
      <c r="W77" s="179"/>
      <c r="X77" s="430">
        <f t="shared" ca="1" si="17"/>
        <v>45412</v>
      </c>
      <c r="Y77" s="568" t="str">
        <f t="shared" ca="1" si="14"/>
        <v>Tue. May , 2024</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Tue</v>
      </c>
      <c r="U78" s="249" t="str">
        <f t="shared" ca="1" si="13"/>
        <v>May</v>
      </c>
      <c r="V78" s="184"/>
      <c r="W78" s="179"/>
      <c r="X78" s="430">
        <f t="shared" ca="1" si="17"/>
        <v>45412</v>
      </c>
      <c r="Y78" s="568" t="str">
        <f t="shared" ca="1" si="14"/>
        <v>Tue. May , 2024</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Tue</v>
      </c>
      <c r="U79" s="249" t="str">
        <f t="shared" ca="1" si="13"/>
        <v>May</v>
      </c>
      <c r="V79" s="184"/>
      <c r="W79" s="179"/>
      <c r="X79" s="430">
        <f t="shared" ca="1" si="17"/>
        <v>45412</v>
      </c>
      <c r="Y79" s="568" t="str">
        <f t="shared" ca="1" si="14"/>
        <v>Tue. May , 2024</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Tue</v>
      </c>
      <c r="U80" s="249" t="str">
        <f t="shared" ca="1" si="13"/>
        <v>May</v>
      </c>
      <c r="V80" s="184"/>
      <c r="W80" s="179"/>
      <c r="X80" s="430">
        <f t="shared" ca="1" si="17"/>
        <v>45412</v>
      </c>
      <c r="Y80" s="568" t="str">
        <f t="shared" ca="1" si="14"/>
        <v>Tue. May , 2024</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Tue</v>
      </c>
      <c r="U81" s="249" t="str">
        <f t="shared" ca="1" si="13"/>
        <v>May</v>
      </c>
      <c r="V81" s="184"/>
      <c r="W81" s="179"/>
      <c r="X81" s="430">
        <f t="shared" ca="1" si="17"/>
        <v>45412</v>
      </c>
      <c r="Y81" s="568" t="str">
        <f t="shared" ca="1" si="14"/>
        <v>Tue. May , 2024</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Tue</v>
      </c>
      <c r="U82" s="249" t="str">
        <f t="shared" ca="1" si="13"/>
        <v>May</v>
      </c>
      <c r="V82" s="184"/>
      <c r="W82" s="179"/>
      <c r="X82" s="430">
        <f t="shared" ca="1" si="17"/>
        <v>45412</v>
      </c>
      <c r="Y82" s="568" t="str">
        <f t="shared" ca="1" si="14"/>
        <v>Tue. May , 2024</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Tue</v>
      </c>
      <c r="U83" s="249" t="str">
        <f t="shared" ca="1" si="13"/>
        <v>May</v>
      </c>
      <c r="V83" s="184"/>
      <c r="W83" s="179"/>
      <c r="X83" s="430">
        <f t="shared" ca="1" si="17"/>
        <v>45412</v>
      </c>
      <c r="Y83" s="568" t="str">
        <f t="shared" ca="1" si="14"/>
        <v>Tue. May , 2024</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Tue</v>
      </c>
      <c r="U84" s="249" t="str">
        <f t="shared" ca="1" si="13"/>
        <v>May</v>
      </c>
      <c r="V84" s="184"/>
      <c r="W84" s="179"/>
      <c r="X84" s="430">
        <f t="shared" ca="1" si="17"/>
        <v>45412</v>
      </c>
      <c r="Y84" s="568" t="str">
        <f t="shared" ca="1" si="14"/>
        <v>Tue. May , 2024</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Tue</v>
      </c>
      <c r="U85" s="249" t="str">
        <f t="shared" ref="U85:U148" ca="1" si="32">$U$19</f>
        <v>May</v>
      </c>
      <c r="V85" s="184"/>
      <c r="W85" s="179"/>
      <c r="X85" s="430">
        <f t="shared" ca="1" si="17"/>
        <v>45412</v>
      </c>
      <c r="Y85" s="568" t="str">
        <f t="shared" ref="Y85:Y148" ca="1" si="33">IF(Y79="f",T85&amp;". "&amp;" "&amp;R85&amp;" "&amp;U85&amp;" "&amp;$AE$7,T85&amp;". "&amp;U85&amp;" "&amp;R85&amp;", "&amp;$AE$7)</f>
        <v>Tue. May , 2024</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Tue</v>
      </c>
      <c r="U86" s="249" t="str">
        <f t="shared" ca="1" si="32"/>
        <v>May</v>
      </c>
      <c r="V86" s="184"/>
      <c r="W86" s="179"/>
      <c r="X86" s="430">
        <f t="shared" ref="X86:X149" ca="1" si="36">$AE$8+D86</f>
        <v>45412</v>
      </c>
      <c r="Y86" s="568" t="str">
        <f t="shared" ca="1" si="33"/>
        <v>Tue. May , 2024</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Tue</v>
      </c>
      <c r="U87" s="249" t="str">
        <f t="shared" ca="1" si="32"/>
        <v>May</v>
      </c>
      <c r="V87" s="184"/>
      <c r="W87" s="179"/>
      <c r="X87" s="430">
        <f t="shared" ca="1" si="36"/>
        <v>45412</v>
      </c>
      <c r="Y87" s="568" t="str">
        <f t="shared" ca="1" si="33"/>
        <v>Tue. May , 2024</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Tue</v>
      </c>
      <c r="U88" s="249" t="str">
        <f t="shared" ca="1" si="32"/>
        <v>May</v>
      </c>
      <c r="V88" s="184"/>
      <c r="W88" s="179"/>
      <c r="X88" s="430">
        <f t="shared" ca="1" si="36"/>
        <v>45412</v>
      </c>
      <c r="Y88" s="568" t="str">
        <f t="shared" ca="1" si="33"/>
        <v>Tue. May , 2024</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Tue</v>
      </c>
      <c r="U89" s="249" t="str">
        <f t="shared" ca="1" si="32"/>
        <v>May</v>
      </c>
      <c r="V89" s="184"/>
      <c r="W89" s="179"/>
      <c r="X89" s="430">
        <f t="shared" ca="1" si="36"/>
        <v>45412</v>
      </c>
      <c r="Y89" s="568" t="str">
        <f t="shared" ca="1" si="33"/>
        <v>Tue. May , 2024</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Tue</v>
      </c>
      <c r="U90" s="249" t="str">
        <f t="shared" ca="1" si="32"/>
        <v>May</v>
      </c>
      <c r="V90" s="184"/>
      <c r="W90" s="179"/>
      <c r="X90" s="430">
        <f t="shared" ca="1" si="36"/>
        <v>45412</v>
      </c>
      <c r="Y90" s="568" t="str">
        <f t="shared" ca="1" si="33"/>
        <v>Tue. May , 2024</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Tue</v>
      </c>
      <c r="U91" s="249" t="str">
        <f t="shared" ca="1" si="32"/>
        <v>May</v>
      </c>
      <c r="V91" s="184"/>
      <c r="W91" s="179"/>
      <c r="X91" s="430">
        <f t="shared" ca="1" si="36"/>
        <v>45412</v>
      </c>
      <c r="Y91" s="568" t="str">
        <f t="shared" ca="1" si="33"/>
        <v>Tue. May , 2024</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Tue</v>
      </c>
      <c r="U92" s="249" t="str">
        <f t="shared" ca="1" si="32"/>
        <v>May</v>
      </c>
      <c r="V92" s="184"/>
      <c r="W92" s="179"/>
      <c r="X92" s="430">
        <f t="shared" ca="1" si="36"/>
        <v>45412</v>
      </c>
      <c r="Y92" s="568" t="str">
        <f t="shared" ca="1" si="33"/>
        <v>Tue. May , 2024</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Tue</v>
      </c>
      <c r="U93" s="249" t="str">
        <f t="shared" ca="1" si="32"/>
        <v>May</v>
      </c>
      <c r="V93" s="184"/>
      <c r="W93" s="179"/>
      <c r="X93" s="430">
        <f t="shared" ca="1" si="36"/>
        <v>45412</v>
      </c>
      <c r="Y93" s="568" t="str">
        <f t="shared" ca="1" si="33"/>
        <v>Tue. May , 2024</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Tue</v>
      </c>
      <c r="U94" s="249" t="str">
        <f t="shared" ca="1" si="32"/>
        <v>May</v>
      </c>
      <c r="V94" s="184"/>
      <c r="W94" s="179"/>
      <c r="X94" s="430">
        <f t="shared" ca="1" si="36"/>
        <v>45412</v>
      </c>
      <c r="Y94" s="568" t="str">
        <f t="shared" ca="1" si="33"/>
        <v>Tue. May , 2024</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Tue</v>
      </c>
      <c r="U95" s="249" t="str">
        <f t="shared" ca="1" si="32"/>
        <v>May</v>
      </c>
      <c r="V95" s="184"/>
      <c r="W95" s="179"/>
      <c r="X95" s="430">
        <f t="shared" ca="1" si="36"/>
        <v>45412</v>
      </c>
      <c r="Y95" s="568" t="str">
        <f t="shared" ca="1" si="33"/>
        <v>Tue. May , 2024</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Tue</v>
      </c>
      <c r="U96" s="249" t="str">
        <f t="shared" ca="1" si="32"/>
        <v>May</v>
      </c>
      <c r="V96" s="184"/>
      <c r="W96" s="179"/>
      <c r="X96" s="430">
        <f t="shared" ca="1" si="36"/>
        <v>45412</v>
      </c>
      <c r="Y96" s="568" t="str">
        <f t="shared" ca="1" si="33"/>
        <v>Tue. May , 2024</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Tue</v>
      </c>
      <c r="U97" s="249" t="str">
        <f t="shared" ca="1" si="32"/>
        <v>May</v>
      </c>
      <c r="V97" s="184"/>
      <c r="W97" s="179"/>
      <c r="X97" s="430">
        <f t="shared" ca="1" si="36"/>
        <v>45412</v>
      </c>
      <c r="Y97" s="568" t="str">
        <f t="shared" ca="1" si="33"/>
        <v>Tue. May , 2024</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Tue</v>
      </c>
      <c r="U98" s="249" t="str">
        <f t="shared" ca="1" si="32"/>
        <v>May</v>
      </c>
      <c r="V98" s="184"/>
      <c r="W98" s="179"/>
      <c r="X98" s="430">
        <f t="shared" ca="1" si="36"/>
        <v>45412</v>
      </c>
      <c r="Y98" s="568" t="str">
        <f t="shared" ca="1" si="33"/>
        <v>Tue. May , 2024</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Tue</v>
      </c>
      <c r="U99" s="249" t="str">
        <f t="shared" ca="1" si="32"/>
        <v>May</v>
      </c>
      <c r="V99" s="184"/>
      <c r="W99" s="179"/>
      <c r="X99" s="430">
        <f t="shared" ca="1" si="36"/>
        <v>45412</v>
      </c>
      <c r="Y99" s="568" t="str">
        <f t="shared" ca="1" si="33"/>
        <v>Tue. May , 2024</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Tue</v>
      </c>
      <c r="U100" s="249" t="str">
        <f t="shared" ca="1" si="32"/>
        <v>May</v>
      </c>
      <c r="V100" s="184"/>
      <c r="W100" s="179"/>
      <c r="X100" s="430">
        <f t="shared" ca="1" si="36"/>
        <v>45412</v>
      </c>
      <c r="Y100" s="568" t="str">
        <f t="shared" ca="1" si="33"/>
        <v>Tue. May , 2024</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Tue</v>
      </c>
      <c r="U101" s="249" t="str">
        <f t="shared" ca="1" si="32"/>
        <v>May</v>
      </c>
      <c r="V101" s="184"/>
      <c r="W101" s="179"/>
      <c r="X101" s="430">
        <f t="shared" ca="1" si="36"/>
        <v>45412</v>
      </c>
      <c r="Y101" s="568" t="str">
        <f t="shared" ca="1" si="33"/>
        <v>Tue. May , 2024</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Tue</v>
      </c>
      <c r="U102" s="249" t="str">
        <f t="shared" ca="1" si="32"/>
        <v>May</v>
      </c>
      <c r="V102" s="184"/>
      <c r="W102" s="179"/>
      <c r="X102" s="430">
        <f t="shared" ca="1" si="36"/>
        <v>45412</v>
      </c>
      <c r="Y102" s="568" t="str">
        <f t="shared" ca="1" si="33"/>
        <v>Tue. May , 2024</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Tue</v>
      </c>
      <c r="U103" s="249" t="str">
        <f t="shared" ca="1" si="32"/>
        <v>May</v>
      </c>
      <c r="V103" s="184"/>
      <c r="W103" s="179"/>
      <c r="X103" s="430">
        <f t="shared" ca="1" si="36"/>
        <v>45412</v>
      </c>
      <c r="Y103" s="568" t="str">
        <f t="shared" ca="1" si="33"/>
        <v>Tue. May , 2024</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Tue</v>
      </c>
      <c r="U104" s="249" t="str">
        <f t="shared" ca="1" si="32"/>
        <v>May</v>
      </c>
      <c r="V104" s="184"/>
      <c r="W104" s="179"/>
      <c r="X104" s="430">
        <f t="shared" ca="1" si="36"/>
        <v>45412</v>
      </c>
      <c r="Y104" s="568" t="str">
        <f t="shared" ca="1" si="33"/>
        <v>Tue. May , 2024</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Tue</v>
      </c>
      <c r="U105" s="249" t="str">
        <f t="shared" ca="1" si="32"/>
        <v>May</v>
      </c>
      <c r="V105" s="184"/>
      <c r="W105" s="179"/>
      <c r="X105" s="430">
        <f t="shared" ca="1" si="36"/>
        <v>45412</v>
      </c>
      <c r="Y105" s="568" t="str">
        <f t="shared" ca="1" si="33"/>
        <v>Tue. May , 2024</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Tue</v>
      </c>
      <c r="U106" s="249" t="str">
        <f t="shared" ca="1" si="32"/>
        <v>May</v>
      </c>
      <c r="V106" s="184"/>
      <c r="W106" s="179"/>
      <c r="X106" s="430">
        <f t="shared" ca="1" si="36"/>
        <v>45412</v>
      </c>
      <c r="Y106" s="568" t="str">
        <f t="shared" ca="1" si="33"/>
        <v>Tue. May , 2024</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Tue</v>
      </c>
      <c r="U107" s="249" t="str">
        <f t="shared" ca="1" si="32"/>
        <v>May</v>
      </c>
      <c r="V107" s="184"/>
      <c r="W107" s="179"/>
      <c r="X107" s="430">
        <f t="shared" ca="1" si="36"/>
        <v>45412</v>
      </c>
      <c r="Y107" s="568" t="str">
        <f t="shared" ca="1" si="33"/>
        <v>Tue. May , 2024</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Tue</v>
      </c>
      <c r="U108" s="249" t="str">
        <f t="shared" ca="1" si="32"/>
        <v>May</v>
      </c>
      <c r="V108" s="184"/>
      <c r="W108" s="179"/>
      <c r="X108" s="430">
        <f t="shared" ca="1" si="36"/>
        <v>45412</v>
      </c>
      <c r="Y108" s="568" t="str">
        <f t="shared" ca="1" si="33"/>
        <v>Tue. May , 2024</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Tue</v>
      </c>
      <c r="U109" s="249" t="str">
        <f t="shared" ca="1" si="32"/>
        <v>May</v>
      </c>
      <c r="V109" s="184"/>
      <c r="W109" s="179"/>
      <c r="X109" s="430">
        <f t="shared" ca="1" si="36"/>
        <v>45412</v>
      </c>
      <c r="Y109" s="568" t="str">
        <f t="shared" ca="1" si="33"/>
        <v>Tue. May , 2024</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Tue</v>
      </c>
      <c r="U110" s="249" t="str">
        <f t="shared" ca="1" si="32"/>
        <v>May</v>
      </c>
      <c r="V110" s="184"/>
      <c r="W110" s="179"/>
      <c r="X110" s="430">
        <f t="shared" ca="1" si="36"/>
        <v>45412</v>
      </c>
      <c r="Y110" s="568" t="str">
        <f t="shared" ca="1" si="33"/>
        <v>Tue. May , 2024</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Tue</v>
      </c>
      <c r="U111" s="249" t="str">
        <f t="shared" ca="1" si="32"/>
        <v>May</v>
      </c>
      <c r="V111" s="184"/>
      <c r="W111" s="179"/>
      <c r="X111" s="430">
        <f t="shared" ca="1" si="36"/>
        <v>45412</v>
      </c>
      <c r="Y111" s="568" t="str">
        <f t="shared" ca="1" si="33"/>
        <v>Tue. May , 2024</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Tue</v>
      </c>
      <c r="U112" s="249" t="str">
        <f t="shared" ca="1" si="32"/>
        <v>May</v>
      </c>
      <c r="V112" s="184"/>
      <c r="W112" s="179"/>
      <c r="X112" s="430">
        <f t="shared" ca="1" si="36"/>
        <v>45412</v>
      </c>
      <c r="Y112" s="568" t="str">
        <f t="shared" ca="1" si="33"/>
        <v>Tue. May , 2024</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Tue</v>
      </c>
      <c r="U113" s="249" t="str">
        <f t="shared" ca="1" si="32"/>
        <v>May</v>
      </c>
      <c r="V113" s="184"/>
      <c r="W113" s="179"/>
      <c r="X113" s="430">
        <f t="shared" ca="1" si="36"/>
        <v>45412</v>
      </c>
      <c r="Y113" s="568" t="str">
        <f t="shared" ca="1" si="33"/>
        <v>Tue. May , 2024</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Tue</v>
      </c>
      <c r="U114" s="249" t="str">
        <f t="shared" ca="1" si="32"/>
        <v>May</v>
      </c>
      <c r="V114" s="184"/>
      <c r="W114" s="179"/>
      <c r="X114" s="430">
        <f t="shared" ca="1" si="36"/>
        <v>45412</v>
      </c>
      <c r="Y114" s="568" t="str">
        <f t="shared" ca="1" si="33"/>
        <v>Tue. May , 2024</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Tue</v>
      </c>
      <c r="U115" s="249" t="str">
        <f t="shared" ca="1" si="32"/>
        <v>May</v>
      </c>
      <c r="V115" s="184"/>
      <c r="W115" s="179"/>
      <c r="X115" s="430">
        <f t="shared" ca="1" si="36"/>
        <v>45412</v>
      </c>
      <c r="Y115" s="568" t="str">
        <f t="shared" ca="1" si="33"/>
        <v>Tue. May , 2024</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Tue</v>
      </c>
      <c r="U116" s="249" t="str">
        <f t="shared" ca="1" si="32"/>
        <v>May</v>
      </c>
      <c r="V116" s="184"/>
      <c r="W116" s="179"/>
      <c r="X116" s="430">
        <f t="shared" ca="1" si="36"/>
        <v>45412</v>
      </c>
      <c r="Y116" s="568" t="str">
        <f t="shared" ca="1" si="33"/>
        <v>Tue. May , 2024</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Tue</v>
      </c>
      <c r="U117" s="249" t="str">
        <f t="shared" ca="1" si="32"/>
        <v>May</v>
      </c>
      <c r="V117" s="184"/>
      <c r="W117" s="179"/>
      <c r="X117" s="430">
        <f t="shared" ca="1" si="36"/>
        <v>45412</v>
      </c>
      <c r="Y117" s="568" t="str">
        <f t="shared" ca="1" si="33"/>
        <v>Tue. May , 2024</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Tue</v>
      </c>
      <c r="U118" s="249" t="str">
        <f t="shared" ca="1" si="32"/>
        <v>May</v>
      </c>
      <c r="V118" s="184"/>
      <c r="W118" s="179"/>
      <c r="X118" s="430">
        <f t="shared" ca="1" si="36"/>
        <v>45412</v>
      </c>
      <c r="Y118" s="568" t="str">
        <f t="shared" ca="1" si="33"/>
        <v>Tue. May , 2024</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Tue</v>
      </c>
      <c r="U119" s="249" t="str">
        <f t="shared" ca="1" si="32"/>
        <v>May</v>
      </c>
      <c r="V119" s="184"/>
      <c r="W119" s="179"/>
      <c r="X119" s="430">
        <f t="shared" ca="1" si="36"/>
        <v>45412</v>
      </c>
      <c r="Y119" s="568" t="str">
        <f t="shared" ca="1" si="33"/>
        <v>Tue. May , 2024</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Tue</v>
      </c>
      <c r="U120" s="249" t="str">
        <f t="shared" ca="1" si="32"/>
        <v>May</v>
      </c>
      <c r="V120" s="184"/>
      <c r="W120" s="179"/>
      <c r="X120" s="430">
        <f t="shared" ca="1" si="36"/>
        <v>45412</v>
      </c>
      <c r="Y120" s="568" t="str">
        <f t="shared" ca="1" si="33"/>
        <v>Tue. May , 2024</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Tue</v>
      </c>
      <c r="U121" s="249" t="str">
        <f t="shared" ca="1" si="32"/>
        <v>May</v>
      </c>
      <c r="V121" s="184"/>
      <c r="W121" s="179"/>
      <c r="X121" s="430">
        <f t="shared" ca="1" si="36"/>
        <v>45412</v>
      </c>
      <c r="Y121" s="568" t="str">
        <f t="shared" ca="1" si="33"/>
        <v>Tue. May , 2024</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Tue</v>
      </c>
      <c r="U122" s="249" t="str">
        <f t="shared" ca="1" si="32"/>
        <v>May</v>
      </c>
      <c r="V122" s="184"/>
      <c r="W122" s="179"/>
      <c r="X122" s="430">
        <f t="shared" ca="1" si="36"/>
        <v>45412</v>
      </c>
      <c r="Y122" s="568" t="str">
        <f t="shared" ca="1" si="33"/>
        <v>Tue. May , 2024</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Tue</v>
      </c>
      <c r="U123" s="249" t="str">
        <f t="shared" ca="1" si="32"/>
        <v>May</v>
      </c>
      <c r="V123" s="184"/>
      <c r="W123" s="179"/>
      <c r="X123" s="430">
        <f t="shared" ca="1" si="36"/>
        <v>45412</v>
      </c>
      <c r="Y123" s="568" t="str">
        <f t="shared" ca="1" si="33"/>
        <v>Tue. May , 2024</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Tue</v>
      </c>
      <c r="U124" s="249" t="str">
        <f t="shared" ca="1" si="32"/>
        <v>May</v>
      </c>
      <c r="V124" s="184"/>
      <c r="W124" s="179"/>
      <c r="X124" s="430">
        <f t="shared" ca="1" si="36"/>
        <v>45412</v>
      </c>
      <c r="Y124" s="568" t="str">
        <f t="shared" ca="1" si="33"/>
        <v>Tue. May , 2024</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Tue</v>
      </c>
      <c r="U125" s="249" t="str">
        <f t="shared" ca="1" si="32"/>
        <v>May</v>
      </c>
      <c r="V125" s="184"/>
      <c r="W125" s="179"/>
      <c r="X125" s="430">
        <f t="shared" ca="1" si="36"/>
        <v>45412</v>
      </c>
      <c r="Y125" s="568" t="str">
        <f t="shared" ca="1" si="33"/>
        <v>Tue. May , 2024</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Tue</v>
      </c>
      <c r="U126" s="249" t="str">
        <f t="shared" ca="1" si="32"/>
        <v>May</v>
      </c>
      <c r="V126" s="184"/>
      <c r="W126" s="179"/>
      <c r="X126" s="430">
        <f t="shared" ca="1" si="36"/>
        <v>45412</v>
      </c>
      <c r="Y126" s="568" t="str">
        <f t="shared" ca="1" si="33"/>
        <v>Tue. May , 2024</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Tue</v>
      </c>
      <c r="U127" s="249" t="str">
        <f t="shared" ca="1" si="32"/>
        <v>May</v>
      </c>
      <c r="V127" s="184"/>
      <c r="W127" s="179"/>
      <c r="X127" s="430">
        <f t="shared" ca="1" si="36"/>
        <v>45412</v>
      </c>
      <c r="Y127" s="568" t="str">
        <f t="shared" ca="1" si="33"/>
        <v>Tue. May , 2024</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Tue</v>
      </c>
      <c r="U128" s="249" t="str">
        <f t="shared" ca="1" si="32"/>
        <v>May</v>
      </c>
      <c r="V128" s="184"/>
      <c r="W128" s="179"/>
      <c r="X128" s="430">
        <f t="shared" ca="1" si="36"/>
        <v>45412</v>
      </c>
      <c r="Y128" s="568" t="str">
        <f t="shared" ca="1" si="33"/>
        <v>Tue. May , 2024</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Tue</v>
      </c>
      <c r="U129" s="249" t="str">
        <f t="shared" ca="1" si="32"/>
        <v>May</v>
      </c>
      <c r="V129" s="184"/>
      <c r="W129" s="179"/>
      <c r="X129" s="430">
        <f t="shared" ca="1" si="36"/>
        <v>45412</v>
      </c>
      <c r="Y129" s="568" t="str">
        <f t="shared" ca="1" si="33"/>
        <v>Tue. May , 2024</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Tue</v>
      </c>
      <c r="U130" s="249" t="str">
        <f t="shared" ca="1" si="32"/>
        <v>May</v>
      </c>
      <c r="V130" s="184"/>
      <c r="W130" s="179"/>
      <c r="X130" s="430">
        <f t="shared" ca="1" si="36"/>
        <v>45412</v>
      </c>
      <c r="Y130" s="568" t="str">
        <f t="shared" ca="1" si="33"/>
        <v>Tue. May , 2024</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Tue</v>
      </c>
      <c r="U131" s="249" t="str">
        <f t="shared" ca="1" si="32"/>
        <v>May</v>
      </c>
      <c r="V131" s="184"/>
      <c r="W131" s="179"/>
      <c r="X131" s="430">
        <f t="shared" ca="1" si="36"/>
        <v>45412</v>
      </c>
      <c r="Y131" s="568" t="str">
        <f t="shared" ca="1" si="33"/>
        <v>Tue. May , 2024</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Tue</v>
      </c>
      <c r="U132" s="249" t="str">
        <f t="shared" ca="1" si="32"/>
        <v>May</v>
      </c>
      <c r="V132" s="184"/>
      <c r="W132" s="179"/>
      <c r="X132" s="430">
        <f t="shared" ca="1" si="36"/>
        <v>45412</v>
      </c>
      <c r="Y132" s="568" t="str">
        <f t="shared" ca="1" si="33"/>
        <v>Tue. May , 2024</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Tue</v>
      </c>
      <c r="U133" s="249" t="str">
        <f t="shared" ca="1" si="32"/>
        <v>May</v>
      </c>
      <c r="V133" s="184"/>
      <c r="W133" s="179"/>
      <c r="X133" s="430">
        <f t="shared" ca="1" si="36"/>
        <v>45412</v>
      </c>
      <c r="Y133" s="568" t="str">
        <f t="shared" ca="1" si="33"/>
        <v>Tue. May , 2024</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Tue</v>
      </c>
      <c r="U134" s="249" t="str">
        <f t="shared" ca="1" si="32"/>
        <v>May</v>
      </c>
      <c r="V134" s="184"/>
      <c r="W134" s="179"/>
      <c r="X134" s="430">
        <f t="shared" ca="1" si="36"/>
        <v>45412</v>
      </c>
      <c r="Y134" s="568" t="str">
        <f t="shared" ca="1" si="33"/>
        <v>Tue. May , 2024</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Tue</v>
      </c>
      <c r="U135" s="249" t="str">
        <f t="shared" ca="1" si="32"/>
        <v>May</v>
      </c>
      <c r="V135" s="184"/>
      <c r="W135" s="179"/>
      <c r="X135" s="430">
        <f t="shared" ca="1" si="36"/>
        <v>45412</v>
      </c>
      <c r="Y135" s="568" t="str">
        <f t="shared" ca="1" si="33"/>
        <v>Tue. May , 2024</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Tue</v>
      </c>
      <c r="U136" s="249" t="str">
        <f t="shared" ca="1" si="32"/>
        <v>May</v>
      </c>
      <c r="V136" s="184"/>
      <c r="W136" s="179"/>
      <c r="X136" s="430">
        <f t="shared" ca="1" si="36"/>
        <v>45412</v>
      </c>
      <c r="Y136" s="568" t="str">
        <f t="shared" ca="1" si="33"/>
        <v>Tue. May , 2024</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Tue</v>
      </c>
      <c r="U137" s="249" t="str">
        <f t="shared" ca="1" si="32"/>
        <v>May</v>
      </c>
      <c r="V137" s="184"/>
      <c r="W137" s="179"/>
      <c r="X137" s="430">
        <f t="shared" ca="1" si="36"/>
        <v>45412</v>
      </c>
      <c r="Y137" s="568" t="str">
        <f t="shared" ca="1" si="33"/>
        <v>Tue. May , 2024</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Tue</v>
      </c>
      <c r="U138" s="249" t="str">
        <f t="shared" ca="1" si="32"/>
        <v>May</v>
      </c>
      <c r="V138" s="184"/>
      <c r="W138" s="179"/>
      <c r="X138" s="430">
        <f t="shared" ca="1" si="36"/>
        <v>45412</v>
      </c>
      <c r="Y138" s="568" t="str">
        <f t="shared" ca="1" si="33"/>
        <v>Tue. May , 2024</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Tue</v>
      </c>
      <c r="U139" s="249" t="str">
        <f t="shared" ca="1" si="32"/>
        <v>May</v>
      </c>
      <c r="V139" s="184"/>
      <c r="W139" s="179"/>
      <c r="X139" s="430">
        <f t="shared" ca="1" si="36"/>
        <v>45412</v>
      </c>
      <c r="Y139" s="568" t="str">
        <f t="shared" ca="1" si="33"/>
        <v>Tue. May , 2024</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Tue</v>
      </c>
      <c r="U140" s="249" t="str">
        <f t="shared" ca="1" si="32"/>
        <v>May</v>
      </c>
      <c r="V140" s="184"/>
      <c r="W140" s="179"/>
      <c r="X140" s="430">
        <f t="shared" ca="1" si="36"/>
        <v>45412</v>
      </c>
      <c r="Y140" s="568" t="str">
        <f t="shared" ca="1" si="33"/>
        <v>Tue. May , 2024</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Tue</v>
      </c>
      <c r="U141" s="249" t="str">
        <f t="shared" ca="1" si="32"/>
        <v>May</v>
      </c>
      <c r="V141" s="184"/>
      <c r="W141" s="179"/>
      <c r="X141" s="430">
        <f t="shared" ca="1" si="36"/>
        <v>45412</v>
      </c>
      <c r="Y141" s="568" t="str">
        <f t="shared" ca="1" si="33"/>
        <v>Tue. May , 2024</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Tue</v>
      </c>
      <c r="U142" s="249" t="str">
        <f t="shared" ca="1" si="32"/>
        <v>May</v>
      </c>
      <c r="V142" s="184"/>
      <c r="W142" s="179"/>
      <c r="X142" s="430">
        <f t="shared" ca="1" si="36"/>
        <v>45412</v>
      </c>
      <c r="Y142" s="568" t="str">
        <f t="shared" ca="1" si="33"/>
        <v>Tue. May , 2024</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Tue</v>
      </c>
      <c r="U143" s="249" t="str">
        <f t="shared" ca="1" si="32"/>
        <v>May</v>
      </c>
      <c r="V143" s="184"/>
      <c r="W143" s="179"/>
      <c r="X143" s="430">
        <f t="shared" ca="1" si="36"/>
        <v>45412</v>
      </c>
      <c r="Y143" s="568" t="str">
        <f t="shared" ca="1" si="33"/>
        <v>Tue. May , 2024</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Tue</v>
      </c>
      <c r="U144" s="249" t="str">
        <f t="shared" ca="1" si="32"/>
        <v>May</v>
      </c>
      <c r="V144" s="184"/>
      <c r="W144" s="179"/>
      <c r="X144" s="430">
        <f t="shared" ca="1" si="36"/>
        <v>45412</v>
      </c>
      <c r="Y144" s="568" t="str">
        <f t="shared" ca="1" si="33"/>
        <v>Tue. May , 2024</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Tue</v>
      </c>
      <c r="U145" s="249" t="str">
        <f t="shared" ca="1" si="32"/>
        <v>May</v>
      </c>
      <c r="V145" s="184"/>
      <c r="W145" s="179"/>
      <c r="X145" s="430">
        <f t="shared" ca="1" si="36"/>
        <v>45412</v>
      </c>
      <c r="Y145" s="568" t="str">
        <f t="shared" ca="1" si="33"/>
        <v>Tue. May , 2024</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Tue</v>
      </c>
      <c r="U146" s="249" t="str">
        <f t="shared" ca="1" si="32"/>
        <v>May</v>
      </c>
      <c r="V146" s="184"/>
      <c r="W146" s="179"/>
      <c r="X146" s="430">
        <f t="shared" ca="1" si="36"/>
        <v>45412</v>
      </c>
      <c r="Y146" s="568" t="str">
        <f t="shared" ca="1" si="33"/>
        <v>Tue. May , 2024</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Tue</v>
      </c>
      <c r="U147" s="249" t="str">
        <f t="shared" ca="1" si="32"/>
        <v>May</v>
      </c>
      <c r="V147" s="184"/>
      <c r="W147" s="179"/>
      <c r="X147" s="430">
        <f t="shared" ca="1" si="36"/>
        <v>45412</v>
      </c>
      <c r="Y147" s="568" t="str">
        <f t="shared" ca="1" si="33"/>
        <v>Tue. May , 2024</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Tue</v>
      </c>
      <c r="U148" s="249" t="str">
        <f t="shared" ca="1" si="32"/>
        <v>May</v>
      </c>
      <c r="V148" s="184"/>
      <c r="W148" s="179"/>
      <c r="X148" s="430">
        <f t="shared" ca="1" si="36"/>
        <v>45412</v>
      </c>
      <c r="Y148" s="568" t="str">
        <f t="shared" ca="1" si="33"/>
        <v>Tue. May , 2024</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Tue</v>
      </c>
      <c r="U149" s="249" t="str">
        <f t="shared" ref="U149:U194" ca="1" si="51">$U$19</f>
        <v>May</v>
      </c>
      <c r="V149" s="184"/>
      <c r="W149" s="179"/>
      <c r="X149" s="430">
        <f t="shared" ca="1" si="36"/>
        <v>45412</v>
      </c>
      <c r="Y149" s="568" t="str">
        <f t="shared" ref="Y149:Y194" ca="1" si="52">IF(Y143="f",T149&amp;". "&amp;" "&amp;R149&amp;" "&amp;U149&amp;" "&amp;$AE$7,T149&amp;". "&amp;U149&amp;" "&amp;R149&amp;", "&amp;$AE$7)</f>
        <v>Tue. May , 2024</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Tue</v>
      </c>
      <c r="U150" s="249" t="str">
        <f t="shared" ca="1" si="51"/>
        <v>May</v>
      </c>
      <c r="V150" s="184"/>
      <c r="W150" s="179"/>
      <c r="X150" s="430">
        <f t="shared" ref="X150:X194" ca="1" si="55">$AE$8+D150</f>
        <v>45412</v>
      </c>
      <c r="Y150" s="568" t="str">
        <f t="shared" ca="1" si="52"/>
        <v>Tue. May , 2024</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Tue</v>
      </c>
      <c r="U151" s="249" t="str">
        <f t="shared" ca="1" si="51"/>
        <v>May</v>
      </c>
      <c r="V151" s="184"/>
      <c r="W151" s="179"/>
      <c r="X151" s="430">
        <f t="shared" ca="1" si="55"/>
        <v>45412</v>
      </c>
      <c r="Y151" s="568" t="str">
        <f t="shared" ca="1" si="52"/>
        <v>Tue. May , 2024</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Tue</v>
      </c>
      <c r="U152" s="249" t="str">
        <f t="shared" ca="1" si="51"/>
        <v>May</v>
      </c>
      <c r="V152" s="184"/>
      <c r="W152" s="179"/>
      <c r="X152" s="430">
        <f t="shared" ca="1" si="55"/>
        <v>45412</v>
      </c>
      <c r="Y152" s="568" t="str">
        <f t="shared" ca="1" si="52"/>
        <v>Tue. May , 2024</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Tue</v>
      </c>
      <c r="U153" s="249" t="str">
        <f t="shared" ca="1" si="51"/>
        <v>May</v>
      </c>
      <c r="V153" s="184"/>
      <c r="W153" s="179"/>
      <c r="X153" s="430">
        <f t="shared" ca="1" si="55"/>
        <v>45412</v>
      </c>
      <c r="Y153" s="568" t="str">
        <f t="shared" ca="1" si="52"/>
        <v>Tue. May , 2024</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Tue</v>
      </c>
      <c r="U154" s="249" t="str">
        <f t="shared" ca="1" si="51"/>
        <v>May</v>
      </c>
      <c r="V154" s="184"/>
      <c r="W154" s="179"/>
      <c r="X154" s="430">
        <f t="shared" ca="1" si="55"/>
        <v>45412</v>
      </c>
      <c r="Y154" s="568" t="str">
        <f t="shared" ca="1" si="52"/>
        <v>Tue. May , 2024</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Tue</v>
      </c>
      <c r="U155" s="249" t="str">
        <f t="shared" ca="1" si="51"/>
        <v>May</v>
      </c>
      <c r="V155" s="184"/>
      <c r="W155" s="179"/>
      <c r="X155" s="430">
        <f t="shared" ca="1" si="55"/>
        <v>45412</v>
      </c>
      <c r="Y155" s="568" t="str">
        <f t="shared" ca="1" si="52"/>
        <v>Tue. May , 2024</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Tue</v>
      </c>
      <c r="U156" s="249" t="str">
        <f t="shared" ca="1" si="51"/>
        <v>May</v>
      </c>
      <c r="V156" s="184"/>
      <c r="W156" s="179"/>
      <c r="X156" s="430">
        <f t="shared" ca="1" si="55"/>
        <v>45412</v>
      </c>
      <c r="Y156" s="568" t="str">
        <f t="shared" ca="1" si="52"/>
        <v>Tue. May , 2024</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Tue</v>
      </c>
      <c r="U157" s="249" t="str">
        <f t="shared" ca="1" si="51"/>
        <v>May</v>
      </c>
      <c r="V157" s="184"/>
      <c r="W157" s="179"/>
      <c r="X157" s="430">
        <f t="shared" ca="1" si="55"/>
        <v>45412</v>
      </c>
      <c r="Y157" s="568" t="str">
        <f t="shared" ca="1" si="52"/>
        <v>Tue. May , 2024</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Tue</v>
      </c>
      <c r="U158" s="249" t="str">
        <f t="shared" ca="1" si="51"/>
        <v>May</v>
      </c>
      <c r="V158" s="184"/>
      <c r="W158" s="179"/>
      <c r="X158" s="430">
        <f t="shared" ca="1" si="55"/>
        <v>45412</v>
      </c>
      <c r="Y158" s="568" t="str">
        <f t="shared" ca="1" si="52"/>
        <v>Tue. May , 2024</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Tue</v>
      </c>
      <c r="U159" s="249" t="str">
        <f t="shared" ca="1" si="51"/>
        <v>May</v>
      </c>
      <c r="V159" s="184"/>
      <c r="W159" s="179"/>
      <c r="X159" s="430">
        <f t="shared" ca="1" si="55"/>
        <v>45412</v>
      </c>
      <c r="Y159" s="568" t="str">
        <f t="shared" ca="1" si="52"/>
        <v>Tue. May , 2024</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Tue</v>
      </c>
      <c r="U160" s="249" t="str">
        <f t="shared" ca="1" si="51"/>
        <v>May</v>
      </c>
      <c r="V160" s="184"/>
      <c r="W160" s="179"/>
      <c r="X160" s="430">
        <f t="shared" ca="1" si="55"/>
        <v>45412</v>
      </c>
      <c r="Y160" s="568" t="str">
        <f t="shared" ca="1" si="52"/>
        <v>Tue. May , 2024</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Tue</v>
      </c>
      <c r="U161" s="249" t="str">
        <f t="shared" ca="1" si="51"/>
        <v>May</v>
      </c>
      <c r="V161" s="184"/>
      <c r="W161" s="179"/>
      <c r="X161" s="430">
        <f t="shared" ca="1" si="55"/>
        <v>45412</v>
      </c>
      <c r="Y161" s="568" t="str">
        <f t="shared" ca="1" si="52"/>
        <v>Tue. May , 2024</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Tue</v>
      </c>
      <c r="U162" s="249" t="str">
        <f t="shared" ca="1" si="51"/>
        <v>May</v>
      </c>
      <c r="V162" s="184"/>
      <c r="W162" s="179"/>
      <c r="X162" s="430">
        <f t="shared" ca="1" si="55"/>
        <v>45412</v>
      </c>
      <c r="Y162" s="568" t="str">
        <f t="shared" ca="1" si="52"/>
        <v>Tue. May , 2024</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Tue</v>
      </c>
      <c r="U163" s="249" t="str">
        <f t="shared" ca="1" si="51"/>
        <v>May</v>
      </c>
      <c r="V163" s="184"/>
      <c r="W163" s="179"/>
      <c r="X163" s="430">
        <f t="shared" ca="1" si="55"/>
        <v>45412</v>
      </c>
      <c r="Y163" s="568" t="str">
        <f t="shared" ca="1" si="52"/>
        <v>Tue. May , 2024</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Tue</v>
      </c>
      <c r="U164" s="249" t="str">
        <f t="shared" ca="1" si="51"/>
        <v>May</v>
      </c>
      <c r="V164" s="184"/>
      <c r="W164" s="179"/>
      <c r="X164" s="430">
        <f t="shared" ca="1" si="55"/>
        <v>45412</v>
      </c>
      <c r="Y164" s="568" t="str">
        <f t="shared" ca="1" si="52"/>
        <v>Tue. May , 2024</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Tue</v>
      </c>
      <c r="U165" s="249" t="str">
        <f t="shared" ca="1" si="51"/>
        <v>May</v>
      </c>
      <c r="V165" s="184"/>
      <c r="W165" s="179"/>
      <c r="X165" s="430">
        <f t="shared" ca="1" si="55"/>
        <v>45412</v>
      </c>
      <c r="Y165" s="568" t="str">
        <f t="shared" ca="1" si="52"/>
        <v>Tue. May , 2024</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Tue</v>
      </c>
      <c r="U166" s="249" t="str">
        <f t="shared" ca="1" si="51"/>
        <v>May</v>
      </c>
      <c r="V166" s="184"/>
      <c r="W166" s="179"/>
      <c r="X166" s="430">
        <f t="shared" ca="1" si="55"/>
        <v>45412</v>
      </c>
      <c r="Y166" s="568" t="str">
        <f t="shared" ca="1" si="52"/>
        <v>Tue. May , 2024</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Tue</v>
      </c>
      <c r="U167" s="249" t="str">
        <f t="shared" ca="1" si="51"/>
        <v>May</v>
      </c>
      <c r="V167" s="184"/>
      <c r="W167" s="179"/>
      <c r="X167" s="430">
        <f t="shared" ca="1" si="55"/>
        <v>45412</v>
      </c>
      <c r="Y167" s="568" t="str">
        <f t="shared" ca="1" si="52"/>
        <v>Tue. May , 2024</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Tue</v>
      </c>
      <c r="U168" s="249" t="str">
        <f t="shared" ca="1" si="51"/>
        <v>May</v>
      </c>
      <c r="V168" s="184"/>
      <c r="W168" s="179"/>
      <c r="X168" s="430">
        <f t="shared" ca="1" si="55"/>
        <v>45412</v>
      </c>
      <c r="Y168" s="568" t="str">
        <f t="shared" ca="1" si="52"/>
        <v>Tue. May , 2024</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Tue</v>
      </c>
      <c r="U169" s="249" t="str">
        <f t="shared" ca="1" si="51"/>
        <v>May</v>
      </c>
      <c r="V169" s="184"/>
      <c r="W169" s="179"/>
      <c r="X169" s="430">
        <f t="shared" ca="1" si="55"/>
        <v>45412</v>
      </c>
      <c r="Y169" s="568" t="str">
        <f t="shared" ca="1" si="52"/>
        <v>Tue. May , 2024</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Tue</v>
      </c>
      <c r="U170" s="249" t="str">
        <f t="shared" ca="1" si="51"/>
        <v>May</v>
      </c>
      <c r="V170" s="184"/>
      <c r="W170" s="179"/>
      <c r="X170" s="430">
        <f t="shared" ca="1" si="55"/>
        <v>45412</v>
      </c>
      <c r="Y170" s="568" t="str">
        <f t="shared" ca="1" si="52"/>
        <v>Tue. May , 2024</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Tue</v>
      </c>
      <c r="U171" s="249" t="str">
        <f t="shared" ca="1" si="51"/>
        <v>May</v>
      </c>
      <c r="V171" s="184"/>
      <c r="W171" s="179"/>
      <c r="X171" s="430">
        <f t="shared" ca="1" si="55"/>
        <v>45412</v>
      </c>
      <c r="Y171" s="568" t="str">
        <f t="shared" ca="1" si="52"/>
        <v>Tue. May , 2024</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Tue</v>
      </c>
      <c r="U172" s="249" t="str">
        <f t="shared" ca="1" si="51"/>
        <v>May</v>
      </c>
      <c r="V172" s="184"/>
      <c r="W172" s="179"/>
      <c r="X172" s="430">
        <f t="shared" ca="1" si="55"/>
        <v>45412</v>
      </c>
      <c r="Y172" s="568" t="str">
        <f t="shared" ca="1" si="52"/>
        <v>Tue. May , 2024</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Tue</v>
      </c>
      <c r="U173" s="249" t="str">
        <f t="shared" ca="1" si="51"/>
        <v>May</v>
      </c>
      <c r="V173" s="184"/>
      <c r="W173" s="179"/>
      <c r="X173" s="430">
        <f t="shared" ca="1" si="55"/>
        <v>45412</v>
      </c>
      <c r="Y173" s="568" t="str">
        <f t="shared" ca="1" si="52"/>
        <v>Tue. May , 2024</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Tue</v>
      </c>
      <c r="U174" s="249" t="str">
        <f t="shared" ca="1" si="51"/>
        <v>May</v>
      </c>
      <c r="V174" s="184"/>
      <c r="W174" s="179"/>
      <c r="X174" s="430">
        <f t="shared" ca="1" si="55"/>
        <v>45412</v>
      </c>
      <c r="Y174" s="568" t="str">
        <f t="shared" ca="1" si="52"/>
        <v>Tue. May , 2024</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Tue</v>
      </c>
      <c r="U175" s="249" t="str">
        <f t="shared" ca="1" si="51"/>
        <v>May</v>
      </c>
      <c r="V175" s="184"/>
      <c r="W175" s="179"/>
      <c r="X175" s="430">
        <f t="shared" ca="1" si="55"/>
        <v>45412</v>
      </c>
      <c r="Y175" s="568" t="str">
        <f t="shared" ca="1" si="52"/>
        <v>Tue. May , 2024</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Tue</v>
      </c>
      <c r="U176" s="249" t="str">
        <f t="shared" ca="1" si="51"/>
        <v>May</v>
      </c>
      <c r="V176" s="184"/>
      <c r="W176" s="179"/>
      <c r="X176" s="430">
        <f t="shared" ca="1" si="55"/>
        <v>45412</v>
      </c>
      <c r="Y176" s="568" t="str">
        <f t="shared" ca="1" si="52"/>
        <v>Tue. May , 2024</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Tue</v>
      </c>
      <c r="U177" s="249" t="str">
        <f t="shared" ca="1" si="51"/>
        <v>May</v>
      </c>
      <c r="V177" s="184"/>
      <c r="W177" s="179"/>
      <c r="X177" s="430">
        <f t="shared" ca="1" si="55"/>
        <v>45412</v>
      </c>
      <c r="Y177" s="568" t="str">
        <f t="shared" ca="1" si="52"/>
        <v>Tue. May , 2024</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Tue</v>
      </c>
      <c r="U178" s="249" t="str">
        <f t="shared" ca="1" si="51"/>
        <v>May</v>
      </c>
      <c r="V178" s="184"/>
      <c r="W178" s="179"/>
      <c r="X178" s="430">
        <f t="shared" ca="1" si="55"/>
        <v>45412</v>
      </c>
      <c r="Y178" s="568" t="str">
        <f t="shared" ca="1" si="52"/>
        <v>Tue. May , 2024</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Tue</v>
      </c>
      <c r="U179" s="249" t="str">
        <f t="shared" ca="1" si="51"/>
        <v>May</v>
      </c>
      <c r="V179" s="184"/>
      <c r="W179" s="179"/>
      <c r="X179" s="430">
        <f t="shared" ca="1" si="55"/>
        <v>45412</v>
      </c>
      <c r="Y179" s="568" t="str">
        <f t="shared" ca="1" si="52"/>
        <v>Tue. May , 2024</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Tue</v>
      </c>
      <c r="U180" s="249" t="str">
        <f t="shared" ca="1" si="51"/>
        <v>May</v>
      </c>
      <c r="V180" s="184"/>
      <c r="W180" s="179"/>
      <c r="X180" s="430">
        <f t="shared" ca="1" si="55"/>
        <v>45412</v>
      </c>
      <c r="Y180" s="568" t="str">
        <f t="shared" ca="1" si="52"/>
        <v>Tue. May , 2024</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Tue</v>
      </c>
      <c r="U181" s="249" t="str">
        <f t="shared" ca="1" si="51"/>
        <v>May</v>
      </c>
      <c r="V181" s="184"/>
      <c r="W181" s="179"/>
      <c r="X181" s="430">
        <f t="shared" ca="1" si="55"/>
        <v>45412</v>
      </c>
      <c r="Y181" s="568" t="str">
        <f t="shared" ca="1" si="52"/>
        <v>Tue. May , 2024</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Tue</v>
      </c>
      <c r="U182" s="249" t="str">
        <f t="shared" ca="1" si="51"/>
        <v>May</v>
      </c>
      <c r="V182" s="184"/>
      <c r="W182" s="179"/>
      <c r="X182" s="430">
        <f t="shared" ca="1" si="55"/>
        <v>45412</v>
      </c>
      <c r="Y182" s="568" t="str">
        <f t="shared" ca="1" si="52"/>
        <v>Tue. May , 2024</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Tue</v>
      </c>
      <c r="U183" s="249" t="str">
        <f t="shared" ca="1" si="51"/>
        <v>May</v>
      </c>
      <c r="V183" s="184"/>
      <c r="W183" s="179"/>
      <c r="X183" s="430">
        <f t="shared" ca="1" si="55"/>
        <v>45412</v>
      </c>
      <c r="Y183" s="568" t="str">
        <f t="shared" ca="1" si="52"/>
        <v>Tue. May , 2024</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Tue</v>
      </c>
      <c r="U184" s="249" t="str">
        <f t="shared" ca="1" si="51"/>
        <v>May</v>
      </c>
      <c r="V184" s="184"/>
      <c r="W184" s="179"/>
      <c r="X184" s="430">
        <f t="shared" ca="1" si="55"/>
        <v>45412</v>
      </c>
      <c r="Y184" s="568" t="str">
        <f t="shared" ca="1" si="52"/>
        <v>Tue. May , 2024</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Tue</v>
      </c>
      <c r="U185" s="249" t="str">
        <f t="shared" ca="1" si="51"/>
        <v>May</v>
      </c>
      <c r="V185" s="184"/>
      <c r="W185" s="179"/>
      <c r="X185" s="430">
        <f t="shared" ca="1" si="55"/>
        <v>45412</v>
      </c>
      <c r="Y185" s="568" t="str">
        <f t="shared" ca="1" si="52"/>
        <v>Tue. May , 2024</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Tue</v>
      </c>
      <c r="U186" s="249" t="str">
        <f t="shared" ca="1" si="51"/>
        <v>May</v>
      </c>
      <c r="V186" s="184"/>
      <c r="W186" s="179"/>
      <c r="X186" s="430">
        <f t="shared" ca="1" si="55"/>
        <v>45412</v>
      </c>
      <c r="Y186" s="568" t="str">
        <f t="shared" ca="1" si="52"/>
        <v>Tue. May , 2024</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Tue</v>
      </c>
      <c r="U187" s="249" t="str">
        <f t="shared" ca="1" si="51"/>
        <v>May</v>
      </c>
      <c r="V187" s="184"/>
      <c r="W187" s="179"/>
      <c r="X187" s="430">
        <f t="shared" ca="1" si="55"/>
        <v>45412</v>
      </c>
      <c r="Y187" s="568" t="str">
        <f t="shared" ca="1" si="52"/>
        <v>Tue. May , 2024</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Tue</v>
      </c>
      <c r="U188" s="249" t="str">
        <f t="shared" ca="1" si="51"/>
        <v>May</v>
      </c>
      <c r="V188" s="184"/>
      <c r="W188" s="179"/>
      <c r="X188" s="430">
        <f t="shared" ca="1" si="55"/>
        <v>45412</v>
      </c>
      <c r="Y188" s="568" t="str">
        <f t="shared" ca="1" si="52"/>
        <v>Tue. May , 2024</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Tue</v>
      </c>
      <c r="U189" s="249" t="str">
        <f t="shared" ca="1" si="51"/>
        <v>May</v>
      </c>
      <c r="V189" s="184"/>
      <c r="W189" s="179"/>
      <c r="X189" s="430">
        <f t="shared" ca="1" si="55"/>
        <v>45412</v>
      </c>
      <c r="Y189" s="568" t="str">
        <f t="shared" ca="1" si="52"/>
        <v>Tue. May , 2024</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Tue</v>
      </c>
      <c r="U190" s="249" t="str">
        <f t="shared" ca="1" si="51"/>
        <v>May</v>
      </c>
      <c r="V190" s="184"/>
      <c r="W190" s="179"/>
      <c r="X190" s="430">
        <f t="shared" ca="1" si="55"/>
        <v>45412</v>
      </c>
      <c r="Y190" s="568" t="str">
        <f t="shared" ca="1" si="52"/>
        <v>Tue. May , 2024</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Tue</v>
      </c>
      <c r="U191" s="249" t="str">
        <f t="shared" ca="1" si="51"/>
        <v>May</v>
      </c>
      <c r="V191" s="184"/>
      <c r="W191" s="179"/>
      <c r="X191" s="430">
        <f t="shared" ca="1" si="55"/>
        <v>45412</v>
      </c>
      <c r="Y191" s="568" t="str">
        <f t="shared" ca="1" si="52"/>
        <v>Tue. May , 2024</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Tue</v>
      </c>
      <c r="U192" s="249" t="str">
        <f t="shared" ca="1" si="51"/>
        <v>May</v>
      </c>
      <c r="V192" s="184"/>
      <c r="W192" s="179"/>
      <c r="X192" s="430">
        <f t="shared" ca="1" si="55"/>
        <v>45412</v>
      </c>
      <c r="Y192" s="568" t="str">
        <f t="shared" ca="1" si="52"/>
        <v>Tue. May , 2024</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Tue</v>
      </c>
      <c r="U193" s="249" t="str">
        <f t="shared" ca="1" si="51"/>
        <v>May</v>
      </c>
      <c r="V193" s="184"/>
      <c r="W193" s="179"/>
      <c r="X193" s="430">
        <f t="shared" ca="1" si="55"/>
        <v>45412</v>
      </c>
      <c r="Y193" s="568" t="str">
        <f t="shared" ca="1" si="52"/>
        <v>Tue. May , 2024</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Tue</v>
      </c>
      <c r="U194" s="249" t="str">
        <f t="shared" ca="1" si="51"/>
        <v>May</v>
      </c>
      <c r="V194" s="184"/>
      <c r="W194" s="179"/>
      <c r="X194" s="430">
        <f t="shared" ca="1" si="55"/>
        <v>45412</v>
      </c>
      <c r="Y194" s="568" t="str">
        <f t="shared" ca="1" si="52"/>
        <v>Tue. May , 2024</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31</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xr:uid="{00000000-0004-0000-0700-000000000000}"/>
    <hyperlink ref="Q3" r:id="rId2" xr:uid="{00000000-0004-0000-07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pageSetUpPr autoPageBreaks="0" fitToPage="1"/>
  </sheetPr>
  <dimension ref="A1:IU502"/>
  <sheetViews>
    <sheetView showGridLines="0" showRowColHeaders="0" workbookViewId="0">
      <pane ySplit="19" topLeftCell="A1048576" activePane="bottomLeft" state="frozenSplit"/>
      <selection activeCell="B12" sqref="B12:M17"/>
      <selection pane="bottomLeft" activeCell="I27" sqref="I27"/>
    </sheetView>
  </sheetViews>
  <sheetFormatPr defaultColWidth="4.33203125" defaultRowHeight="0" customHeight="1" zeroHeight="1"/>
  <cols>
    <col min="1" max="1" width="0.88671875" style="5" customWidth="1"/>
    <col min="2" max="2" width="9.6640625" style="5" customWidth="1"/>
    <col min="3" max="3" width="3" style="5" customWidth="1"/>
    <col min="4" max="4" width="9.44140625" style="5" customWidth="1"/>
    <col min="5" max="5" width="6.44140625" style="5" customWidth="1"/>
    <col min="6" max="6" width="5.33203125" style="5" customWidth="1"/>
    <col min="7" max="7" width="16.88671875" style="5" customWidth="1"/>
    <col min="8" max="8" width="19.33203125" style="5" customWidth="1"/>
    <col min="9" max="9" width="13.88671875" style="5" customWidth="1"/>
    <col min="10" max="10" width="14.33203125" style="5" customWidth="1"/>
    <col min="11" max="11" width="9.109375" style="5" customWidth="1"/>
    <col min="12" max="12" width="8.44140625" style="5" customWidth="1"/>
    <col min="13" max="13" width="10.6640625" style="5" customWidth="1"/>
    <col min="14" max="14" width="10.88671875" style="5" bestFit="1" customWidth="1"/>
    <col min="15" max="15" width="9.109375" style="5" customWidth="1"/>
    <col min="16" max="16" width="15.44140625" style="5" customWidth="1"/>
    <col min="17" max="17" width="15.6640625" style="5" customWidth="1"/>
    <col min="18" max="18" width="13" style="5" customWidth="1"/>
    <col min="19" max="19" width="6.33203125" style="5" customWidth="1"/>
    <col min="20" max="20" width="6.6640625" style="184" hidden="1" customWidth="1"/>
    <col min="21" max="21" width="11.88671875" style="184" hidden="1" customWidth="1"/>
    <col min="22" max="22" width="4.44140625" style="184" hidden="1" customWidth="1"/>
    <col min="23" max="23" width="10.109375" style="184" hidden="1" customWidth="1"/>
    <col min="24" max="24" width="17.109375" style="184" hidden="1" customWidth="1"/>
    <col min="25" max="25" width="33.6640625" style="184" hidden="1" customWidth="1"/>
    <col min="26" max="26" width="27.88671875" style="184" hidden="1" customWidth="1"/>
    <col min="27" max="27" width="24.109375" style="184" hidden="1" customWidth="1"/>
    <col min="28" max="28" width="12.44140625" style="185" hidden="1" customWidth="1"/>
    <col min="29" max="30" width="9.109375" style="184" hidden="1" customWidth="1"/>
    <col min="31" max="31" width="21.5546875" style="184" hidden="1" customWidth="1"/>
    <col min="32" max="33" width="9.109375" style="184" hidden="1" customWidth="1"/>
    <col min="34" max="34" width="9.109375" style="185" hidden="1" customWidth="1"/>
    <col min="35" max="35" width="10.88671875" style="184" hidden="1" customWidth="1"/>
    <col min="36" max="36" width="24.33203125" style="184" hidden="1" customWidth="1"/>
    <col min="37" max="37" width="11.6640625" style="185" hidden="1" customWidth="1"/>
    <col min="38" max="38" width="18.109375" style="185" hidden="1" customWidth="1"/>
    <col min="39" max="39" width="11" style="185" hidden="1" customWidth="1"/>
    <col min="40" max="40" width="13.6640625" style="185" hidden="1" customWidth="1"/>
    <col min="41" max="41" width="3" style="185" hidden="1" customWidth="1"/>
    <col min="42" max="42" width="6.6640625" style="185" hidden="1" customWidth="1"/>
    <col min="43" max="43" width="3.33203125" style="185" hidden="1" customWidth="1"/>
    <col min="44" max="44" width="6" style="185" hidden="1" customWidth="1"/>
    <col min="45" max="46" width="3" style="185" hidden="1" customWidth="1"/>
    <col min="47" max="47" width="11.5546875" style="185" hidden="1" customWidth="1"/>
    <col min="48" max="48" width="12.109375" style="185" hidden="1" customWidth="1"/>
    <col min="49" max="49" width="10.33203125" style="185" hidden="1" customWidth="1"/>
    <col min="50" max="56" width="3" style="185" hidden="1" customWidth="1"/>
    <col min="57" max="57" width="7.6640625" style="185" hidden="1" customWidth="1"/>
    <col min="58" max="58" width="7.109375" style="185" hidden="1" customWidth="1"/>
    <col min="59" max="61" width="9.88671875" style="185" hidden="1" customWidth="1"/>
    <col min="62" max="62" width="8.6640625" style="185" hidden="1" customWidth="1"/>
    <col min="63" max="63" width="9.33203125" style="185" hidden="1" customWidth="1"/>
    <col min="64" max="64" width="9" style="185" hidden="1" customWidth="1"/>
    <col min="65" max="65" width="11.5546875" style="185" hidden="1" customWidth="1"/>
    <col min="66" max="66" width="12.5546875" style="185" hidden="1" customWidth="1"/>
    <col min="67" max="67" width="11.5546875" style="185" hidden="1" customWidth="1"/>
    <col min="68" max="69" width="9.109375" style="184" hidden="1" customWidth="1"/>
    <col min="70" max="72" width="2.5546875" style="5" hidden="1" customWidth="1"/>
    <col min="73" max="254" width="0" hidden="1" customWidth="1"/>
    <col min="255" max="16384" width="4.33203125" style="5"/>
  </cols>
  <sheetData>
    <row r="1" spans="1:255" customFormat="1" ht="13.5" customHeight="1" thickBot="1">
      <c r="A1" s="44"/>
      <c r="B1" s="43"/>
      <c r="C1" s="43"/>
      <c r="D1" s="43"/>
      <c r="E1" s="43"/>
      <c r="F1" s="43"/>
      <c r="G1" s="43"/>
      <c r="H1" s="43"/>
      <c r="I1" s="43"/>
      <c r="J1" s="43"/>
      <c r="K1" s="43"/>
      <c r="L1" s="43"/>
      <c r="M1" s="43"/>
      <c r="N1" s="43"/>
      <c r="O1" s="43"/>
      <c r="P1" s="43"/>
      <c r="Q1" s="60"/>
      <c r="R1" s="664"/>
      <c r="S1" s="664"/>
      <c r="T1" s="768"/>
      <c r="U1" s="769"/>
      <c r="V1" s="769"/>
      <c r="W1" s="769"/>
      <c r="X1" s="769"/>
      <c r="Y1" s="769"/>
      <c r="Z1" s="769"/>
      <c r="AA1" s="769"/>
      <c r="AB1" s="769"/>
      <c r="AC1" s="769"/>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 customHeight="1" thickTop="1">
      <c r="A2" s="82"/>
      <c r="B2" s="94" t="str">
        <f>'NTS ONLY_set_year'!$E$34&amp;IF($X$16=$X$14,"",IF('NTS ONLY_set_year'!B1="y",""," ("&amp;$X$13&amp;")"))</f>
        <v>Car Expenses and Benefits log</v>
      </c>
      <c r="C2" s="95"/>
      <c r="D2" s="94"/>
      <c r="E2" s="95"/>
      <c r="F2" s="95"/>
      <c r="G2" s="95"/>
      <c r="H2" s="95"/>
      <c r="L2" s="96"/>
      <c r="M2" s="96"/>
      <c r="N2" s="828" t="str">
        <f>Instructions!$B$5</f>
        <v>For more information, see:</v>
      </c>
      <c r="O2" s="829"/>
      <c r="P2" s="829"/>
      <c r="Q2" s="642" t="s">
        <v>388</v>
      </c>
      <c r="R2" s="610"/>
      <c r="S2" s="83"/>
      <c r="T2" s="770" t="s">
        <v>0</v>
      </c>
      <c r="U2" s="771"/>
      <c r="V2" s="771"/>
      <c r="W2" s="771"/>
      <c r="X2" s="771"/>
      <c r="Y2" s="771"/>
      <c r="Z2" s="771"/>
      <c r="AA2" s="771"/>
      <c r="AB2" s="771"/>
      <c r="AC2" s="771"/>
      <c r="AD2" s="771"/>
      <c r="AE2" s="771"/>
      <c r="AF2" s="771"/>
      <c r="AG2" s="771"/>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4" t="str">
        <f>'NTS ONLY_set_year'!$E$139</f>
        <v>Except in Quebec, self-employed individuals can use an automobile logbook maintained for a sample period to support motor vehicle expenses in certain cases.</v>
      </c>
      <c r="C3" s="825"/>
      <c r="D3" s="825"/>
      <c r="E3" s="825"/>
      <c r="F3" s="825"/>
      <c r="G3" s="825"/>
      <c r="H3" s="825"/>
      <c r="I3" s="825"/>
      <c r="J3" s="825"/>
      <c r="K3" s="825"/>
      <c r="L3" s="825"/>
      <c r="M3" s="825"/>
      <c r="N3" s="830" t="str">
        <f>Instructions!$B$6</f>
        <v>Car Expenses and Benefits  – A Tax Guide</v>
      </c>
      <c r="O3" s="831"/>
      <c r="P3" s="831"/>
      <c r="Q3" s="642" t="s">
        <v>389</v>
      </c>
      <c r="R3" s="610"/>
      <c r="S3" s="30"/>
      <c r="T3" s="179"/>
      <c r="U3" s="179"/>
      <c r="V3" s="179"/>
      <c r="W3" s="179"/>
      <c r="X3" s="179"/>
      <c r="Y3" s="184"/>
      <c r="Z3" s="184"/>
      <c r="AA3" s="184"/>
      <c r="AB3" s="185"/>
      <c r="AC3" s="184"/>
      <c r="AD3" s="323" t="str">
        <f ca="1">CELL("filename",AD3)</f>
        <v>https://pwccan-my.sharepoint.com/personal/alejandra_tranfaglia_pwc_com/Documents/Documents/A-Publications/Tax Publications/Car Guide/2024/[electronic-car-log-2024-en.xlsx]06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5"/>
      <c r="C4" s="825"/>
      <c r="D4" s="825"/>
      <c r="E4" s="825"/>
      <c r="F4" s="825"/>
      <c r="G4" s="825"/>
      <c r="H4" s="825"/>
      <c r="I4" s="825"/>
      <c r="J4" s="825"/>
      <c r="K4" s="825"/>
      <c r="L4" s="825"/>
      <c r="M4" s="825"/>
      <c r="N4" s="826"/>
      <c r="O4" s="827"/>
      <c r="P4" s="827"/>
      <c r="Q4" s="827"/>
      <c r="R4" s="827"/>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49" t="str">
        <f ca="1">V17</f>
        <v>June, 2024</v>
      </c>
      <c r="C5" s="850"/>
      <c r="D5" s="850"/>
      <c r="E5" s="850"/>
      <c r="F5" s="850"/>
      <c r="G5" s="850"/>
      <c r="H5" s="851" t="str">
        <f>'NTS ONLY_set_year'!$E$136</f>
        <v>Type in yellow or amber cells only</v>
      </c>
      <c r="I5" s="852"/>
      <c r="J5" s="853"/>
      <c r="K5" s="854" t="str">
        <f>'NTS ONLY_set_year'!E46</f>
        <v>Complete this summary at the end of each month:</v>
      </c>
      <c r="L5" s="855"/>
      <c r="M5" s="855"/>
      <c r="N5" s="855"/>
      <c r="O5" s="855"/>
      <c r="P5" s="855"/>
      <c r="Q5" s="855"/>
      <c r="R5" s="856"/>
      <c r="S5" s="61"/>
      <c r="T5" s="179"/>
      <c r="U5" s="336">
        <f ca="1">$AJ$5</f>
        <v>0</v>
      </c>
      <c r="V5" s="337" t="str">
        <f>'NTS ONLY_set_year'!E54</f>
        <v>Days vehicle used for employment purposes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Only 30 days in month</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Odometer at end of previous month</v>
      </c>
      <c r="D6" s="590"/>
      <c r="E6" s="592"/>
      <c r="F6" s="593"/>
      <c r="G6" s="593"/>
      <c r="H6" s="93" t="str">
        <f>'NTS ONLY_set_year'!$E$87</f>
        <v>km in month</v>
      </c>
      <c r="I6" s="88" t="str">
        <f>'NTS ONLY_set_year'!$E$24</f>
        <v>Business km</v>
      </c>
      <c r="J6" s="89" t="str">
        <f>'NTS ONLY_set_year'!$E$110</f>
        <v>Personal km</v>
      </c>
      <c r="K6" s="857" t="str">
        <f>'NTS ONLY_set_year'!$E$92</f>
        <v>Miscellaneous expenses</v>
      </c>
      <c r="L6" s="773"/>
      <c r="M6" s="773"/>
      <c r="N6" s="774"/>
      <c r="O6" s="858" t="str">
        <f>'NTS ONLY_set_year'!$E$17</f>
        <v>Amounts received</v>
      </c>
      <c r="P6" s="859"/>
      <c r="Q6" s="859"/>
      <c r="R6" s="860"/>
      <c r="S6" s="61"/>
      <c r="T6" s="179"/>
      <c r="U6" s="341">
        <f ca="1">$AF$5-$AJ$6</f>
        <v>30</v>
      </c>
      <c r="V6" s="342" t="str">
        <f>'NTS ONLY_set_year'!E53</f>
        <v>Days vehicle is available for personal use</v>
      </c>
      <c r="W6" s="343"/>
      <c r="X6" s="343"/>
      <c r="Y6" s="343"/>
      <c r="Z6" s="343"/>
      <c r="AA6" s="344">
        <f>$D$7</f>
        <v>0</v>
      </c>
      <c r="AB6" s="201"/>
      <c r="AC6" s="202"/>
      <c r="AD6" s="345">
        <f ca="1">MATCH(AD4,'Annual Summary_Sommaire annuel'!$Y$24:$Y$35,0)</f>
        <v>6</v>
      </c>
      <c r="AE6" s="204" t="str">
        <f ca="1">TEXT(DATE($AE$7,$AD$6,1),"Mmmm, YYYY")</f>
        <v>June, 2024</v>
      </c>
      <c r="AF6" s="205">
        <f ca="1">$AF$5</f>
        <v>30</v>
      </c>
      <c r="AG6" s="241" t="str">
        <f>'NTS ONLY_set_year'!E26</f>
        <v>◄ ◄ ◄ ◄ Cannot skip any days</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1" t="str">
        <f>'NTS ONLY_set_year'!$E$101</f>
        <v xml:space="preserve">Odometer: </v>
      </c>
      <c r="C7" s="862"/>
      <c r="D7" s="862"/>
      <c r="E7" s="863"/>
      <c r="F7" s="863"/>
      <c r="G7" s="482"/>
      <c r="H7" s="91" t="str">
        <f>IF($BE$13=0,"- -",$BE$13)</f>
        <v>- -</v>
      </c>
      <c r="I7" s="79">
        <f ca="1">M19</f>
        <v>0</v>
      </c>
      <c r="J7" s="92" t="str">
        <f>IF($BE$13=0,"- -",IF($H$7-$M$19&lt;0,"- -",$H$7-$M$19))</f>
        <v>- -</v>
      </c>
      <c r="K7" s="33"/>
      <c r="L7" s="97"/>
      <c r="M7" s="102" t="str">
        <f>'NTS ONLY_set_year'!$E$91</f>
        <v>Lease cost</v>
      </c>
      <c r="N7" s="103"/>
      <c r="O7" s="104"/>
      <c r="P7" s="105" t="str">
        <f>'NTS ONLY_set_year'!$E$15</f>
        <v>Allowances from employer</v>
      </c>
      <c r="Q7" s="55"/>
      <c r="R7" s="145"/>
      <c r="S7" s="61"/>
      <c r="T7" s="179"/>
      <c r="U7" s="347">
        <f ca="1">$AF$5-$AJ$2</f>
        <v>30</v>
      </c>
      <c r="V7" s="348" t="str">
        <f>'NTS ONLY_set_year'!E51</f>
        <v>Days in month vehicle is available for business or personal use</v>
      </c>
      <c r="W7" s="349"/>
      <c r="X7" s="349"/>
      <c r="Y7" s="349"/>
      <c r="Z7" s="349"/>
      <c r="AA7" s="350"/>
      <c r="AB7" s="351"/>
      <c r="AC7" s="352" t="e">
        <f>AND(ISNUMBER(B$7),OR(B$7&lt;0,INT(B$7)&lt;&gt;B$7))</f>
        <v>#VALUE!</v>
      </c>
      <c r="AD7" s="353"/>
      <c r="AE7" s="354">
        <f>Year_four_digits</f>
        <v>2024</v>
      </c>
      <c r="AF7" s="179"/>
      <c r="AG7" s="241" t="str">
        <f>'NTS ONLY_set_year'!E50</f>
        <v>◄ ◄ ◄ ◄ Days out of sequence</v>
      </c>
      <c r="AH7" s="229"/>
      <c r="AI7" s="241"/>
      <c r="AJ7" s="355"/>
      <c r="AK7" s="178"/>
      <c r="AL7" s="178" t="str">
        <f>'NTS ONLY_set_year'!E38</f>
        <v>Check darker cells</v>
      </c>
      <c r="AM7" s="178" t="str">
        <f>'NTS ONLY_set_year'!$E$127</f>
        <v>Totals</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69" t="str">
        <f>'NTS ONLY_set_year'!$E$27</f>
        <v>Car 1</v>
      </c>
      <c r="D8" s="870"/>
      <c r="E8" s="871" t="str">
        <f>'NTS ONLY_set_year'!$E$28</f>
        <v>Car 2</v>
      </c>
      <c r="F8" s="871"/>
      <c r="G8" s="670" t="str">
        <f>'NTS ONLY_set_year'!$E$29</f>
        <v>Car 3</v>
      </c>
      <c r="H8" s="670" t="str">
        <f>'NTS ONLY_set_year'!$E$30</f>
        <v>Car 4</v>
      </c>
      <c r="I8" s="670" t="str">
        <f>'NTS ONLY_set_year'!$E$31</f>
        <v>Car 5</v>
      </c>
      <c r="J8" s="671" t="str">
        <f>'NTS ONLY_set_year'!$E$32</f>
        <v>Car 6</v>
      </c>
      <c r="K8" s="33"/>
      <c r="L8" s="97"/>
      <c r="M8" s="97" t="str">
        <f>'NTS ONLY_set_year'!$E$81</f>
        <v>Interest expense</v>
      </c>
      <c r="N8" s="98"/>
      <c r="O8" s="99"/>
      <c r="P8" s="55" t="str">
        <f>'NTS ONLY_set_year'!$E$114</f>
        <v>Reimbursements from employer</v>
      </c>
      <c r="Q8" s="55"/>
      <c r="R8" s="145"/>
      <c r="S8" s="61"/>
      <c r="T8" s="179"/>
      <c r="U8" s="179"/>
      <c r="V8" s="184"/>
      <c r="W8" s="184"/>
      <c r="X8" s="184"/>
      <c r="Y8" s="180"/>
      <c r="Z8" s="179"/>
      <c r="AA8" s="179"/>
      <c r="AB8" s="179"/>
      <c r="AC8" s="179"/>
      <c r="AD8" s="179"/>
      <c r="AE8" s="359">
        <f ca="1">DATE($AE$7,$AD$6,0)</f>
        <v>45443</v>
      </c>
      <c r="AF8" s="179"/>
      <c r="AG8" s="241"/>
      <c r="AH8" s="229"/>
      <c r="AI8" s="241"/>
      <c r="AJ8" s="179"/>
      <c r="AK8" s="756" t="s">
        <v>41</v>
      </c>
      <c r="AL8" s="178"/>
      <c r="AM8" s="756" t="s">
        <v>42</v>
      </c>
      <c r="AN8" s="178"/>
      <c r="AO8" s="178"/>
      <c r="AP8" s="719" t="s">
        <v>43</v>
      </c>
      <c r="AQ8" s="756" t="s">
        <v>45</v>
      </c>
      <c r="AR8" s="756" t="s">
        <v>46</v>
      </c>
      <c r="AS8" s="756"/>
      <c r="AT8" s="756"/>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Start</v>
      </c>
      <c r="C9" s="864"/>
      <c r="D9" s="823"/>
      <c r="E9" s="823"/>
      <c r="F9" s="823"/>
      <c r="G9" s="87"/>
      <c r="H9" s="87"/>
      <c r="I9" s="87"/>
      <c r="J9" s="669"/>
      <c r="K9" s="33"/>
      <c r="L9" s="97"/>
      <c r="M9" s="97" t="str">
        <f>'NTS ONLY_set_year'!$E$79</f>
        <v>Insurance</v>
      </c>
      <c r="N9" s="100"/>
      <c r="O9" s="101"/>
      <c r="P9" s="55" t="str">
        <f>'NTS ONLY_set_year'!$E$71</f>
        <v>Gasoline excise tax refund</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4"/>
      <c r="AL9" s="178"/>
      <c r="AM9" s="764"/>
      <c r="AN9" s="178"/>
      <c r="AO9" s="178"/>
      <c r="AP9" s="719"/>
      <c r="AQ9" s="764"/>
      <c r="AR9" s="764"/>
      <c r="AS9" s="764"/>
      <c r="AT9" s="764"/>
      <c r="AU9" s="360" t="str">
        <f ca="1">IF(AND(AU11&gt;0,OR(BM18&lt;&gt;1,MIN(AP18:AP19)&lt;999,MIN(M20:M194)&lt;0,MIN(K20:K194)&lt;BO10,MAX(L20:L194)&gt;BO11)),AL7,AM7)</f>
        <v>Totals</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End</v>
      </c>
      <c r="C10" s="864"/>
      <c r="D10" s="823"/>
      <c r="E10" s="823"/>
      <c r="F10" s="823"/>
      <c r="G10" s="87"/>
      <c r="H10" s="87"/>
      <c r="I10" s="87"/>
      <c r="J10" s="669"/>
      <c r="K10" s="33"/>
      <c r="L10" s="97"/>
      <c r="M10" s="97" t="str">
        <f>'NTS ONLY_set_year'!$E$12</f>
        <v>Accident repair (personal)</v>
      </c>
      <c r="N10" s="98"/>
      <c r="O10" s="99"/>
      <c r="P10" s="55" t="str">
        <f>'NTS ONLY_set_year'!$E$72</f>
        <v>GST/HST rebate received</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4"/>
      <c r="AL10" s="236"/>
      <c r="AM10" s="764"/>
      <c r="AN10" s="236"/>
      <c r="AO10" s="236"/>
      <c r="AP10" s="719"/>
      <c r="AQ10" s="764"/>
      <c r="AR10" s="764"/>
      <c r="AS10" s="764"/>
      <c r="AT10" s="764"/>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2"/>
      <c r="D11" s="833"/>
      <c r="E11" s="833"/>
      <c r="F11" s="833"/>
      <c r="G11" s="833"/>
      <c r="H11" s="833"/>
      <c r="I11" s="833"/>
      <c r="J11" s="834"/>
      <c r="K11" s="143"/>
      <c r="L11" s="97"/>
      <c r="M11" s="97" t="str">
        <f>'NTS ONLY_set_year'!$E$11</f>
        <v>Accident repair (business)</v>
      </c>
      <c r="N11" s="144"/>
      <c r="O11" s="144"/>
      <c r="P11" s="681" t="str">
        <f>'NTS ONLY_set_year'!$E$164</f>
        <v>QST rebate received</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4"/>
      <c r="AL11" s="236"/>
      <c r="AM11" s="764"/>
      <c r="AN11" s="236"/>
      <c r="AO11" s="236"/>
      <c r="AP11" s="719"/>
      <c r="AQ11" s="764"/>
      <c r="AR11" s="764"/>
      <c r="AS11" s="764"/>
      <c r="AT11" s="764"/>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5"/>
      <c r="D12" s="836"/>
      <c r="E12" s="836"/>
      <c r="F12" s="836"/>
      <c r="G12" s="836"/>
      <c r="H12" s="836"/>
      <c r="I12" s="836"/>
      <c r="J12" s="837"/>
      <c r="K12" s="33"/>
      <c r="L12" s="97"/>
      <c r="M12" s="97"/>
      <c r="N12" s="97"/>
      <c r="O12" s="99"/>
      <c r="P12" s="55" t="str">
        <f>'NTS ONLY_set_year'!$E$80</f>
        <v>Insurance proceeds</v>
      </c>
      <c r="Q12" s="55"/>
      <c r="R12" s="145"/>
      <c r="S12" s="61"/>
      <c r="T12" s="179"/>
      <c r="U12" s="179"/>
      <c r="V12" s="179"/>
      <c r="W12" s="179"/>
      <c r="X12" s="381"/>
      <c r="Y12" s="382"/>
      <c r="Z12" s="382"/>
      <c r="AA12" s="381"/>
      <c r="AB12" s="381"/>
      <c r="AC12" s="381"/>
      <c r="AD12" s="381"/>
      <c r="AE12" s="179"/>
      <c r="AF12" s="179"/>
      <c r="AG12" s="231"/>
      <c r="AH12" s="236"/>
      <c r="AI12" s="231"/>
      <c r="AJ12" s="179"/>
      <c r="AK12" s="764"/>
      <c r="AL12" s="236"/>
      <c r="AM12" s="764"/>
      <c r="AN12" s="236"/>
      <c r="AO12" s="236"/>
      <c r="AP12" s="719"/>
      <c r="AQ12" s="764"/>
      <c r="AR12" s="764"/>
      <c r="AS12" s="764"/>
      <c r="AT12" s="764"/>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49">
        <f ca="1">IF($X$16=$X$14,"",$U$7)</f>
        <v>30</v>
      </c>
      <c r="C13" s="884" t="str">
        <f>IF($X$16=$X$14,"",$V$7)</f>
        <v>Days in month vehicle is available for business or personal use</v>
      </c>
      <c r="D13" s="885"/>
      <c r="E13" s="885"/>
      <c r="F13" s="886"/>
      <c r="G13" s="872" t="str">
        <f>'NTS ONLY_set_year'!$E$119</f>
        <v>Special
notes:</v>
      </c>
      <c r="H13" s="838"/>
      <c r="I13" s="839"/>
      <c r="J13" s="839"/>
      <c r="K13" s="839"/>
      <c r="L13" s="839"/>
      <c r="M13" s="839"/>
      <c r="N13" s="839"/>
      <c r="O13" s="839"/>
      <c r="P13" s="839"/>
      <c r="Q13" s="839"/>
      <c r="R13" s="840"/>
      <c r="S13" s="5"/>
      <c r="T13" s="179"/>
      <c r="U13" s="179"/>
      <c r="V13" s="179"/>
      <c r="W13" s="179"/>
      <c r="X13" s="388" t="str">
        <f>'Annual Summary_Sommaire annuel'!V4</f>
        <v>Quebec</v>
      </c>
      <c r="Y13" s="595" t="s">
        <v>382</v>
      </c>
      <c r="Z13" s="665">
        <f>MAX(D20:D194)</f>
        <v>1</v>
      </c>
      <c r="AA13" s="666" t="str">
        <f ca="1">IF(Z13&gt;=Z16,"Last day entered","More days to come")</f>
        <v>More days to come</v>
      </c>
      <c r="AB13" s="389"/>
      <c r="AC13" s="390"/>
      <c r="AD13" s="390"/>
      <c r="AE13" s="326"/>
      <c r="AF13" s="179"/>
      <c r="AG13" s="231"/>
      <c r="AH13" s="236"/>
      <c r="AI13" s="231"/>
      <c r="AJ13" s="895" t="s">
        <v>96</v>
      </c>
      <c r="AK13" s="764"/>
      <c r="AL13" s="236"/>
      <c r="AM13" s="764"/>
      <c r="AN13" s="236"/>
      <c r="AO13" s="236"/>
      <c r="AP13" s="719"/>
      <c r="AQ13" s="764"/>
      <c r="AR13" s="764"/>
      <c r="AS13" s="764"/>
      <c r="AT13" s="764"/>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49"/>
      <c r="C14" s="887"/>
      <c r="D14" s="887"/>
      <c r="E14" s="887"/>
      <c r="F14" s="888"/>
      <c r="G14" s="873"/>
      <c r="H14" s="841"/>
      <c r="I14" s="841"/>
      <c r="J14" s="841"/>
      <c r="K14" s="841"/>
      <c r="L14" s="841"/>
      <c r="M14" s="841"/>
      <c r="N14" s="841"/>
      <c r="O14" s="841"/>
      <c r="P14" s="841"/>
      <c r="Q14" s="841"/>
      <c r="R14" s="842"/>
      <c r="S14" s="5"/>
      <c r="T14" s="179"/>
      <c r="U14" s="179"/>
      <c r="V14" s="179"/>
      <c r="W14" s="179"/>
      <c r="X14" s="397" t="str">
        <f>'Annual Summary_Sommaire annuel'!V5</f>
        <v>Rest of Canada</v>
      </c>
      <c r="Y14" s="595" t="str">
        <f>'NTS ONLY_set_year'!$B$3</f>
        <v>E</v>
      </c>
      <c r="Z14" s="667" t="s">
        <v>440</v>
      </c>
      <c r="AA14" s="668"/>
      <c r="AB14" s="398"/>
      <c r="AC14" s="399"/>
      <c r="AD14" s="399"/>
      <c r="AE14" s="326"/>
      <c r="AF14" s="179"/>
      <c r="AG14" s="231"/>
      <c r="AH14" s="236"/>
      <c r="AI14" s="231"/>
      <c r="AJ14" s="896"/>
      <c r="AK14" s="764"/>
      <c r="AL14" s="236"/>
      <c r="AM14" s="764"/>
      <c r="AN14" s="236"/>
      <c r="AO14" s="236"/>
      <c r="AP14" s="719"/>
      <c r="AQ14" s="764"/>
      <c r="AR14" s="764"/>
      <c r="AS14" s="764"/>
      <c r="AT14" s="764"/>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49"/>
      <c r="C15" s="889"/>
      <c r="D15" s="889"/>
      <c r="E15" s="889"/>
      <c r="F15" s="890"/>
      <c r="G15" s="874"/>
      <c r="H15" s="841"/>
      <c r="I15" s="841"/>
      <c r="J15" s="841"/>
      <c r="K15" s="841"/>
      <c r="L15" s="841"/>
      <c r="M15" s="841"/>
      <c r="N15" s="841"/>
      <c r="O15" s="841"/>
      <c r="P15" s="841"/>
      <c r="Q15" s="841"/>
      <c r="R15" s="842"/>
      <c r="S15" s="5"/>
      <c r="T15" s="179"/>
      <c r="U15" s="179"/>
      <c r="V15" s="179"/>
      <c r="W15" s="179"/>
      <c r="X15" s="397"/>
      <c r="Y15" s="237"/>
      <c r="Z15" s="229" t="s">
        <v>21</v>
      </c>
      <c r="AA15" s="400" t="s">
        <v>100</v>
      </c>
      <c r="AB15" s="401" t="s">
        <v>112</v>
      </c>
      <c r="AC15" s="399"/>
      <c r="AD15" s="402"/>
      <c r="AE15" s="326"/>
      <c r="AF15" s="179"/>
      <c r="AG15" s="231"/>
      <c r="AH15" s="236"/>
      <c r="AI15" s="231"/>
      <c r="AJ15" s="897"/>
      <c r="AK15" s="764"/>
      <c r="AL15" s="185"/>
      <c r="AM15" s="764"/>
      <c r="AN15" s="185"/>
      <c r="AO15" s="236"/>
      <c r="AP15" s="719"/>
      <c r="AQ15" s="764"/>
      <c r="AR15" s="764"/>
      <c r="AS15" s="764"/>
      <c r="AT15" s="764"/>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4" t="str">
        <f ca="1">IF($X$14=$X$16,"",IF($AV$16=$AB$15,'NTS ONLY_set_year'!$E$19&amp;$AE$5,'NTS ONLY_set_year'!$E$75))</f>
        <v>If car is not available all month, you can indicate that on the annual summary rather than here</v>
      </c>
      <c r="C16" s="905"/>
      <c r="D16" s="905"/>
      <c r="E16" s="905"/>
      <c r="F16" s="905"/>
      <c r="G16" s="905"/>
      <c r="H16" s="905"/>
      <c r="I16" s="905"/>
      <c r="J16" s="906"/>
      <c r="K16" s="818" t="str">
        <f>'NTS ONLY_set_year'!$E$22</f>
        <v>Business kilometres</v>
      </c>
      <c r="L16" s="819"/>
      <c r="M16" s="820"/>
      <c r="N16" s="821" t="str">
        <f>'NTS ONLY_set_year'!$E$106</f>
        <v>Parking</v>
      </c>
      <c r="O16" s="758" t="str">
        <f>'NTS ONLY_set_year'!$E$70</f>
        <v>Fuel
and oil</v>
      </c>
      <c r="P16" s="758" t="str">
        <f>'NTS ONLY_set_year'!$E$97</f>
        <v>Normal repairs and maintenance</v>
      </c>
      <c r="Q16" s="758" t="str">
        <f>'NTS ONLY_set_year'!$E$105</f>
        <v>Other operating expenses (incl. licence, registration)</v>
      </c>
      <c r="R16" s="908" t="str">
        <f>'NTS ONLY_set_year'!$E$49&amp;"
"</f>
        <v xml:space="preserve">Day
</v>
      </c>
      <c r="S16" s="61"/>
      <c r="T16" s="179"/>
      <c r="U16" s="184"/>
      <c r="V16" s="179"/>
      <c r="W16" s="179"/>
      <c r="X16" s="407" t="str">
        <f>'Annual Summary_Sommaire annuel'!$V$7</f>
        <v>Quebec</v>
      </c>
      <c r="Y16" s="241"/>
      <c r="Z16" s="243">
        <f ca="1">MAX(Z20:Z194)</f>
        <v>30</v>
      </c>
      <c r="AA16" s="241"/>
      <c r="AB16" s="243"/>
      <c r="AC16" s="179"/>
      <c r="AD16" s="179"/>
      <c r="AE16" s="408" t="s">
        <v>27</v>
      </c>
      <c r="AF16" s="179"/>
      <c r="AG16" s="179"/>
      <c r="AH16" s="178"/>
      <c r="AI16" s="179"/>
      <c r="AJ16" s="409">
        <f ca="1">MAX(AJ20:AJ194)+IF(MAX(D20:D194)&lt;$AF$5,1,0)</f>
        <v>1</v>
      </c>
      <c r="AK16" s="764"/>
      <c r="AL16" s="178"/>
      <c r="AM16" s="764"/>
      <c r="AN16" s="178"/>
      <c r="AO16" s="178"/>
      <c r="AP16" s="719"/>
      <c r="AQ16" s="764"/>
      <c r="AR16" s="764"/>
      <c r="AS16" s="764"/>
      <c r="AT16" s="764"/>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Use</v>
      </c>
      <c r="C17" s="138" t="str">
        <f>IF($X$16='Annual Summary_Sommaire annuel'!$V$5,"","X")</f>
        <v>X</v>
      </c>
      <c r="D17" s="845" t="str">
        <f>IF($X$16=$X$14,"",'NTS ONLY_set_year'!$E$134)</f>
        <v>to mark (below) days on which the car is not available for any use</v>
      </c>
      <c r="E17" s="846"/>
      <c r="F17" s="846"/>
      <c r="G17" s="846"/>
      <c r="H17" s="846"/>
      <c r="I17" s="847"/>
      <c r="J17" s="848"/>
      <c r="K17" s="901" t="str">
        <f>'NTS ONLY_set_year'!$E$98</f>
        <v>(No personal kilometres)</v>
      </c>
      <c r="L17" s="902"/>
      <c r="M17" s="903"/>
      <c r="N17" s="821"/>
      <c r="O17" s="758"/>
      <c r="P17" s="758"/>
      <c r="Q17" s="758"/>
      <c r="R17" s="908"/>
      <c r="S17" s="61"/>
      <c r="T17" s="179"/>
      <c r="U17" s="179"/>
      <c r="V17" s="651" t="str">
        <f ca="1">IF(Language="f",V19,V18)</f>
        <v>June, 2024</v>
      </c>
      <c r="W17" s="652"/>
      <c r="X17" s="594" t="s">
        <v>380</v>
      </c>
      <c r="Y17" s="241" t="s">
        <v>381</v>
      </c>
      <c r="Z17" s="243"/>
      <c r="AA17" s="241"/>
      <c r="AB17" s="243"/>
      <c r="AC17" s="179"/>
      <c r="AD17" s="179"/>
      <c r="AE17" s="408"/>
      <c r="AF17" s="179"/>
      <c r="AG17" s="179"/>
      <c r="AH17" s="178"/>
      <c r="AI17" s="179"/>
      <c r="AJ17" s="418"/>
      <c r="AK17" s="764"/>
      <c r="AL17" s="178"/>
      <c r="AM17" s="764"/>
      <c r="AN17" s="178"/>
      <c r="AO17" s="178"/>
      <c r="AP17" s="224"/>
      <c r="AQ17" s="764"/>
      <c r="AR17" s="764"/>
      <c r="AS17" s="764"/>
      <c r="AT17" s="764"/>
      <c r="AU17" s="419" t="s">
        <v>150</v>
      </c>
      <c r="AV17" s="361"/>
      <c r="AW17" s="815" t="s">
        <v>181</v>
      </c>
      <c r="AX17" s="178"/>
      <c r="AY17" s="178"/>
      <c r="AZ17" s="178"/>
      <c r="BA17" s="178"/>
      <c r="BB17" s="178"/>
      <c r="BC17" s="178"/>
      <c r="BD17" s="178"/>
      <c r="BE17" s="818" t="str">
        <f>'NTS ONLY_set_year'!$E$22</f>
        <v>Business kilometres</v>
      </c>
      <c r="BF17" s="819"/>
      <c r="BG17" s="820"/>
      <c r="BH17" s="821" t="str">
        <f>'NTS ONLY_set_year'!$E$106</f>
        <v>Parking</v>
      </c>
      <c r="BI17" s="758" t="str">
        <f>'NTS ONLY_set_year'!$E$70</f>
        <v>Fuel
and oil</v>
      </c>
      <c r="BJ17" s="758" t="str">
        <f>'NTS ONLY_set_year'!$E$97</f>
        <v>Normal repairs and maintenance</v>
      </c>
      <c r="BK17" s="758" t="str">
        <f>'NTS ONLY_set_year'!$E$105</f>
        <v>Other operating expenses (incl. licence, registration)</v>
      </c>
      <c r="BL17" s="420"/>
      <c r="BM17" s="421"/>
      <c r="BN17" s="334"/>
      <c r="BO17" s="178"/>
      <c r="BP17" s="179"/>
      <c r="BQ17" s="325"/>
      <c r="BR17" s="10"/>
      <c r="BS17" s="10"/>
      <c r="BT17" s="10"/>
      <c r="IU17" s="21"/>
    </row>
    <row r="18" spans="1:255" customFormat="1" ht="24.9" customHeight="1">
      <c r="A18" s="5"/>
      <c r="B18" s="109"/>
      <c r="C18" s="865" t="str">
        <f>IF($X$16=$X$14,"","▼
▼
▼")</f>
        <v>▼
▼
▼</v>
      </c>
      <c r="D18" s="875" t="str">
        <f>'NTS ONLY_set_year'!$E$64</f>
        <v>Enter each day as many times as needed
▼</v>
      </c>
      <c r="E18" s="876"/>
      <c r="F18" s="876"/>
      <c r="G18" s="877"/>
      <c r="H18" s="881" t="str">
        <f>'NTS ONLY_set_year'!$E$112</f>
        <v>A. 
Purpose and notes</v>
      </c>
      <c r="I18" s="881" t="str">
        <f>"B.
"&amp;'NTS ONLY_set_year'!E56</f>
        <v>B.
Departure
point</v>
      </c>
      <c r="J18" s="881" t="str">
        <f>"C.
"&amp;'NTS ONLY_set_year'!E57</f>
        <v>C.
Destination</v>
      </c>
      <c r="K18" s="14" t="str">
        <f>'NTS ONLY_set_year'!$E$121</f>
        <v>Start</v>
      </c>
      <c r="L18" s="15" t="str">
        <f>'NTS ONLY_set_year'!$E$59</f>
        <v>End</v>
      </c>
      <c r="M18" s="16" t="str">
        <f>'NTS ONLY_set_year'!$E$58</f>
        <v>Driven</v>
      </c>
      <c r="N18" s="822"/>
      <c r="O18" s="759"/>
      <c r="P18" s="589" t="str">
        <f>'NTS ONLY_set_year'!$E$73</f>
        <v>(Give details in A.)</v>
      </c>
      <c r="Q18" s="759"/>
      <c r="R18" s="909"/>
      <c r="S18" s="61"/>
      <c r="T18" s="179"/>
      <c r="U18" s="444" t="str">
        <f ca="1">TEXT($AE$8+1,"Mmmm")</f>
        <v>June</v>
      </c>
      <c r="V18" s="650" t="str">
        <f ca="1">AE6</f>
        <v>June, 2024</v>
      </c>
      <c r="W18" s="650"/>
      <c r="X18" s="594" t="s">
        <v>169</v>
      </c>
      <c r="Y18" s="179" t="s">
        <v>379</v>
      </c>
      <c r="Z18" s="245">
        <f ca="1">COUNTIF($Z$20:$Z$194,$Z$16)</f>
        <v>174</v>
      </c>
      <c r="AA18" s="179"/>
      <c r="AB18" s="179"/>
      <c r="AC18" s="179"/>
      <c r="AD18" s="179"/>
      <c r="AE18" s="422">
        <f ca="1">MATCH(99,AG20:AG1000,0)-1</f>
        <v>1</v>
      </c>
      <c r="AF18" s="179"/>
      <c r="AG18" s="179"/>
      <c r="AH18" s="178"/>
      <c r="AI18" s="179"/>
      <c r="AJ18" s="893" t="s">
        <v>95</v>
      </c>
      <c r="AK18" s="764"/>
      <c r="AL18" s="178"/>
      <c r="AM18" s="764"/>
      <c r="AN18" s="178"/>
      <c r="AO18" s="178"/>
      <c r="AP18" s="423">
        <f>MIN(AP20:AP194)</f>
        <v>999</v>
      </c>
      <c r="AQ18" s="764"/>
      <c r="AR18" s="764"/>
      <c r="AS18" s="764"/>
      <c r="AT18" s="764"/>
      <c r="AU18" s="891" t="s">
        <v>14</v>
      </c>
      <c r="AV18" s="891" t="s">
        <v>14</v>
      </c>
      <c r="AW18" s="816"/>
      <c r="AX18" s="178"/>
      <c r="AY18" s="178"/>
      <c r="AZ18" s="178"/>
      <c r="BA18" s="472"/>
      <c r="BB18" s="178"/>
      <c r="BC18" s="178"/>
      <c r="BD18" s="178"/>
      <c r="BE18" s="117"/>
      <c r="BF18" s="118"/>
      <c r="BG18" s="108"/>
      <c r="BH18" s="821"/>
      <c r="BI18" s="758"/>
      <c r="BJ18" s="758"/>
      <c r="BK18" s="758"/>
      <c r="BL18" s="424"/>
      <c r="BM18" s="536">
        <f>MAX(BM20:BN194)</f>
        <v>1</v>
      </c>
      <c r="BN18" s="424"/>
      <c r="BO18" s="178"/>
      <c r="BP18" s="179"/>
      <c r="BQ18" s="325"/>
      <c r="BR18" s="10"/>
      <c r="BS18" s="10"/>
      <c r="BT18" s="10"/>
      <c r="IU18" s="21"/>
    </row>
    <row r="19" spans="1:255" customFormat="1" ht="20.25" customHeight="1">
      <c r="A19" s="5"/>
      <c r="B19" s="110" t="str">
        <f>'NTS ONLY_set_year'!$E$115</f>
        <v>Row</v>
      </c>
      <c r="C19" s="866"/>
      <c r="D19" s="878"/>
      <c r="E19" s="879"/>
      <c r="F19" s="879"/>
      <c r="G19" s="880"/>
      <c r="H19" s="882"/>
      <c r="I19" s="883"/>
      <c r="J19" s="883"/>
      <c r="K19" s="843" t="str">
        <f>'NTS ONLY_set_year'!$E$127</f>
        <v>Totals</v>
      </c>
      <c r="L19" s="844"/>
      <c r="M19" s="473">
        <f ca="1">IF(ISERROR(BG20),0,BG20)</f>
        <v>0</v>
      </c>
      <c r="N19" s="114">
        <f ca="1">IF(ISERROR(BH20),0,BH20)</f>
        <v>0</v>
      </c>
      <c r="O19" s="114">
        <f ca="1">IF(ISERROR(BI20),0,BI20)</f>
        <v>0</v>
      </c>
      <c r="P19" s="114">
        <f ca="1">IF(ISERROR(BJ20),0,BJ20)</f>
        <v>0</v>
      </c>
      <c r="Q19" s="114">
        <f ca="1">IF(ISERROR(BK20),0,BK20)</f>
        <v>0</v>
      </c>
      <c r="R19" s="910"/>
      <c r="S19" s="61"/>
      <c r="T19" s="179"/>
      <c r="U19" s="179" t="str">
        <f ca="1">INDEX('NTS ONLY_set_year'!E:E,MATCH(U18,'NTS ONLY_set_year'!C:C,0))</f>
        <v>June</v>
      </c>
      <c r="V19" s="650" t="str">
        <f ca="1">U19&amp;" "&amp;Year_four_digits</f>
        <v>June 2024</v>
      </c>
      <c r="W19" s="650"/>
      <c r="X19" s="443" t="s">
        <v>169</v>
      </c>
      <c r="Y19" s="446" t="s">
        <v>170</v>
      </c>
      <c r="Z19" s="245" t="s">
        <v>34</v>
      </c>
      <c r="AA19" s="179"/>
      <c r="AB19" s="471" t="s">
        <v>182</v>
      </c>
      <c r="AC19" s="237"/>
      <c r="AD19" s="425" t="s">
        <v>35</v>
      </c>
      <c r="AE19" s="426"/>
      <c r="AF19" s="427"/>
      <c r="AG19" s="179"/>
      <c r="AH19" s="178"/>
      <c r="AI19" s="179"/>
      <c r="AJ19" s="894"/>
      <c r="AK19" s="764"/>
      <c r="AL19" s="428" t="str">
        <f>'NTS ONLY_set_year'!$E$42</f>
        <v>Check START</v>
      </c>
      <c r="AM19" s="764"/>
      <c r="AN19" s="428" t="str">
        <f>'NTS ONLY_set_year'!$E$39</f>
        <v>Check END</v>
      </c>
      <c r="AO19" s="178"/>
      <c r="AP19" s="429">
        <f ca="1">MIN(OFFSET($AP$19,MATCH($AP$18,$AP$20:$AP$195,0)+1,0,600,1))</f>
        <v>999</v>
      </c>
      <c r="AQ19" s="764"/>
      <c r="AR19" s="764"/>
      <c r="AS19" s="764"/>
      <c r="AT19" s="764"/>
      <c r="AU19" s="892"/>
      <c r="AV19" s="892"/>
      <c r="AW19" s="817"/>
      <c r="AX19" s="178"/>
      <c r="AY19" s="178"/>
      <c r="AZ19" s="178"/>
      <c r="BA19" s="178"/>
      <c r="BB19" s="178"/>
      <c r="BC19" s="178"/>
      <c r="BD19" s="178"/>
      <c r="BE19" s="14" t="str">
        <f>'NTS ONLY_set_year'!$E$121</f>
        <v>Start</v>
      </c>
      <c r="BF19" s="15" t="str">
        <f>'NTS ONLY_set_year'!$E$59</f>
        <v>End</v>
      </c>
      <c r="BG19" s="16" t="str">
        <f>'NTS ONLY_set_year'!$E$58</f>
        <v>Driven</v>
      </c>
      <c r="BH19" s="822"/>
      <c r="BI19" s="759"/>
      <c r="BJ19" s="759"/>
      <c r="BK19" s="759"/>
      <c r="BL19" s="178"/>
      <c r="BM19" s="438" t="s">
        <v>212</v>
      </c>
      <c r="BN19" s="361" t="s">
        <v>213</v>
      </c>
      <c r="BO19" s="178"/>
      <c r="BP19" s="179"/>
      <c r="BQ19" s="325"/>
      <c r="BR19" s="10"/>
      <c r="BS19" s="10"/>
      <c r="BT19" s="10"/>
      <c r="IU19" s="21"/>
    </row>
    <row r="20" spans="1:255" customFormat="1" ht="13.2">
      <c r="A20" s="5"/>
      <c r="B20" s="13">
        <v>1</v>
      </c>
      <c r="C20" s="22"/>
      <c r="D20" s="26">
        <v>1</v>
      </c>
      <c r="E20" s="121"/>
      <c r="F20" s="121"/>
      <c r="G20" s="121" t="str">
        <f ca="1">IF(ISBLANK(D20),IF(AND(ISNUMBER(D19),D19&lt;$AF$5),'NTS ONLY_set_year'!$E$62,"- -"),IF(D20&gt;$AF$5,$AG$5,IF(D20&gt;D19+1,$AG$6,IF(D20&lt;D19,$AG$7,Y20))))</f>
        <v>Sat. June 1, 2024</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Sat</v>
      </c>
      <c r="U20" s="249" t="str">
        <f ca="1">$U$19</f>
        <v>June</v>
      </c>
      <c r="V20" s="179"/>
      <c r="W20" s="179"/>
      <c r="X20" s="430">
        <f ca="1">$AE$8+D20</f>
        <v>45444</v>
      </c>
      <c r="Y20" s="568" t="str">
        <f ca="1">IF(Y14="f",T20&amp;". "&amp;" "&amp;R20&amp;" "&amp;U20&amp;" "&amp;$AE$7,T20&amp;". "&amp;U20&amp;" "&amp;R20&amp;", "&amp;$AE$7)</f>
        <v>Sat. June 1, 2024</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3" t="str">
        <f ca="1">$AU$9</f>
        <v>Totals</v>
      </c>
      <c r="BF20" s="814"/>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3.2">
      <c r="A21" s="5"/>
      <c r="B21" s="13">
        <v>2</v>
      </c>
      <c r="C21" s="533"/>
      <c r="D21" s="116"/>
      <c r="E21" s="121"/>
      <c r="F21" s="121"/>
      <c r="G21" s="121" t="str">
        <f ca="1">IF(ISBLANK(D21),IF(AND(ISNUMBER(D20),D20&lt;$AF$5),'NTS ONLY_set_year'!$E$62,"- -"),IF(D21&gt;$AF$5,$AG$5,IF(D21&gt;D20+1,$AG$6,IF(D21&lt;D20,$AG$7,Y21))))</f>
        <v xml:space="preserve">◄ ◄◄ ◄ ◄ ◄ ◄ ◄  Enter day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Fri</v>
      </c>
      <c r="U21" s="249" t="str">
        <f t="shared" ref="U21:U84" ca="1" si="13">$U$19</f>
        <v>June</v>
      </c>
      <c r="V21" s="184"/>
      <c r="W21" s="179"/>
      <c r="X21" s="430">
        <f ca="1">$AE$8+D21</f>
        <v>45443</v>
      </c>
      <c r="Y21" s="568" t="str">
        <f t="shared" ref="Y21:Y84" ca="1" si="14">IF(Y15="f",T21&amp;". "&amp;" "&amp;R21&amp;" "&amp;U21&amp;" "&amp;$AE$7,T21&amp;". "&amp;U21&amp;" "&amp;R21&amp;", "&amp;$AE$7)</f>
        <v>Fri. June , 2024</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3.2">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Fri</v>
      </c>
      <c r="U22" s="249" t="str">
        <f t="shared" ca="1" si="13"/>
        <v>June</v>
      </c>
      <c r="V22" s="184"/>
      <c r="W22" s="179"/>
      <c r="X22" s="430">
        <f t="shared" ref="X22:X85" ca="1" si="17">$AE$8+D22</f>
        <v>45443</v>
      </c>
      <c r="Y22" s="568" t="str">
        <f t="shared" ca="1" si="14"/>
        <v>Fri. June , 2024</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3.2">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Fri</v>
      </c>
      <c r="U23" s="249" t="str">
        <f t="shared" ca="1" si="13"/>
        <v>June</v>
      </c>
      <c r="V23" s="184"/>
      <c r="W23" s="179"/>
      <c r="X23" s="430">
        <f t="shared" ca="1" si="17"/>
        <v>45443</v>
      </c>
      <c r="Y23" s="568" t="str">
        <f t="shared" ca="1" si="14"/>
        <v>Fri. June , 2024</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3.2">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Fri</v>
      </c>
      <c r="U24" s="249" t="str">
        <f t="shared" ca="1" si="13"/>
        <v>June</v>
      </c>
      <c r="V24" s="184"/>
      <c r="W24" s="179"/>
      <c r="X24" s="430">
        <f t="shared" ca="1" si="17"/>
        <v>45443</v>
      </c>
      <c r="Y24" s="568" t="str">
        <f t="shared" ca="1" si="14"/>
        <v>Fri. June , 2024</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3.2">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Fri</v>
      </c>
      <c r="U25" s="249" t="str">
        <f t="shared" ca="1" si="13"/>
        <v>June</v>
      </c>
      <c r="V25" s="184"/>
      <c r="W25" s="179"/>
      <c r="X25" s="430">
        <f t="shared" ca="1" si="17"/>
        <v>45443</v>
      </c>
      <c r="Y25" s="568" t="str">
        <f t="shared" ca="1" si="14"/>
        <v>Fri. June , 2024</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3.2">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Fri</v>
      </c>
      <c r="U26" s="249" t="str">
        <f t="shared" ca="1" si="13"/>
        <v>June</v>
      </c>
      <c r="V26" s="184"/>
      <c r="W26" s="179"/>
      <c r="X26" s="430">
        <f t="shared" ca="1" si="17"/>
        <v>45443</v>
      </c>
      <c r="Y26" s="568" t="str">
        <f t="shared" ca="1" si="14"/>
        <v>Fri. June , 2024</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3.2">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Fri</v>
      </c>
      <c r="U27" s="249" t="str">
        <f t="shared" ca="1" si="13"/>
        <v>June</v>
      </c>
      <c r="V27" s="184"/>
      <c r="W27" s="179"/>
      <c r="X27" s="430">
        <f t="shared" ca="1" si="17"/>
        <v>45443</v>
      </c>
      <c r="Y27" s="568" t="str">
        <f t="shared" ca="1" si="14"/>
        <v>Fri. June , 2024</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3.2">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Fri</v>
      </c>
      <c r="U28" s="249" t="str">
        <f t="shared" ca="1" si="13"/>
        <v>June</v>
      </c>
      <c r="V28" s="184"/>
      <c r="W28" s="179"/>
      <c r="X28" s="430">
        <f t="shared" ca="1" si="17"/>
        <v>45443</v>
      </c>
      <c r="Y28" s="568" t="str">
        <f t="shared" ca="1" si="14"/>
        <v>Fri. June , 2024</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3.2">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Fri</v>
      </c>
      <c r="U29" s="249" t="str">
        <f t="shared" ca="1" si="13"/>
        <v>June</v>
      </c>
      <c r="V29" s="184"/>
      <c r="W29" s="179"/>
      <c r="X29" s="430">
        <f t="shared" ca="1" si="17"/>
        <v>45443</v>
      </c>
      <c r="Y29" s="568" t="str">
        <f t="shared" ca="1" si="14"/>
        <v>Fri. June , 2024</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3.2">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Fri</v>
      </c>
      <c r="U30" s="249" t="str">
        <f t="shared" ca="1" si="13"/>
        <v>June</v>
      </c>
      <c r="V30" s="184"/>
      <c r="W30" s="179"/>
      <c r="X30" s="430">
        <f t="shared" ca="1" si="17"/>
        <v>45443</v>
      </c>
      <c r="Y30" s="568" t="str">
        <f t="shared" ca="1" si="14"/>
        <v>Fri. June , 2024</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3.2">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Fri</v>
      </c>
      <c r="U31" s="249" t="str">
        <f t="shared" ca="1" si="13"/>
        <v>June</v>
      </c>
      <c r="V31" s="184"/>
      <c r="W31" s="179"/>
      <c r="X31" s="430">
        <f t="shared" ca="1" si="17"/>
        <v>45443</v>
      </c>
      <c r="Y31" s="568" t="str">
        <f t="shared" ca="1" si="14"/>
        <v>Fri. June , 2024</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3.2">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Fri</v>
      </c>
      <c r="U32" s="249" t="str">
        <f t="shared" ca="1" si="13"/>
        <v>June</v>
      </c>
      <c r="V32" s="184"/>
      <c r="W32" s="179"/>
      <c r="X32" s="430">
        <f t="shared" ca="1" si="17"/>
        <v>45443</v>
      </c>
      <c r="Y32" s="568" t="str">
        <f t="shared" ca="1" si="14"/>
        <v>Fri. June , 2024</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3.2">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Fri</v>
      </c>
      <c r="U33" s="249" t="str">
        <f t="shared" ca="1" si="13"/>
        <v>June</v>
      </c>
      <c r="V33" s="184"/>
      <c r="W33" s="179"/>
      <c r="X33" s="430">
        <f t="shared" ca="1" si="17"/>
        <v>45443</v>
      </c>
      <c r="Y33" s="568" t="str">
        <f t="shared" ca="1" si="14"/>
        <v>Fri. June , 2024</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3.2">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Fri</v>
      </c>
      <c r="U34" s="249" t="str">
        <f t="shared" ca="1" si="13"/>
        <v>June</v>
      </c>
      <c r="V34" s="184"/>
      <c r="W34" s="179"/>
      <c r="X34" s="430">
        <f t="shared" ca="1" si="17"/>
        <v>45443</v>
      </c>
      <c r="Y34" s="568" t="str">
        <f t="shared" ca="1" si="14"/>
        <v>Fri. June , 2024</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3.2">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Fri</v>
      </c>
      <c r="U35" s="249" t="str">
        <f t="shared" ca="1" si="13"/>
        <v>June</v>
      </c>
      <c r="V35" s="184"/>
      <c r="W35" s="179"/>
      <c r="X35" s="430">
        <f t="shared" ca="1" si="17"/>
        <v>45443</v>
      </c>
      <c r="Y35" s="568" t="str">
        <f t="shared" ca="1" si="14"/>
        <v>Fri. June , 2024</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3.2">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Fri</v>
      </c>
      <c r="U36" s="249" t="str">
        <f t="shared" ca="1" si="13"/>
        <v>June</v>
      </c>
      <c r="V36" s="184"/>
      <c r="W36" s="179"/>
      <c r="X36" s="430">
        <f t="shared" ca="1" si="17"/>
        <v>45443</v>
      </c>
      <c r="Y36" s="568" t="str">
        <f t="shared" ca="1" si="14"/>
        <v>Fri. June , 2024</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3.2">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Fri</v>
      </c>
      <c r="U37" s="249" t="str">
        <f t="shared" ca="1" si="13"/>
        <v>June</v>
      </c>
      <c r="V37" s="184"/>
      <c r="W37" s="179"/>
      <c r="X37" s="430">
        <f t="shared" ca="1" si="17"/>
        <v>45443</v>
      </c>
      <c r="Y37" s="568" t="str">
        <f t="shared" ca="1" si="14"/>
        <v>Fri. June , 2024</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3.2">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Fri</v>
      </c>
      <c r="U38" s="249" t="str">
        <f t="shared" ca="1" si="13"/>
        <v>June</v>
      </c>
      <c r="V38" s="184"/>
      <c r="W38" s="179"/>
      <c r="X38" s="430">
        <f t="shared" ca="1" si="17"/>
        <v>45443</v>
      </c>
      <c r="Y38" s="568" t="str">
        <f t="shared" ca="1" si="14"/>
        <v>Fri. June , 2024</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3.2">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Fri</v>
      </c>
      <c r="U39" s="249" t="str">
        <f t="shared" ca="1" si="13"/>
        <v>June</v>
      </c>
      <c r="V39" s="184"/>
      <c r="W39" s="179"/>
      <c r="X39" s="430">
        <f t="shared" ca="1" si="17"/>
        <v>45443</v>
      </c>
      <c r="Y39" s="568" t="str">
        <f t="shared" ca="1" si="14"/>
        <v>Fri. June , 2024</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3.2">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Fri</v>
      </c>
      <c r="U40" s="249" t="str">
        <f t="shared" ca="1" si="13"/>
        <v>June</v>
      </c>
      <c r="V40" s="184"/>
      <c r="W40" s="179"/>
      <c r="X40" s="430">
        <f t="shared" ca="1" si="17"/>
        <v>45443</v>
      </c>
      <c r="Y40" s="568" t="str">
        <f t="shared" ca="1" si="14"/>
        <v>Fri. June , 2024</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3.2">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Fri</v>
      </c>
      <c r="U41" s="249" t="str">
        <f t="shared" ca="1" si="13"/>
        <v>June</v>
      </c>
      <c r="V41" s="184"/>
      <c r="W41" s="179"/>
      <c r="X41" s="430">
        <f t="shared" ca="1" si="17"/>
        <v>45443</v>
      </c>
      <c r="Y41" s="568" t="str">
        <f t="shared" ca="1" si="14"/>
        <v>Fri. June , 2024</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3.2">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Fri</v>
      </c>
      <c r="U42" s="249" t="str">
        <f t="shared" ca="1" si="13"/>
        <v>June</v>
      </c>
      <c r="V42" s="184"/>
      <c r="W42" s="179"/>
      <c r="X42" s="430">
        <f t="shared" ca="1" si="17"/>
        <v>45443</v>
      </c>
      <c r="Y42" s="568" t="str">
        <f t="shared" ca="1" si="14"/>
        <v>Fri. June , 2024</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3.2">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Fri</v>
      </c>
      <c r="U43" s="249" t="str">
        <f t="shared" ca="1" si="13"/>
        <v>June</v>
      </c>
      <c r="V43" s="184"/>
      <c r="W43" s="179"/>
      <c r="X43" s="430">
        <f t="shared" ca="1" si="17"/>
        <v>45443</v>
      </c>
      <c r="Y43" s="568" t="str">
        <f t="shared" ca="1" si="14"/>
        <v>Fri. June , 2024</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3.2">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Fri</v>
      </c>
      <c r="U44" s="249" t="str">
        <f t="shared" ca="1" si="13"/>
        <v>June</v>
      </c>
      <c r="V44" s="184"/>
      <c r="W44" s="179"/>
      <c r="X44" s="430">
        <f t="shared" ca="1" si="17"/>
        <v>45443</v>
      </c>
      <c r="Y44" s="568" t="str">
        <f t="shared" ca="1" si="14"/>
        <v>Fri. June , 2024</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3.2">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Fri</v>
      </c>
      <c r="U45" s="249" t="str">
        <f t="shared" ca="1" si="13"/>
        <v>June</v>
      </c>
      <c r="V45" s="184"/>
      <c r="W45" s="179"/>
      <c r="X45" s="430">
        <f t="shared" ca="1" si="17"/>
        <v>45443</v>
      </c>
      <c r="Y45" s="568" t="str">
        <f t="shared" ca="1" si="14"/>
        <v>Fri. June , 2024</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3.2">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Fri</v>
      </c>
      <c r="U46" s="249" t="str">
        <f t="shared" ca="1" si="13"/>
        <v>June</v>
      </c>
      <c r="V46" s="184"/>
      <c r="W46" s="179"/>
      <c r="X46" s="430">
        <f t="shared" ca="1" si="17"/>
        <v>45443</v>
      </c>
      <c r="Y46" s="568" t="str">
        <f t="shared" ca="1" si="14"/>
        <v>Fri. June , 2024</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3.2">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Fri</v>
      </c>
      <c r="U47" s="249" t="str">
        <f t="shared" ca="1" si="13"/>
        <v>June</v>
      </c>
      <c r="V47" s="184"/>
      <c r="W47" s="179"/>
      <c r="X47" s="430">
        <f t="shared" ca="1" si="17"/>
        <v>45443</v>
      </c>
      <c r="Y47" s="568" t="str">
        <f t="shared" ca="1" si="14"/>
        <v>Fri. June , 2024</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3.2">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Fri</v>
      </c>
      <c r="U48" s="249" t="str">
        <f t="shared" ca="1" si="13"/>
        <v>June</v>
      </c>
      <c r="V48" s="184"/>
      <c r="W48" s="179"/>
      <c r="X48" s="430">
        <f t="shared" ca="1" si="17"/>
        <v>45443</v>
      </c>
      <c r="Y48" s="568" t="str">
        <f t="shared" ca="1" si="14"/>
        <v>Fri. June , 2024</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3.2">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Fri</v>
      </c>
      <c r="U49" s="249" t="str">
        <f t="shared" ca="1" si="13"/>
        <v>June</v>
      </c>
      <c r="V49" s="184"/>
      <c r="W49" s="179"/>
      <c r="X49" s="430">
        <f t="shared" ca="1" si="17"/>
        <v>45443</v>
      </c>
      <c r="Y49" s="568" t="str">
        <f t="shared" ca="1" si="14"/>
        <v>Fri. June , 2024</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3.2">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Fri</v>
      </c>
      <c r="U50" s="249" t="str">
        <f t="shared" ca="1" si="13"/>
        <v>June</v>
      </c>
      <c r="V50" s="184"/>
      <c r="W50" s="179"/>
      <c r="X50" s="430">
        <f t="shared" ca="1" si="17"/>
        <v>45443</v>
      </c>
      <c r="Y50" s="568" t="str">
        <f t="shared" ca="1" si="14"/>
        <v>Fri. June , 2024</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3.2">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Fri</v>
      </c>
      <c r="U51" s="249" t="str">
        <f t="shared" ca="1" si="13"/>
        <v>June</v>
      </c>
      <c r="V51" s="184"/>
      <c r="W51" s="179"/>
      <c r="X51" s="430">
        <f t="shared" ca="1" si="17"/>
        <v>45443</v>
      </c>
      <c r="Y51" s="568" t="str">
        <f t="shared" ca="1" si="14"/>
        <v>Fri. June , 2024</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3.2">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Fri</v>
      </c>
      <c r="U52" s="249" t="str">
        <f t="shared" ca="1" si="13"/>
        <v>June</v>
      </c>
      <c r="V52" s="184"/>
      <c r="W52" s="179"/>
      <c r="X52" s="430">
        <f t="shared" ca="1" si="17"/>
        <v>45443</v>
      </c>
      <c r="Y52" s="568" t="str">
        <f t="shared" ca="1" si="14"/>
        <v>Fri. June , 2024</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3.2">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Fri</v>
      </c>
      <c r="U53" s="249" t="str">
        <f t="shared" ca="1" si="13"/>
        <v>June</v>
      </c>
      <c r="V53" s="184"/>
      <c r="W53" s="179"/>
      <c r="X53" s="430">
        <f t="shared" ca="1" si="17"/>
        <v>45443</v>
      </c>
      <c r="Y53" s="568" t="str">
        <f t="shared" ca="1" si="14"/>
        <v>Fri. June , 2024</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3.2">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Fri</v>
      </c>
      <c r="U54" s="249" t="str">
        <f t="shared" ca="1" si="13"/>
        <v>June</v>
      </c>
      <c r="V54" s="184"/>
      <c r="W54" s="179"/>
      <c r="X54" s="430">
        <f t="shared" ca="1" si="17"/>
        <v>45443</v>
      </c>
      <c r="Y54" s="568" t="str">
        <f t="shared" ca="1" si="14"/>
        <v>Fri. June , 2024</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3.2">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Fri</v>
      </c>
      <c r="U55" s="249" t="str">
        <f t="shared" ca="1" si="13"/>
        <v>June</v>
      </c>
      <c r="V55" s="184"/>
      <c r="W55" s="179"/>
      <c r="X55" s="430">
        <f t="shared" ca="1" si="17"/>
        <v>45443</v>
      </c>
      <c r="Y55" s="568" t="str">
        <f t="shared" ca="1" si="14"/>
        <v>Fri. June , 2024</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3.2">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Fri</v>
      </c>
      <c r="U56" s="249" t="str">
        <f t="shared" ca="1" si="13"/>
        <v>June</v>
      </c>
      <c r="V56" s="184"/>
      <c r="W56" s="179"/>
      <c r="X56" s="430">
        <f t="shared" ca="1" si="17"/>
        <v>45443</v>
      </c>
      <c r="Y56" s="568" t="str">
        <f t="shared" ca="1" si="14"/>
        <v>Fri. June , 2024</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3.2">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Fri</v>
      </c>
      <c r="U57" s="249" t="str">
        <f t="shared" ca="1" si="13"/>
        <v>June</v>
      </c>
      <c r="V57" s="184"/>
      <c r="W57" s="179"/>
      <c r="X57" s="430">
        <f t="shared" ca="1" si="17"/>
        <v>45443</v>
      </c>
      <c r="Y57" s="568" t="str">
        <f t="shared" ca="1" si="14"/>
        <v>Fri. June , 2024</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3.2">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Fri</v>
      </c>
      <c r="U58" s="249" t="str">
        <f t="shared" ca="1" si="13"/>
        <v>June</v>
      </c>
      <c r="V58" s="184"/>
      <c r="W58" s="179"/>
      <c r="X58" s="430">
        <f t="shared" ca="1" si="17"/>
        <v>45443</v>
      </c>
      <c r="Y58" s="568" t="str">
        <f t="shared" ca="1" si="14"/>
        <v>Fri. June , 2024</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3.2">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Fri</v>
      </c>
      <c r="U59" s="249" t="str">
        <f t="shared" ca="1" si="13"/>
        <v>June</v>
      </c>
      <c r="V59" s="184"/>
      <c r="W59" s="179"/>
      <c r="X59" s="430">
        <f t="shared" ca="1" si="17"/>
        <v>45443</v>
      </c>
      <c r="Y59" s="568" t="str">
        <f t="shared" ca="1" si="14"/>
        <v>Fri. June , 2024</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3.2">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Fri</v>
      </c>
      <c r="U60" s="249" t="str">
        <f t="shared" ca="1" si="13"/>
        <v>June</v>
      </c>
      <c r="V60" s="184"/>
      <c r="W60" s="179"/>
      <c r="X60" s="430">
        <f t="shared" ca="1" si="17"/>
        <v>45443</v>
      </c>
      <c r="Y60" s="568" t="str">
        <f t="shared" ca="1" si="14"/>
        <v>Fri. June , 2024</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3.2">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Fri</v>
      </c>
      <c r="U61" s="249" t="str">
        <f t="shared" ca="1" si="13"/>
        <v>June</v>
      </c>
      <c r="V61" s="184"/>
      <c r="W61" s="179"/>
      <c r="X61" s="430">
        <f t="shared" ca="1" si="17"/>
        <v>45443</v>
      </c>
      <c r="Y61" s="568" t="str">
        <f t="shared" ca="1" si="14"/>
        <v>Fri. June , 2024</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3.2">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Fri</v>
      </c>
      <c r="U62" s="249" t="str">
        <f t="shared" ca="1" si="13"/>
        <v>June</v>
      </c>
      <c r="V62" s="184"/>
      <c r="W62" s="179"/>
      <c r="X62" s="430">
        <f t="shared" ca="1" si="17"/>
        <v>45443</v>
      </c>
      <c r="Y62" s="568" t="str">
        <f t="shared" ca="1" si="14"/>
        <v>Fri. June , 2024</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3.2">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Fri</v>
      </c>
      <c r="U63" s="249" t="str">
        <f t="shared" ca="1" si="13"/>
        <v>June</v>
      </c>
      <c r="V63" s="184"/>
      <c r="W63" s="179"/>
      <c r="X63" s="430">
        <f t="shared" ca="1" si="17"/>
        <v>45443</v>
      </c>
      <c r="Y63" s="568" t="str">
        <f t="shared" ca="1" si="14"/>
        <v>Fri. June , 2024</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3.2">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Fri</v>
      </c>
      <c r="U64" s="249" t="str">
        <f t="shared" ca="1" si="13"/>
        <v>June</v>
      </c>
      <c r="V64" s="184"/>
      <c r="W64" s="179"/>
      <c r="X64" s="430">
        <f t="shared" ca="1" si="17"/>
        <v>45443</v>
      </c>
      <c r="Y64" s="568" t="str">
        <f t="shared" ca="1" si="14"/>
        <v>Fri. June , 2024</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3.2">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Fri</v>
      </c>
      <c r="U65" s="249" t="str">
        <f t="shared" ca="1" si="13"/>
        <v>June</v>
      </c>
      <c r="V65" s="184"/>
      <c r="W65" s="179"/>
      <c r="X65" s="430">
        <f t="shared" ca="1" si="17"/>
        <v>45443</v>
      </c>
      <c r="Y65" s="568" t="str">
        <f t="shared" ca="1" si="14"/>
        <v>Fri. June , 2024</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3.2">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Fri</v>
      </c>
      <c r="U66" s="249" t="str">
        <f t="shared" ca="1" si="13"/>
        <v>June</v>
      </c>
      <c r="V66" s="184"/>
      <c r="W66" s="179"/>
      <c r="X66" s="430">
        <f t="shared" ca="1" si="17"/>
        <v>45443</v>
      </c>
      <c r="Y66" s="568" t="str">
        <f t="shared" ca="1" si="14"/>
        <v>Fri. June , 2024</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3.2">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Fri</v>
      </c>
      <c r="U67" s="249" t="str">
        <f t="shared" ca="1" si="13"/>
        <v>June</v>
      </c>
      <c r="V67" s="184"/>
      <c r="W67" s="179"/>
      <c r="X67" s="430">
        <f t="shared" ca="1" si="17"/>
        <v>45443</v>
      </c>
      <c r="Y67" s="568" t="str">
        <f t="shared" ca="1" si="14"/>
        <v>Fri. June , 2024</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3.2">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Fri</v>
      </c>
      <c r="U68" s="249" t="str">
        <f t="shared" ca="1" si="13"/>
        <v>June</v>
      </c>
      <c r="V68" s="184"/>
      <c r="W68" s="179"/>
      <c r="X68" s="430">
        <f t="shared" ca="1" si="17"/>
        <v>45443</v>
      </c>
      <c r="Y68" s="568" t="str">
        <f t="shared" ca="1" si="14"/>
        <v>Fri. June , 2024</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3.2">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Fri</v>
      </c>
      <c r="U69" s="249" t="str">
        <f t="shared" ca="1" si="13"/>
        <v>June</v>
      </c>
      <c r="V69" s="184"/>
      <c r="W69" s="179"/>
      <c r="X69" s="430">
        <f t="shared" ca="1" si="17"/>
        <v>45443</v>
      </c>
      <c r="Y69" s="568" t="str">
        <f t="shared" ca="1" si="14"/>
        <v>Fri. June , 2024</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3.2">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Fri</v>
      </c>
      <c r="U70" s="249" t="str">
        <f t="shared" ca="1" si="13"/>
        <v>June</v>
      </c>
      <c r="V70" s="184"/>
      <c r="W70" s="179"/>
      <c r="X70" s="430">
        <f t="shared" ca="1" si="17"/>
        <v>45443</v>
      </c>
      <c r="Y70" s="568" t="str">
        <f t="shared" ca="1" si="14"/>
        <v>Fri. June , 2024</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3.2">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Fri</v>
      </c>
      <c r="U71" s="249" t="str">
        <f t="shared" ca="1" si="13"/>
        <v>June</v>
      </c>
      <c r="V71" s="184"/>
      <c r="W71" s="179"/>
      <c r="X71" s="430">
        <f t="shared" ca="1" si="17"/>
        <v>45443</v>
      </c>
      <c r="Y71" s="568" t="str">
        <f t="shared" ca="1" si="14"/>
        <v>Fri. June , 2024</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3.2">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Fri</v>
      </c>
      <c r="U72" s="249" t="str">
        <f t="shared" ca="1" si="13"/>
        <v>June</v>
      </c>
      <c r="V72" s="184"/>
      <c r="W72" s="179"/>
      <c r="X72" s="430">
        <f t="shared" ca="1" si="17"/>
        <v>45443</v>
      </c>
      <c r="Y72" s="568" t="str">
        <f t="shared" ca="1" si="14"/>
        <v>Fri. June , 2024</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3.2">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Fri</v>
      </c>
      <c r="U73" s="249" t="str">
        <f t="shared" ca="1" si="13"/>
        <v>June</v>
      </c>
      <c r="V73" s="184"/>
      <c r="W73" s="179"/>
      <c r="X73" s="430">
        <f t="shared" ca="1" si="17"/>
        <v>45443</v>
      </c>
      <c r="Y73" s="568" t="str">
        <f t="shared" ca="1" si="14"/>
        <v>Fri. June , 2024</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3.2">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Fri</v>
      </c>
      <c r="U74" s="249" t="str">
        <f t="shared" ca="1" si="13"/>
        <v>June</v>
      </c>
      <c r="V74" s="184"/>
      <c r="W74" s="179"/>
      <c r="X74" s="430">
        <f t="shared" ca="1" si="17"/>
        <v>45443</v>
      </c>
      <c r="Y74" s="568" t="str">
        <f t="shared" ca="1" si="14"/>
        <v>Fri. June , 2024</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3.2">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Fri</v>
      </c>
      <c r="U75" s="249" t="str">
        <f t="shared" ca="1" si="13"/>
        <v>June</v>
      </c>
      <c r="V75" s="184"/>
      <c r="W75" s="179"/>
      <c r="X75" s="430">
        <f t="shared" ca="1" si="17"/>
        <v>45443</v>
      </c>
      <c r="Y75" s="568" t="str">
        <f t="shared" ca="1" si="14"/>
        <v>Fri. June , 2024</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3.2">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Fri</v>
      </c>
      <c r="U76" s="249" t="str">
        <f t="shared" ca="1" si="13"/>
        <v>June</v>
      </c>
      <c r="V76" s="184"/>
      <c r="W76" s="179"/>
      <c r="X76" s="430">
        <f t="shared" ca="1" si="17"/>
        <v>45443</v>
      </c>
      <c r="Y76" s="568" t="str">
        <f t="shared" ca="1" si="14"/>
        <v>Fri. June , 2024</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3.2">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Fri</v>
      </c>
      <c r="U77" s="249" t="str">
        <f t="shared" ca="1" si="13"/>
        <v>June</v>
      </c>
      <c r="V77" s="184"/>
      <c r="W77" s="179"/>
      <c r="X77" s="430">
        <f t="shared" ca="1" si="17"/>
        <v>45443</v>
      </c>
      <c r="Y77" s="568" t="str">
        <f t="shared" ca="1" si="14"/>
        <v>Fri. June , 2024</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3.2">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Fri</v>
      </c>
      <c r="U78" s="249" t="str">
        <f t="shared" ca="1" si="13"/>
        <v>June</v>
      </c>
      <c r="V78" s="184"/>
      <c r="W78" s="179"/>
      <c r="X78" s="430">
        <f t="shared" ca="1" si="17"/>
        <v>45443</v>
      </c>
      <c r="Y78" s="568" t="str">
        <f t="shared" ca="1" si="14"/>
        <v>Fri. June , 2024</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3.2">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Fri</v>
      </c>
      <c r="U79" s="249" t="str">
        <f t="shared" ca="1" si="13"/>
        <v>June</v>
      </c>
      <c r="V79" s="184"/>
      <c r="W79" s="179"/>
      <c r="X79" s="430">
        <f t="shared" ca="1" si="17"/>
        <v>45443</v>
      </c>
      <c r="Y79" s="568" t="str">
        <f t="shared" ca="1" si="14"/>
        <v>Fri. June , 2024</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3.2">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Fri</v>
      </c>
      <c r="U80" s="249" t="str">
        <f t="shared" ca="1" si="13"/>
        <v>June</v>
      </c>
      <c r="V80" s="184"/>
      <c r="W80" s="179"/>
      <c r="X80" s="430">
        <f t="shared" ca="1" si="17"/>
        <v>45443</v>
      </c>
      <c r="Y80" s="568" t="str">
        <f t="shared" ca="1" si="14"/>
        <v>Fri. June , 2024</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3.2">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Fri</v>
      </c>
      <c r="U81" s="249" t="str">
        <f t="shared" ca="1" si="13"/>
        <v>June</v>
      </c>
      <c r="V81" s="184"/>
      <c r="W81" s="179"/>
      <c r="X81" s="430">
        <f t="shared" ca="1" si="17"/>
        <v>45443</v>
      </c>
      <c r="Y81" s="568" t="str">
        <f t="shared" ca="1" si="14"/>
        <v>Fri. June , 2024</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3.2">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Fri</v>
      </c>
      <c r="U82" s="249" t="str">
        <f t="shared" ca="1" si="13"/>
        <v>June</v>
      </c>
      <c r="V82" s="184"/>
      <c r="W82" s="179"/>
      <c r="X82" s="430">
        <f t="shared" ca="1" si="17"/>
        <v>45443</v>
      </c>
      <c r="Y82" s="568" t="str">
        <f t="shared" ca="1" si="14"/>
        <v>Fri. June , 2024</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3.2">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Fri</v>
      </c>
      <c r="U83" s="249" t="str">
        <f t="shared" ca="1" si="13"/>
        <v>June</v>
      </c>
      <c r="V83" s="184"/>
      <c r="W83" s="179"/>
      <c r="X83" s="430">
        <f t="shared" ca="1" si="17"/>
        <v>45443</v>
      </c>
      <c r="Y83" s="568" t="str">
        <f t="shared" ca="1" si="14"/>
        <v>Fri. June , 2024</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3.2">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Fri</v>
      </c>
      <c r="U84" s="249" t="str">
        <f t="shared" ca="1" si="13"/>
        <v>June</v>
      </c>
      <c r="V84" s="184"/>
      <c r="W84" s="179"/>
      <c r="X84" s="430">
        <f t="shared" ca="1" si="17"/>
        <v>45443</v>
      </c>
      <c r="Y84" s="568" t="str">
        <f t="shared" ca="1" si="14"/>
        <v>Fri. June , 2024</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3.2">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Fri</v>
      </c>
      <c r="U85" s="249" t="str">
        <f t="shared" ref="U85:U148" ca="1" si="32">$U$19</f>
        <v>June</v>
      </c>
      <c r="V85" s="184"/>
      <c r="W85" s="179"/>
      <c r="X85" s="430">
        <f t="shared" ca="1" si="17"/>
        <v>45443</v>
      </c>
      <c r="Y85" s="568" t="str">
        <f t="shared" ref="Y85:Y148" ca="1" si="33">IF(Y79="f",T85&amp;". "&amp;" "&amp;R85&amp;" "&amp;U85&amp;" "&amp;$AE$7,T85&amp;". "&amp;U85&amp;" "&amp;R85&amp;", "&amp;$AE$7)</f>
        <v>Fri. June , 2024</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3.2">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Fri</v>
      </c>
      <c r="U86" s="249" t="str">
        <f t="shared" ca="1" si="32"/>
        <v>June</v>
      </c>
      <c r="V86" s="184"/>
      <c r="W86" s="179"/>
      <c r="X86" s="430">
        <f t="shared" ref="X86:X149" ca="1" si="36">$AE$8+D86</f>
        <v>45443</v>
      </c>
      <c r="Y86" s="568" t="str">
        <f t="shared" ca="1" si="33"/>
        <v>Fri. June , 2024</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3.2">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Fri</v>
      </c>
      <c r="U87" s="249" t="str">
        <f t="shared" ca="1" si="32"/>
        <v>June</v>
      </c>
      <c r="V87" s="184"/>
      <c r="W87" s="179"/>
      <c r="X87" s="430">
        <f t="shared" ca="1" si="36"/>
        <v>45443</v>
      </c>
      <c r="Y87" s="568" t="str">
        <f t="shared" ca="1" si="33"/>
        <v>Fri. June , 2024</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3.2">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Fri</v>
      </c>
      <c r="U88" s="249" t="str">
        <f t="shared" ca="1" si="32"/>
        <v>June</v>
      </c>
      <c r="V88" s="184"/>
      <c r="W88" s="179"/>
      <c r="X88" s="430">
        <f t="shared" ca="1" si="36"/>
        <v>45443</v>
      </c>
      <c r="Y88" s="568" t="str">
        <f t="shared" ca="1" si="33"/>
        <v>Fri. June , 2024</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3.2">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Fri</v>
      </c>
      <c r="U89" s="249" t="str">
        <f t="shared" ca="1" si="32"/>
        <v>June</v>
      </c>
      <c r="V89" s="184"/>
      <c r="W89" s="179"/>
      <c r="X89" s="430">
        <f t="shared" ca="1" si="36"/>
        <v>45443</v>
      </c>
      <c r="Y89" s="568" t="str">
        <f t="shared" ca="1" si="33"/>
        <v>Fri. June , 2024</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3.2">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Fri</v>
      </c>
      <c r="U90" s="249" t="str">
        <f t="shared" ca="1" si="32"/>
        <v>June</v>
      </c>
      <c r="V90" s="184"/>
      <c r="W90" s="179"/>
      <c r="X90" s="430">
        <f t="shared" ca="1" si="36"/>
        <v>45443</v>
      </c>
      <c r="Y90" s="568" t="str">
        <f t="shared" ca="1" si="33"/>
        <v>Fri. June , 2024</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3.2">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Fri</v>
      </c>
      <c r="U91" s="249" t="str">
        <f t="shared" ca="1" si="32"/>
        <v>June</v>
      </c>
      <c r="V91" s="184"/>
      <c r="W91" s="179"/>
      <c r="X91" s="430">
        <f t="shared" ca="1" si="36"/>
        <v>45443</v>
      </c>
      <c r="Y91" s="568" t="str">
        <f t="shared" ca="1" si="33"/>
        <v>Fri. June , 2024</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3.2">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Fri</v>
      </c>
      <c r="U92" s="249" t="str">
        <f t="shared" ca="1" si="32"/>
        <v>June</v>
      </c>
      <c r="V92" s="184"/>
      <c r="W92" s="179"/>
      <c r="X92" s="430">
        <f t="shared" ca="1" si="36"/>
        <v>45443</v>
      </c>
      <c r="Y92" s="568" t="str">
        <f t="shared" ca="1" si="33"/>
        <v>Fri. June , 2024</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3.2">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Fri</v>
      </c>
      <c r="U93" s="249" t="str">
        <f t="shared" ca="1" si="32"/>
        <v>June</v>
      </c>
      <c r="V93" s="184"/>
      <c r="W93" s="179"/>
      <c r="X93" s="430">
        <f t="shared" ca="1" si="36"/>
        <v>45443</v>
      </c>
      <c r="Y93" s="568" t="str">
        <f t="shared" ca="1" si="33"/>
        <v>Fri. June , 2024</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3.2">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Fri</v>
      </c>
      <c r="U94" s="249" t="str">
        <f t="shared" ca="1" si="32"/>
        <v>June</v>
      </c>
      <c r="V94" s="184"/>
      <c r="W94" s="179"/>
      <c r="X94" s="430">
        <f t="shared" ca="1" si="36"/>
        <v>45443</v>
      </c>
      <c r="Y94" s="568" t="str">
        <f t="shared" ca="1" si="33"/>
        <v>Fri. June , 2024</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3.2">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Fri</v>
      </c>
      <c r="U95" s="249" t="str">
        <f t="shared" ca="1" si="32"/>
        <v>June</v>
      </c>
      <c r="V95" s="184"/>
      <c r="W95" s="179"/>
      <c r="X95" s="430">
        <f t="shared" ca="1" si="36"/>
        <v>45443</v>
      </c>
      <c r="Y95" s="568" t="str">
        <f t="shared" ca="1" si="33"/>
        <v>Fri. June , 2024</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3.2">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Fri</v>
      </c>
      <c r="U96" s="249" t="str">
        <f t="shared" ca="1" si="32"/>
        <v>June</v>
      </c>
      <c r="V96" s="184"/>
      <c r="W96" s="179"/>
      <c r="X96" s="430">
        <f t="shared" ca="1" si="36"/>
        <v>45443</v>
      </c>
      <c r="Y96" s="568" t="str">
        <f t="shared" ca="1" si="33"/>
        <v>Fri. June , 2024</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3.2">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Fri</v>
      </c>
      <c r="U97" s="249" t="str">
        <f t="shared" ca="1" si="32"/>
        <v>June</v>
      </c>
      <c r="V97" s="184"/>
      <c r="W97" s="179"/>
      <c r="X97" s="430">
        <f t="shared" ca="1" si="36"/>
        <v>45443</v>
      </c>
      <c r="Y97" s="568" t="str">
        <f t="shared" ca="1" si="33"/>
        <v>Fri. June , 2024</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3.2">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Fri</v>
      </c>
      <c r="U98" s="249" t="str">
        <f t="shared" ca="1" si="32"/>
        <v>June</v>
      </c>
      <c r="V98" s="184"/>
      <c r="W98" s="179"/>
      <c r="X98" s="430">
        <f t="shared" ca="1" si="36"/>
        <v>45443</v>
      </c>
      <c r="Y98" s="568" t="str">
        <f t="shared" ca="1" si="33"/>
        <v>Fri. June , 2024</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3.2">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Fri</v>
      </c>
      <c r="U99" s="249" t="str">
        <f t="shared" ca="1" si="32"/>
        <v>June</v>
      </c>
      <c r="V99" s="184"/>
      <c r="W99" s="179"/>
      <c r="X99" s="430">
        <f t="shared" ca="1" si="36"/>
        <v>45443</v>
      </c>
      <c r="Y99" s="568" t="str">
        <f t="shared" ca="1" si="33"/>
        <v>Fri. June , 2024</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3.2">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Fri</v>
      </c>
      <c r="U100" s="249" t="str">
        <f t="shared" ca="1" si="32"/>
        <v>June</v>
      </c>
      <c r="V100" s="184"/>
      <c r="W100" s="179"/>
      <c r="X100" s="430">
        <f t="shared" ca="1" si="36"/>
        <v>45443</v>
      </c>
      <c r="Y100" s="568" t="str">
        <f t="shared" ca="1" si="33"/>
        <v>Fri. June , 2024</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3.2">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Fri</v>
      </c>
      <c r="U101" s="249" t="str">
        <f t="shared" ca="1" si="32"/>
        <v>June</v>
      </c>
      <c r="V101" s="184"/>
      <c r="W101" s="179"/>
      <c r="X101" s="430">
        <f t="shared" ca="1" si="36"/>
        <v>45443</v>
      </c>
      <c r="Y101" s="568" t="str">
        <f t="shared" ca="1" si="33"/>
        <v>Fri. June , 2024</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3.2">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Fri</v>
      </c>
      <c r="U102" s="249" t="str">
        <f t="shared" ca="1" si="32"/>
        <v>June</v>
      </c>
      <c r="V102" s="184"/>
      <c r="W102" s="179"/>
      <c r="X102" s="430">
        <f t="shared" ca="1" si="36"/>
        <v>45443</v>
      </c>
      <c r="Y102" s="568" t="str">
        <f t="shared" ca="1" si="33"/>
        <v>Fri. June , 2024</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3.2">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Fri</v>
      </c>
      <c r="U103" s="249" t="str">
        <f t="shared" ca="1" si="32"/>
        <v>June</v>
      </c>
      <c r="V103" s="184"/>
      <c r="W103" s="179"/>
      <c r="X103" s="430">
        <f t="shared" ca="1" si="36"/>
        <v>45443</v>
      </c>
      <c r="Y103" s="568" t="str">
        <f t="shared" ca="1" si="33"/>
        <v>Fri. June , 2024</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3.2">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Fri</v>
      </c>
      <c r="U104" s="249" t="str">
        <f t="shared" ca="1" si="32"/>
        <v>June</v>
      </c>
      <c r="V104" s="184"/>
      <c r="W104" s="179"/>
      <c r="X104" s="430">
        <f t="shared" ca="1" si="36"/>
        <v>45443</v>
      </c>
      <c r="Y104" s="568" t="str">
        <f t="shared" ca="1" si="33"/>
        <v>Fri. June , 2024</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3.2">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Fri</v>
      </c>
      <c r="U105" s="249" t="str">
        <f t="shared" ca="1" si="32"/>
        <v>June</v>
      </c>
      <c r="V105" s="184"/>
      <c r="W105" s="179"/>
      <c r="X105" s="430">
        <f t="shared" ca="1" si="36"/>
        <v>45443</v>
      </c>
      <c r="Y105" s="568" t="str">
        <f t="shared" ca="1" si="33"/>
        <v>Fri. June , 2024</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3.2">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Fri</v>
      </c>
      <c r="U106" s="249" t="str">
        <f t="shared" ca="1" si="32"/>
        <v>June</v>
      </c>
      <c r="V106" s="184"/>
      <c r="W106" s="179"/>
      <c r="X106" s="430">
        <f t="shared" ca="1" si="36"/>
        <v>45443</v>
      </c>
      <c r="Y106" s="568" t="str">
        <f t="shared" ca="1" si="33"/>
        <v>Fri. June , 2024</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3.2">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Fri</v>
      </c>
      <c r="U107" s="249" t="str">
        <f t="shared" ca="1" si="32"/>
        <v>June</v>
      </c>
      <c r="V107" s="184"/>
      <c r="W107" s="179"/>
      <c r="X107" s="430">
        <f t="shared" ca="1" si="36"/>
        <v>45443</v>
      </c>
      <c r="Y107" s="568" t="str">
        <f t="shared" ca="1" si="33"/>
        <v>Fri. June , 2024</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3.2">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Fri</v>
      </c>
      <c r="U108" s="249" t="str">
        <f t="shared" ca="1" si="32"/>
        <v>June</v>
      </c>
      <c r="V108" s="184"/>
      <c r="W108" s="179"/>
      <c r="X108" s="430">
        <f t="shared" ca="1" si="36"/>
        <v>45443</v>
      </c>
      <c r="Y108" s="568" t="str">
        <f t="shared" ca="1" si="33"/>
        <v>Fri. June , 2024</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3.2">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Fri</v>
      </c>
      <c r="U109" s="249" t="str">
        <f t="shared" ca="1" si="32"/>
        <v>June</v>
      </c>
      <c r="V109" s="184"/>
      <c r="W109" s="179"/>
      <c r="X109" s="430">
        <f t="shared" ca="1" si="36"/>
        <v>45443</v>
      </c>
      <c r="Y109" s="568" t="str">
        <f t="shared" ca="1" si="33"/>
        <v>Fri. June , 2024</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3.2">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Fri</v>
      </c>
      <c r="U110" s="249" t="str">
        <f t="shared" ca="1" si="32"/>
        <v>June</v>
      </c>
      <c r="V110" s="184"/>
      <c r="W110" s="179"/>
      <c r="X110" s="430">
        <f t="shared" ca="1" si="36"/>
        <v>45443</v>
      </c>
      <c r="Y110" s="568" t="str">
        <f t="shared" ca="1" si="33"/>
        <v>Fri. June , 2024</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3.2">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Fri</v>
      </c>
      <c r="U111" s="249" t="str">
        <f t="shared" ca="1" si="32"/>
        <v>June</v>
      </c>
      <c r="V111" s="184"/>
      <c r="W111" s="179"/>
      <c r="X111" s="430">
        <f t="shared" ca="1" si="36"/>
        <v>45443</v>
      </c>
      <c r="Y111" s="568" t="str">
        <f t="shared" ca="1" si="33"/>
        <v>Fri. June , 2024</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3.2">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Fri</v>
      </c>
      <c r="U112" s="249" t="str">
        <f t="shared" ca="1" si="32"/>
        <v>June</v>
      </c>
      <c r="V112" s="184"/>
      <c r="W112" s="179"/>
      <c r="X112" s="430">
        <f t="shared" ca="1" si="36"/>
        <v>45443</v>
      </c>
      <c r="Y112" s="568" t="str">
        <f t="shared" ca="1" si="33"/>
        <v>Fri. June , 2024</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3.2">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Fri</v>
      </c>
      <c r="U113" s="249" t="str">
        <f t="shared" ca="1" si="32"/>
        <v>June</v>
      </c>
      <c r="V113" s="184"/>
      <c r="W113" s="179"/>
      <c r="X113" s="430">
        <f t="shared" ca="1" si="36"/>
        <v>45443</v>
      </c>
      <c r="Y113" s="568" t="str">
        <f t="shared" ca="1" si="33"/>
        <v>Fri. June , 2024</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3.2">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Fri</v>
      </c>
      <c r="U114" s="249" t="str">
        <f t="shared" ca="1" si="32"/>
        <v>June</v>
      </c>
      <c r="V114" s="184"/>
      <c r="W114" s="179"/>
      <c r="X114" s="430">
        <f t="shared" ca="1" si="36"/>
        <v>45443</v>
      </c>
      <c r="Y114" s="568" t="str">
        <f t="shared" ca="1" si="33"/>
        <v>Fri. June , 2024</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3.2">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Fri</v>
      </c>
      <c r="U115" s="249" t="str">
        <f t="shared" ca="1" si="32"/>
        <v>June</v>
      </c>
      <c r="V115" s="184"/>
      <c r="W115" s="179"/>
      <c r="X115" s="430">
        <f t="shared" ca="1" si="36"/>
        <v>45443</v>
      </c>
      <c r="Y115" s="568" t="str">
        <f t="shared" ca="1" si="33"/>
        <v>Fri. June , 2024</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3.2">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Fri</v>
      </c>
      <c r="U116" s="249" t="str">
        <f t="shared" ca="1" si="32"/>
        <v>June</v>
      </c>
      <c r="V116" s="184"/>
      <c r="W116" s="179"/>
      <c r="X116" s="430">
        <f t="shared" ca="1" si="36"/>
        <v>45443</v>
      </c>
      <c r="Y116" s="568" t="str">
        <f t="shared" ca="1" si="33"/>
        <v>Fri. June , 2024</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3.2">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Fri</v>
      </c>
      <c r="U117" s="249" t="str">
        <f t="shared" ca="1" si="32"/>
        <v>June</v>
      </c>
      <c r="V117" s="184"/>
      <c r="W117" s="179"/>
      <c r="X117" s="430">
        <f t="shared" ca="1" si="36"/>
        <v>45443</v>
      </c>
      <c r="Y117" s="568" t="str">
        <f t="shared" ca="1" si="33"/>
        <v>Fri. June , 2024</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3.2">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Fri</v>
      </c>
      <c r="U118" s="249" t="str">
        <f t="shared" ca="1" si="32"/>
        <v>June</v>
      </c>
      <c r="V118" s="184"/>
      <c r="W118" s="179"/>
      <c r="X118" s="430">
        <f t="shared" ca="1" si="36"/>
        <v>45443</v>
      </c>
      <c r="Y118" s="568" t="str">
        <f t="shared" ca="1" si="33"/>
        <v>Fri. June , 2024</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3.2">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Fri</v>
      </c>
      <c r="U119" s="249" t="str">
        <f t="shared" ca="1" si="32"/>
        <v>June</v>
      </c>
      <c r="V119" s="184"/>
      <c r="W119" s="179"/>
      <c r="X119" s="430">
        <f t="shared" ca="1" si="36"/>
        <v>45443</v>
      </c>
      <c r="Y119" s="568" t="str">
        <f t="shared" ca="1" si="33"/>
        <v>Fri. June , 2024</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3.2">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Fri</v>
      </c>
      <c r="U120" s="249" t="str">
        <f t="shared" ca="1" si="32"/>
        <v>June</v>
      </c>
      <c r="V120" s="184"/>
      <c r="W120" s="179"/>
      <c r="X120" s="430">
        <f t="shared" ca="1" si="36"/>
        <v>45443</v>
      </c>
      <c r="Y120" s="568" t="str">
        <f t="shared" ca="1" si="33"/>
        <v>Fri. June , 2024</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3.2">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Fri</v>
      </c>
      <c r="U121" s="249" t="str">
        <f t="shared" ca="1" si="32"/>
        <v>June</v>
      </c>
      <c r="V121" s="184"/>
      <c r="W121" s="179"/>
      <c r="X121" s="430">
        <f t="shared" ca="1" si="36"/>
        <v>45443</v>
      </c>
      <c r="Y121" s="568" t="str">
        <f t="shared" ca="1" si="33"/>
        <v>Fri. June , 2024</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3.2">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Fri</v>
      </c>
      <c r="U122" s="249" t="str">
        <f t="shared" ca="1" si="32"/>
        <v>June</v>
      </c>
      <c r="V122" s="184"/>
      <c r="W122" s="179"/>
      <c r="X122" s="430">
        <f t="shared" ca="1" si="36"/>
        <v>45443</v>
      </c>
      <c r="Y122" s="568" t="str">
        <f t="shared" ca="1" si="33"/>
        <v>Fri. June , 2024</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3.2">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Fri</v>
      </c>
      <c r="U123" s="249" t="str">
        <f t="shared" ca="1" si="32"/>
        <v>June</v>
      </c>
      <c r="V123" s="184"/>
      <c r="W123" s="179"/>
      <c r="X123" s="430">
        <f t="shared" ca="1" si="36"/>
        <v>45443</v>
      </c>
      <c r="Y123" s="568" t="str">
        <f t="shared" ca="1" si="33"/>
        <v>Fri. June , 2024</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3.2">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Fri</v>
      </c>
      <c r="U124" s="249" t="str">
        <f t="shared" ca="1" si="32"/>
        <v>June</v>
      </c>
      <c r="V124" s="184"/>
      <c r="W124" s="179"/>
      <c r="X124" s="430">
        <f t="shared" ca="1" si="36"/>
        <v>45443</v>
      </c>
      <c r="Y124" s="568" t="str">
        <f t="shared" ca="1" si="33"/>
        <v>Fri. June , 2024</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3.2">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Fri</v>
      </c>
      <c r="U125" s="249" t="str">
        <f t="shared" ca="1" si="32"/>
        <v>June</v>
      </c>
      <c r="V125" s="184"/>
      <c r="W125" s="179"/>
      <c r="X125" s="430">
        <f t="shared" ca="1" si="36"/>
        <v>45443</v>
      </c>
      <c r="Y125" s="568" t="str">
        <f t="shared" ca="1" si="33"/>
        <v>Fri. June , 2024</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3.2">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Fri</v>
      </c>
      <c r="U126" s="249" t="str">
        <f t="shared" ca="1" si="32"/>
        <v>June</v>
      </c>
      <c r="V126" s="184"/>
      <c r="W126" s="179"/>
      <c r="X126" s="430">
        <f t="shared" ca="1" si="36"/>
        <v>45443</v>
      </c>
      <c r="Y126" s="568" t="str">
        <f t="shared" ca="1" si="33"/>
        <v>Fri. June , 2024</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3.2">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Fri</v>
      </c>
      <c r="U127" s="249" t="str">
        <f t="shared" ca="1" si="32"/>
        <v>June</v>
      </c>
      <c r="V127" s="184"/>
      <c r="W127" s="179"/>
      <c r="X127" s="430">
        <f t="shared" ca="1" si="36"/>
        <v>45443</v>
      </c>
      <c r="Y127" s="568" t="str">
        <f t="shared" ca="1" si="33"/>
        <v>Fri. June , 2024</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3.2">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Fri</v>
      </c>
      <c r="U128" s="249" t="str">
        <f t="shared" ca="1" si="32"/>
        <v>June</v>
      </c>
      <c r="V128" s="184"/>
      <c r="W128" s="179"/>
      <c r="X128" s="430">
        <f t="shared" ca="1" si="36"/>
        <v>45443</v>
      </c>
      <c r="Y128" s="568" t="str">
        <f t="shared" ca="1" si="33"/>
        <v>Fri. June , 2024</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3.2">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Fri</v>
      </c>
      <c r="U129" s="249" t="str">
        <f t="shared" ca="1" si="32"/>
        <v>June</v>
      </c>
      <c r="V129" s="184"/>
      <c r="W129" s="179"/>
      <c r="X129" s="430">
        <f t="shared" ca="1" si="36"/>
        <v>45443</v>
      </c>
      <c r="Y129" s="568" t="str">
        <f t="shared" ca="1" si="33"/>
        <v>Fri. June , 2024</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3.2">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Fri</v>
      </c>
      <c r="U130" s="249" t="str">
        <f t="shared" ca="1" si="32"/>
        <v>June</v>
      </c>
      <c r="V130" s="184"/>
      <c r="W130" s="179"/>
      <c r="X130" s="430">
        <f t="shared" ca="1" si="36"/>
        <v>45443</v>
      </c>
      <c r="Y130" s="568" t="str">
        <f t="shared" ca="1" si="33"/>
        <v>Fri. June , 2024</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3.2">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Fri</v>
      </c>
      <c r="U131" s="249" t="str">
        <f t="shared" ca="1" si="32"/>
        <v>June</v>
      </c>
      <c r="V131" s="184"/>
      <c r="W131" s="179"/>
      <c r="X131" s="430">
        <f t="shared" ca="1" si="36"/>
        <v>45443</v>
      </c>
      <c r="Y131" s="568" t="str">
        <f t="shared" ca="1" si="33"/>
        <v>Fri. June , 2024</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3.2">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Fri</v>
      </c>
      <c r="U132" s="249" t="str">
        <f t="shared" ca="1" si="32"/>
        <v>June</v>
      </c>
      <c r="V132" s="184"/>
      <c r="W132" s="179"/>
      <c r="X132" s="430">
        <f t="shared" ca="1" si="36"/>
        <v>45443</v>
      </c>
      <c r="Y132" s="568" t="str">
        <f t="shared" ca="1" si="33"/>
        <v>Fri. June , 2024</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3.2">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Fri</v>
      </c>
      <c r="U133" s="249" t="str">
        <f t="shared" ca="1" si="32"/>
        <v>June</v>
      </c>
      <c r="V133" s="184"/>
      <c r="W133" s="179"/>
      <c r="X133" s="430">
        <f t="shared" ca="1" si="36"/>
        <v>45443</v>
      </c>
      <c r="Y133" s="568" t="str">
        <f t="shared" ca="1" si="33"/>
        <v>Fri. June , 2024</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3.2">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Fri</v>
      </c>
      <c r="U134" s="249" t="str">
        <f t="shared" ca="1" si="32"/>
        <v>June</v>
      </c>
      <c r="V134" s="184"/>
      <c r="W134" s="179"/>
      <c r="X134" s="430">
        <f t="shared" ca="1" si="36"/>
        <v>45443</v>
      </c>
      <c r="Y134" s="568" t="str">
        <f t="shared" ca="1" si="33"/>
        <v>Fri. June , 2024</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3.2">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Fri</v>
      </c>
      <c r="U135" s="249" t="str">
        <f t="shared" ca="1" si="32"/>
        <v>June</v>
      </c>
      <c r="V135" s="184"/>
      <c r="W135" s="179"/>
      <c r="X135" s="430">
        <f t="shared" ca="1" si="36"/>
        <v>45443</v>
      </c>
      <c r="Y135" s="568" t="str">
        <f t="shared" ca="1" si="33"/>
        <v>Fri. June , 2024</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3.2">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Fri</v>
      </c>
      <c r="U136" s="249" t="str">
        <f t="shared" ca="1" si="32"/>
        <v>June</v>
      </c>
      <c r="V136" s="184"/>
      <c r="W136" s="179"/>
      <c r="X136" s="430">
        <f t="shared" ca="1" si="36"/>
        <v>45443</v>
      </c>
      <c r="Y136" s="568" t="str">
        <f t="shared" ca="1" si="33"/>
        <v>Fri. June , 2024</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3.2">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Fri</v>
      </c>
      <c r="U137" s="249" t="str">
        <f t="shared" ca="1" si="32"/>
        <v>June</v>
      </c>
      <c r="V137" s="184"/>
      <c r="W137" s="179"/>
      <c r="X137" s="430">
        <f t="shared" ca="1" si="36"/>
        <v>45443</v>
      </c>
      <c r="Y137" s="568" t="str">
        <f t="shared" ca="1" si="33"/>
        <v>Fri. June , 2024</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3.2">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Fri</v>
      </c>
      <c r="U138" s="249" t="str">
        <f t="shared" ca="1" si="32"/>
        <v>June</v>
      </c>
      <c r="V138" s="184"/>
      <c r="W138" s="179"/>
      <c r="X138" s="430">
        <f t="shared" ca="1" si="36"/>
        <v>45443</v>
      </c>
      <c r="Y138" s="568" t="str">
        <f t="shared" ca="1" si="33"/>
        <v>Fri. June , 2024</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3.2">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Fri</v>
      </c>
      <c r="U139" s="249" t="str">
        <f t="shared" ca="1" si="32"/>
        <v>June</v>
      </c>
      <c r="V139" s="184"/>
      <c r="W139" s="179"/>
      <c r="X139" s="430">
        <f t="shared" ca="1" si="36"/>
        <v>45443</v>
      </c>
      <c r="Y139" s="568" t="str">
        <f t="shared" ca="1" si="33"/>
        <v>Fri. June , 2024</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3.2">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Fri</v>
      </c>
      <c r="U140" s="249" t="str">
        <f t="shared" ca="1" si="32"/>
        <v>June</v>
      </c>
      <c r="V140" s="184"/>
      <c r="W140" s="179"/>
      <c r="X140" s="430">
        <f t="shared" ca="1" si="36"/>
        <v>45443</v>
      </c>
      <c r="Y140" s="568" t="str">
        <f t="shared" ca="1" si="33"/>
        <v>Fri. June , 2024</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3.2">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Fri</v>
      </c>
      <c r="U141" s="249" t="str">
        <f t="shared" ca="1" si="32"/>
        <v>June</v>
      </c>
      <c r="V141" s="184"/>
      <c r="W141" s="179"/>
      <c r="X141" s="430">
        <f t="shared" ca="1" si="36"/>
        <v>45443</v>
      </c>
      <c r="Y141" s="568" t="str">
        <f t="shared" ca="1" si="33"/>
        <v>Fri. June , 2024</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3.2">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Fri</v>
      </c>
      <c r="U142" s="249" t="str">
        <f t="shared" ca="1" si="32"/>
        <v>June</v>
      </c>
      <c r="V142" s="184"/>
      <c r="W142" s="179"/>
      <c r="X142" s="430">
        <f t="shared" ca="1" si="36"/>
        <v>45443</v>
      </c>
      <c r="Y142" s="568" t="str">
        <f t="shared" ca="1" si="33"/>
        <v>Fri. June , 2024</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3.2">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Fri</v>
      </c>
      <c r="U143" s="249" t="str">
        <f t="shared" ca="1" si="32"/>
        <v>June</v>
      </c>
      <c r="V143" s="184"/>
      <c r="W143" s="179"/>
      <c r="X143" s="430">
        <f t="shared" ca="1" si="36"/>
        <v>45443</v>
      </c>
      <c r="Y143" s="568" t="str">
        <f t="shared" ca="1" si="33"/>
        <v>Fri. June , 2024</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3.2">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Fri</v>
      </c>
      <c r="U144" s="249" t="str">
        <f t="shared" ca="1" si="32"/>
        <v>June</v>
      </c>
      <c r="V144" s="184"/>
      <c r="W144" s="179"/>
      <c r="X144" s="430">
        <f t="shared" ca="1" si="36"/>
        <v>45443</v>
      </c>
      <c r="Y144" s="568" t="str">
        <f t="shared" ca="1" si="33"/>
        <v>Fri. June , 2024</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3.2">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Fri</v>
      </c>
      <c r="U145" s="249" t="str">
        <f t="shared" ca="1" si="32"/>
        <v>June</v>
      </c>
      <c r="V145" s="184"/>
      <c r="W145" s="179"/>
      <c r="X145" s="430">
        <f t="shared" ca="1" si="36"/>
        <v>45443</v>
      </c>
      <c r="Y145" s="568" t="str">
        <f t="shared" ca="1" si="33"/>
        <v>Fri. June , 2024</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3.2">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Fri</v>
      </c>
      <c r="U146" s="249" t="str">
        <f t="shared" ca="1" si="32"/>
        <v>June</v>
      </c>
      <c r="V146" s="184"/>
      <c r="W146" s="179"/>
      <c r="X146" s="430">
        <f t="shared" ca="1" si="36"/>
        <v>45443</v>
      </c>
      <c r="Y146" s="568" t="str">
        <f t="shared" ca="1" si="33"/>
        <v>Fri. June , 2024</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3.2">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Fri</v>
      </c>
      <c r="U147" s="249" t="str">
        <f t="shared" ca="1" si="32"/>
        <v>June</v>
      </c>
      <c r="V147" s="184"/>
      <c r="W147" s="179"/>
      <c r="X147" s="430">
        <f t="shared" ca="1" si="36"/>
        <v>45443</v>
      </c>
      <c r="Y147" s="568" t="str">
        <f t="shared" ca="1" si="33"/>
        <v>Fri. June , 2024</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3.2">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Fri</v>
      </c>
      <c r="U148" s="249" t="str">
        <f t="shared" ca="1" si="32"/>
        <v>June</v>
      </c>
      <c r="V148" s="184"/>
      <c r="W148" s="179"/>
      <c r="X148" s="430">
        <f t="shared" ca="1" si="36"/>
        <v>45443</v>
      </c>
      <c r="Y148" s="568" t="str">
        <f t="shared" ca="1" si="33"/>
        <v>Fri. June , 2024</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3.2">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Fri</v>
      </c>
      <c r="U149" s="249" t="str">
        <f t="shared" ref="U149:U194" ca="1" si="51">$U$19</f>
        <v>June</v>
      </c>
      <c r="V149" s="184"/>
      <c r="W149" s="179"/>
      <c r="X149" s="430">
        <f t="shared" ca="1" si="36"/>
        <v>45443</v>
      </c>
      <c r="Y149" s="568" t="str">
        <f t="shared" ref="Y149:Y194" ca="1" si="52">IF(Y143="f",T149&amp;". "&amp;" "&amp;R149&amp;" "&amp;U149&amp;" "&amp;$AE$7,T149&amp;". "&amp;U149&amp;" "&amp;R149&amp;", "&amp;$AE$7)</f>
        <v>Fri. June , 2024</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3.2">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Fri</v>
      </c>
      <c r="U150" s="249" t="str">
        <f t="shared" ca="1" si="51"/>
        <v>June</v>
      </c>
      <c r="V150" s="184"/>
      <c r="W150" s="179"/>
      <c r="X150" s="430">
        <f t="shared" ref="X150:X194" ca="1" si="55">$AE$8+D150</f>
        <v>45443</v>
      </c>
      <c r="Y150" s="568" t="str">
        <f t="shared" ca="1" si="52"/>
        <v>Fri. June , 2024</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3.2">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Fri</v>
      </c>
      <c r="U151" s="249" t="str">
        <f t="shared" ca="1" si="51"/>
        <v>June</v>
      </c>
      <c r="V151" s="184"/>
      <c r="W151" s="179"/>
      <c r="X151" s="430">
        <f t="shared" ca="1" si="55"/>
        <v>45443</v>
      </c>
      <c r="Y151" s="568" t="str">
        <f t="shared" ca="1" si="52"/>
        <v>Fri. June , 2024</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3.2">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Fri</v>
      </c>
      <c r="U152" s="249" t="str">
        <f t="shared" ca="1" si="51"/>
        <v>June</v>
      </c>
      <c r="V152" s="184"/>
      <c r="W152" s="179"/>
      <c r="X152" s="430">
        <f t="shared" ca="1" si="55"/>
        <v>45443</v>
      </c>
      <c r="Y152" s="568" t="str">
        <f t="shared" ca="1" si="52"/>
        <v>Fri. June , 2024</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3.2">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Fri</v>
      </c>
      <c r="U153" s="249" t="str">
        <f t="shared" ca="1" si="51"/>
        <v>June</v>
      </c>
      <c r="V153" s="184"/>
      <c r="W153" s="179"/>
      <c r="X153" s="430">
        <f t="shared" ca="1" si="55"/>
        <v>45443</v>
      </c>
      <c r="Y153" s="568" t="str">
        <f t="shared" ca="1" si="52"/>
        <v>Fri. June , 2024</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3.2">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Fri</v>
      </c>
      <c r="U154" s="249" t="str">
        <f t="shared" ca="1" si="51"/>
        <v>June</v>
      </c>
      <c r="V154" s="184"/>
      <c r="W154" s="179"/>
      <c r="X154" s="430">
        <f t="shared" ca="1" si="55"/>
        <v>45443</v>
      </c>
      <c r="Y154" s="568" t="str">
        <f t="shared" ca="1" si="52"/>
        <v>Fri. June , 2024</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3.2">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Fri</v>
      </c>
      <c r="U155" s="249" t="str">
        <f t="shared" ca="1" si="51"/>
        <v>June</v>
      </c>
      <c r="V155" s="184"/>
      <c r="W155" s="179"/>
      <c r="X155" s="430">
        <f t="shared" ca="1" si="55"/>
        <v>45443</v>
      </c>
      <c r="Y155" s="568" t="str">
        <f t="shared" ca="1" si="52"/>
        <v>Fri. June , 2024</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3.2">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Fri</v>
      </c>
      <c r="U156" s="249" t="str">
        <f t="shared" ca="1" si="51"/>
        <v>June</v>
      </c>
      <c r="V156" s="184"/>
      <c r="W156" s="179"/>
      <c r="X156" s="430">
        <f t="shared" ca="1" si="55"/>
        <v>45443</v>
      </c>
      <c r="Y156" s="568" t="str">
        <f t="shared" ca="1" si="52"/>
        <v>Fri. June , 2024</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3.2">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Fri</v>
      </c>
      <c r="U157" s="249" t="str">
        <f t="shared" ca="1" si="51"/>
        <v>June</v>
      </c>
      <c r="V157" s="184"/>
      <c r="W157" s="179"/>
      <c r="X157" s="430">
        <f t="shared" ca="1" si="55"/>
        <v>45443</v>
      </c>
      <c r="Y157" s="568" t="str">
        <f t="shared" ca="1" si="52"/>
        <v>Fri. June , 2024</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3.2">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Fri</v>
      </c>
      <c r="U158" s="249" t="str">
        <f t="shared" ca="1" si="51"/>
        <v>June</v>
      </c>
      <c r="V158" s="184"/>
      <c r="W158" s="179"/>
      <c r="X158" s="430">
        <f t="shared" ca="1" si="55"/>
        <v>45443</v>
      </c>
      <c r="Y158" s="568" t="str">
        <f t="shared" ca="1" si="52"/>
        <v>Fri. June , 2024</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3.2">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Fri</v>
      </c>
      <c r="U159" s="249" t="str">
        <f t="shared" ca="1" si="51"/>
        <v>June</v>
      </c>
      <c r="V159" s="184"/>
      <c r="W159" s="179"/>
      <c r="X159" s="430">
        <f t="shared" ca="1" si="55"/>
        <v>45443</v>
      </c>
      <c r="Y159" s="568" t="str">
        <f t="shared" ca="1" si="52"/>
        <v>Fri. June , 2024</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3.2">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Fri</v>
      </c>
      <c r="U160" s="249" t="str">
        <f t="shared" ca="1" si="51"/>
        <v>June</v>
      </c>
      <c r="V160" s="184"/>
      <c r="W160" s="179"/>
      <c r="X160" s="430">
        <f t="shared" ca="1" si="55"/>
        <v>45443</v>
      </c>
      <c r="Y160" s="568" t="str">
        <f t="shared" ca="1" si="52"/>
        <v>Fri. June , 2024</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3.2">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Fri</v>
      </c>
      <c r="U161" s="249" t="str">
        <f t="shared" ca="1" si="51"/>
        <v>June</v>
      </c>
      <c r="V161" s="184"/>
      <c r="W161" s="179"/>
      <c r="X161" s="430">
        <f t="shared" ca="1" si="55"/>
        <v>45443</v>
      </c>
      <c r="Y161" s="568" t="str">
        <f t="shared" ca="1" si="52"/>
        <v>Fri. June , 2024</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3.2">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Fri</v>
      </c>
      <c r="U162" s="249" t="str">
        <f t="shared" ca="1" si="51"/>
        <v>June</v>
      </c>
      <c r="V162" s="184"/>
      <c r="W162" s="179"/>
      <c r="X162" s="430">
        <f t="shared" ca="1" si="55"/>
        <v>45443</v>
      </c>
      <c r="Y162" s="568" t="str">
        <f t="shared" ca="1" si="52"/>
        <v>Fri. June , 2024</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3.2">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Fri</v>
      </c>
      <c r="U163" s="249" t="str">
        <f t="shared" ca="1" si="51"/>
        <v>June</v>
      </c>
      <c r="V163" s="184"/>
      <c r="W163" s="179"/>
      <c r="X163" s="430">
        <f t="shared" ca="1" si="55"/>
        <v>45443</v>
      </c>
      <c r="Y163" s="568" t="str">
        <f t="shared" ca="1" si="52"/>
        <v>Fri. June , 2024</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3.2">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Fri</v>
      </c>
      <c r="U164" s="249" t="str">
        <f t="shared" ca="1" si="51"/>
        <v>June</v>
      </c>
      <c r="V164" s="184"/>
      <c r="W164" s="179"/>
      <c r="X164" s="430">
        <f t="shared" ca="1" si="55"/>
        <v>45443</v>
      </c>
      <c r="Y164" s="568" t="str">
        <f t="shared" ca="1" si="52"/>
        <v>Fri. June , 2024</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3.2">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Fri</v>
      </c>
      <c r="U165" s="249" t="str">
        <f t="shared" ca="1" si="51"/>
        <v>June</v>
      </c>
      <c r="V165" s="184"/>
      <c r="W165" s="179"/>
      <c r="X165" s="430">
        <f t="shared" ca="1" si="55"/>
        <v>45443</v>
      </c>
      <c r="Y165" s="568" t="str">
        <f t="shared" ca="1" si="52"/>
        <v>Fri. June , 2024</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3.2">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Fri</v>
      </c>
      <c r="U166" s="249" t="str">
        <f t="shared" ca="1" si="51"/>
        <v>June</v>
      </c>
      <c r="V166" s="184"/>
      <c r="W166" s="179"/>
      <c r="X166" s="430">
        <f t="shared" ca="1" si="55"/>
        <v>45443</v>
      </c>
      <c r="Y166" s="568" t="str">
        <f t="shared" ca="1" si="52"/>
        <v>Fri. June , 2024</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3.2">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Fri</v>
      </c>
      <c r="U167" s="249" t="str">
        <f t="shared" ca="1" si="51"/>
        <v>June</v>
      </c>
      <c r="V167" s="184"/>
      <c r="W167" s="179"/>
      <c r="X167" s="430">
        <f t="shared" ca="1" si="55"/>
        <v>45443</v>
      </c>
      <c r="Y167" s="568" t="str">
        <f t="shared" ca="1" si="52"/>
        <v>Fri. June , 2024</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3.2">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Fri</v>
      </c>
      <c r="U168" s="249" t="str">
        <f t="shared" ca="1" si="51"/>
        <v>June</v>
      </c>
      <c r="V168" s="184"/>
      <c r="W168" s="179"/>
      <c r="X168" s="430">
        <f t="shared" ca="1" si="55"/>
        <v>45443</v>
      </c>
      <c r="Y168" s="568" t="str">
        <f t="shared" ca="1" si="52"/>
        <v>Fri. June , 2024</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3.2">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Fri</v>
      </c>
      <c r="U169" s="249" t="str">
        <f t="shared" ca="1" si="51"/>
        <v>June</v>
      </c>
      <c r="V169" s="184"/>
      <c r="W169" s="179"/>
      <c r="X169" s="430">
        <f t="shared" ca="1" si="55"/>
        <v>45443</v>
      </c>
      <c r="Y169" s="568" t="str">
        <f t="shared" ca="1" si="52"/>
        <v>Fri. June , 2024</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3.2">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Fri</v>
      </c>
      <c r="U170" s="249" t="str">
        <f t="shared" ca="1" si="51"/>
        <v>June</v>
      </c>
      <c r="V170" s="184"/>
      <c r="W170" s="179"/>
      <c r="X170" s="430">
        <f t="shared" ca="1" si="55"/>
        <v>45443</v>
      </c>
      <c r="Y170" s="568" t="str">
        <f t="shared" ca="1" si="52"/>
        <v>Fri. June , 2024</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3.2">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Fri</v>
      </c>
      <c r="U171" s="249" t="str">
        <f t="shared" ca="1" si="51"/>
        <v>June</v>
      </c>
      <c r="V171" s="184"/>
      <c r="W171" s="179"/>
      <c r="X171" s="430">
        <f t="shared" ca="1" si="55"/>
        <v>45443</v>
      </c>
      <c r="Y171" s="568" t="str">
        <f t="shared" ca="1" si="52"/>
        <v>Fri. June , 2024</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3.2">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Fri</v>
      </c>
      <c r="U172" s="249" t="str">
        <f t="shared" ca="1" si="51"/>
        <v>June</v>
      </c>
      <c r="V172" s="184"/>
      <c r="W172" s="179"/>
      <c r="X172" s="430">
        <f t="shared" ca="1" si="55"/>
        <v>45443</v>
      </c>
      <c r="Y172" s="568" t="str">
        <f t="shared" ca="1" si="52"/>
        <v>Fri. June , 2024</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3.2">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Fri</v>
      </c>
      <c r="U173" s="249" t="str">
        <f t="shared" ca="1" si="51"/>
        <v>June</v>
      </c>
      <c r="V173" s="184"/>
      <c r="W173" s="179"/>
      <c r="X173" s="430">
        <f t="shared" ca="1" si="55"/>
        <v>45443</v>
      </c>
      <c r="Y173" s="568" t="str">
        <f t="shared" ca="1" si="52"/>
        <v>Fri. June , 2024</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3.2">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Fri</v>
      </c>
      <c r="U174" s="249" t="str">
        <f t="shared" ca="1" si="51"/>
        <v>June</v>
      </c>
      <c r="V174" s="184"/>
      <c r="W174" s="179"/>
      <c r="X174" s="430">
        <f t="shared" ca="1" si="55"/>
        <v>45443</v>
      </c>
      <c r="Y174" s="568" t="str">
        <f t="shared" ca="1" si="52"/>
        <v>Fri. June , 2024</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3.2">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Fri</v>
      </c>
      <c r="U175" s="249" t="str">
        <f t="shared" ca="1" si="51"/>
        <v>June</v>
      </c>
      <c r="V175" s="184"/>
      <c r="W175" s="179"/>
      <c r="X175" s="430">
        <f t="shared" ca="1" si="55"/>
        <v>45443</v>
      </c>
      <c r="Y175" s="568" t="str">
        <f t="shared" ca="1" si="52"/>
        <v>Fri. June , 2024</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3.2">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Fri</v>
      </c>
      <c r="U176" s="249" t="str">
        <f t="shared" ca="1" si="51"/>
        <v>June</v>
      </c>
      <c r="V176" s="184"/>
      <c r="W176" s="179"/>
      <c r="X176" s="430">
        <f t="shared" ca="1" si="55"/>
        <v>45443</v>
      </c>
      <c r="Y176" s="568" t="str">
        <f t="shared" ca="1" si="52"/>
        <v>Fri. June , 2024</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3.2">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Fri</v>
      </c>
      <c r="U177" s="249" t="str">
        <f t="shared" ca="1" si="51"/>
        <v>June</v>
      </c>
      <c r="V177" s="184"/>
      <c r="W177" s="179"/>
      <c r="X177" s="430">
        <f t="shared" ca="1" si="55"/>
        <v>45443</v>
      </c>
      <c r="Y177" s="568" t="str">
        <f t="shared" ca="1" si="52"/>
        <v>Fri. June , 2024</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3.2">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Fri</v>
      </c>
      <c r="U178" s="249" t="str">
        <f t="shared" ca="1" si="51"/>
        <v>June</v>
      </c>
      <c r="V178" s="184"/>
      <c r="W178" s="179"/>
      <c r="X178" s="430">
        <f t="shared" ca="1" si="55"/>
        <v>45443</v>
      </c>
      <c r="Y178" s="568" t="str">
        <f t="shared" ca="1" si="52"/>
        <v>Fri. June , 2024</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3.2">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Fri</v>
      </c>
      <c r="U179" s="249" t="str">
        <f t="shared" ca="1" si="51"/>
        <v>June</v>
      </c>
      <c r="V179" s="184"/>
      <c r="W179" s="179"/>
      <c r="X179" s="430">
        <f t="shared" ca="1" si="55"/>
        <v>45443</v>
      </c>
      <c r="Y179" s="568" t="str">
        <f t="shared" ca="1" si="52"/>
        <v>Fri. June , 2024</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3.2">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Fri</v>
      </c>
      <c r="U180" s="249" t="str">
        <f t="shared" ca="1" si="51"/>
        <v>June</v>
      </c>
      <c r="V180" s="184"/>
      <c r="W180" s="179"/>
      <c r="X180" s="430">
        <f t="shared" ca="1" si="55"/>
        <v>45443</v>
      </c>
      <c r="Y180" s="568" t="str">
        <f t="shared" ca="1" si="52"/>
        <v>Fri. June , 2024</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3.2">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Fri</v>
      </c>
      <c r="U181" s="249" t="str">
        <f t="shared" ca="1" si="51"/>
        <v>June</v>
      </c>
      <c r="V181" s="184"/>
      <c r="W181" s="179"/>
      <c r="X181" s="430">
        <f t="shared" ca="1" si="55"/>
        <v>45443</v>
      </c>
      <c r="Y181" s="568" t="str">
        <f t="shared" ca="1" si="52"/>
        <v>Fri. June , 2024</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3.2">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Fri</v>
      </c>
      <c r="U182" s="249" t="str">
        <f t="shared" ca="1" si="51"/>
        <v>June</v>
      </c>
      <c r="V182" s="184"/>
      <c r="W182" s="179"/>
      <c r="X182" s="430">
        <f t="shared" ca="1" si="55"/>
        <v>45443</v>
      </c>
      <c r="Y182" s="568" t="str">
        <f t="shared" ca="1" si="52"/>
        <v>Fri. June , 2024</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3.2">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Fri</v>
      </c>
      <c r="U183" s="249" t="str">
        <f t="shared" ca="1" si="51"/>
        <v>June</v>
      </c>
      <c r="V183" s="184"/>
      <c r="W183" s="179"/>
      <c r="X183" s="430">
        <f t="shared" ca="1" si="55"/>
        <v>45443</v>
      </c>
      <c r="Y183" s="568" t="str">
        <f t="shared" ca="1" si="52"/>
        <v>Fri. June , 2024</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3.2">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Fri</v>
      </c>
      <c r="U184" s="249" t="str">
        <f t="shared" ca="1" si="51"/>
        <v>June</v>
      </c>
      <c r="V184" s="184"/>
      <c r="W184" s="179"/>
      <c r="X184" s="430">
        <f t="shared" ca="1" si="55"/>
        <v>45443</v>
      </c>
      <c r="Y184" s="568" t="str">
        <f t="shared" ca="1" si="52"/>
        <v>Fri. June , 2024</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3.2">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Fri</v>
      </c>
      <c r="U185" s="249" t="str">
        <f t="shared" ca="1" si="51"/>
        <v>June</v>
      </c>
      <c r="V185" s="184"/>
      <c r="W185" s="179"/>
      <c r="X185" s="430">
        <f t="shared" ca="1" si="55"/>
        <v>45443</v>
      </c>
      <c r="Y185" s="568" t="str">
        <f t="shared" ca="1" si="52"/>
        <v>Fri. June , 2024</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3.2">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Fri</v>
      </c>
      <c r="U186" s="249" t="str">
        <f t="shared" ca="1" si="51"/>
        <v>June</v>
      </c>
      <c r="V186" s="184"/>
      <c r="W186" s="179"/>
      <c r="X186" s="430">
        <f t="shared" ca="1" si="55"/>
        <v>45443</v>
      </c>
      <c r="Y186" s="568" t="str">
        <f t="shared" ca="1" si="52"/>
        <v>Fri. June , 2024</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3.2">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Fri</v>
      </c>
      <c r="U187" s="249" t="str">
        <f t="shared" ca="1" si="51"/>
        <v>June</v>
      </c>
      <c r="V187" s="184"/>
      <c r="W187" s="179"/>
      <c r="X187" s="430">
        <f t="shared" ca="1" si="55"/>
        <v>45443</v>
      </c>
      <c r="Y187" s="568" t="str">
        <f t="shared" ca="1" si="52"/>
        <v>Fri. June , 2024</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3.2">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Fri</v>
      </c>
      <c r="U188" s="249" t="str">
        <f t="shared" ca="1" si="51"/>
        <v>June</v>
      </c>
      <c r="V188" s="184"/>
      <c r="W188" s="179"/>
      <c r="X188" s="430">
        <f t="shared" ca="1" si="55"/>
        <v>45443</v>
      </c>
      <c r="Y188" s="568" t="str">
        <f t="shared" ca="1" si="52"/>
        <v>Fri. June , 2024</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3.2">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Fri</v>
      </c>
      <c r="U189" s="249" t="str">
        <f t="shared" ca="1" si="51"/>
        <v>June</v>
      </c>
      <c r="V189" s="184"/>
      <c r="W189" s="179"/>
      <c r="X189" s="430">
        <f t="shared" ca="1" si="55"/>
        <v>45443</v>
      </c>
      <c r="Y189" s="568" t="str">
        <f t="shared" ca="1" si="52"/>
        <v>Fri. June , 2024</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3.2">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Fri</v>
      </c>
      <c r="U190" s="249" t="str">
        <f t="shared" ca="1" si="51"/>
        <v>June</v>
      </c>
      <c r="V190" s="184"/>
      <c r="W190" s="179"/>
      <c r="X190" s="430">
        <f t="shared" ca="1" si="55"/>
        <v>45443</v>
      </c>
      <c r="Y190" s="568" t="str">
        <f t="shared" ca="1" si="52"/>
        <v>Fri. June , 2024</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3.2">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Fri</v>
      </c>
      <c r="U191" s="249" t="str">
        <f t="shared" ca="1" si="51"/>
        <v>June</v>
      </c>
      <c r="V191" s="184"/>
      <c r="W191" s="179"/>
      <c r="X191" s="430">
        <f t="shared" ca="1" si="55"/>
        <v>45443</v>
      </c>
      <c r="Y191" s="568" t="str">
        <f t="shared" ca="1" si="52"/>
        <v>Fri. June , 2024</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3.2">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Fri</v>
      </c>
      <c r="U192" s="249" t="str">
        <f t="shared" ca="1" si="51"/>
        <v>June</v>
      </c>
      <c r="V192" s="184"/>
      <c r="W192" s="179"/>
      <c r="X192" s="430">
        <f t="shared" ca="1" si="55"/>
        <v>45443</v>
      </c>
      <c r="Y192" s="568" t="str">
        <f t="shared" ca="1" si="52"/>
        <v>Fri. June , 2024</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3.2">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Fri</v>
      </c>
      <c r="U193" s="249" t="str">
        <f t="shared" ca="1" si="51"/>
        <v>June</v>
      </c>
      <c r="V193" s="184"/>
      <c r="W193" s="179"/>
      <c r="X193" s="430">
        <f t="shared" ca="1" si="55"/>
        <v>45443</v>
      </c>
      <c r="Y193" s="568" t="str">
        <f t="shared" ca="1" si="52"/>
        <v>Fri. June , 2024</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3.2">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Fri</v>
      </c>
      <c r="U194" s="249" t="str">
        <f t="shared" ca="1" si="51"/>
        <v>June</v>
      </c>
      <c r="V194" s="184"/>
      <c r="W194" s="179"/>
      <c r="X194" s="430">
        <f t="shared" ca="1" si="55"/>
        <v>45443</v>
      </c>
      <c r="Y194" s="568" t="str">
        <f t="shared" ca="1" si="52"/>
        <v>Fri. June , 2024</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3.2">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 customHeight="1">
      <c r="F196" s="907" t="str">
        <f>'NTS ONLY_set_year'!$E$133&amp;"
"&amp;'NTS ONLY_set_year'!$E$5</f>
        <v xml:space="preserve">© 2024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
</v>
      </c>
      <c r="G196" s="907"/>
      <c r="H196" s="907"/>
      <c r="I196" s="907"/>
      <c r="J196" s="907"/>
      <c r="K196" s="907"/>
      <c r="L196" s="907"/>
      <c r="M196" s="907"/>
      <c r="N196" s="907"/>
      <c r="O196" s="907"/>
      <c r="P196" s="907"/>
      <c r="Q196" s="907"/>
      <c r="R196" s="907"/>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 customHeight="1">
      <c r="F197" s="907"/>
      <c r="G197" s="907"/>
      <c r="H197" s="907"/>
      <c r="I197" s="907"/>
      <c r="J197" s="907"/>
      <c r="K197" s="907"/>
      <c r="L197" s="907"/>
      <c r="M197" s="907"/>
      <c r="N197" s="907"/>
      <c r="O197" s="907"/>
      <c r="P197" s="907"/>
      <c r="Q197" s="907"/>
      <c r="R197" s="907"/>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 customHeight="1">
      <c r="A198" s="5"/>
      <c r="B198" s="5"/>
      <c r="C198" s="5"/>
      <c r="D198" s="5"/>
      <c r="E198" s="5"/>
      <c r="F198" s="907"/>
      <c r="G198" s="907"/>
      <c r="H198" s="907"/>
      <c r="I198" s="907"/>
      <c r="J198" s="907"/>
      <c r="K198" s="907"/>
      <c r="L198" s="907"/>
      <c r="M198" s="907"/>
      <c r="N198" s="907"/>
      <c r="O198" s="907"/>
      <c r="P198" s="907"/>
      <c r="Q198" s="907"/>
      <c r="R198" s="907"/>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3.2">
      <c r="G199" s="41"/>
      <c r="S199" s="30"/>
      <c r="Z199" s="315">
        <f ca="1">AC198</f>
        <v>30</v>
      </c>
      <c r="AA199" s="185"/>
    </row>
    <row r="200" spans="1:255" customFormat="1" ht="13.2">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3.2">
      <c r="T201" s="179"/>
      <c r="U201" s="832" t="str">
        <f ca="1">$X$11</f>
        <v/>
      </c>
      <c r="V201" s="833"/>
      <c r="W201" s="833"/>
      <c r="X201" s="833"/>
      <c r="Y201" s="833"/>
      <c r="Z201" s="833"/>
      <c r="AA201" s="833"/>
      <c r="AB201" s="834"/>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3.2">
      <c r="T202" s="179"/>
      <c r="U202" s="898"/>
      <c r="V202" s="899"/>
      <c r="W202" s="899"/>
      <c r="X202" s="899"/>
      <c r="Y202" s="899"/>
      <c r="Z202" s="899"/>
      <c r="AA202" s="899"/>
      <c r="AB202" s="900"/>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xr:uid="{00000000-0004-0000-0800-000000000000}"/>
    <hyperlink ref="Q3" r:id="rId2" xr:uid="{00000000-0004-0000-0800-000001000000}"/>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Alejandra Tranfaglia (CA)</cp:lastModifiedBy>
  <cp:lastPrinted>2012-01-19T20:19:44Z</cp:lastPrinted>
  <dcterms:created xsi:type="dcterms:W3CDTF">2009-10-23T21:31:14Z</dcterms:created>
  <dcterms:modified xsi:type="dcterms:W3CDTF">2024-02-05T18:00:10Z</dcterms:modified>
</cp:coreProperties>
</file>