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LFS Source\LFSS\16LFSS-SRC\Tmpl\"/>
    </mc:Choice>
  </mc:AlternateContent>
  <bookViews>
    <workbookView xWindow="-15" yWindow="5625" windowWidth="11955" windowHeight="3285" tabRatio="864"/>
  </bookViews>
  <sheets>
    <sheet name="Cover" sheetId="53" r:id="rId1"/>
    <sheet name="F1" sheetId="66" r:id="rId2"/>
    <sheet name="F2" sheetId="34" r:id="rId3"/>
    <sheet name="F3" sheetId="68" r:id="rId4"/>
    <sheet name="F4" sheetId="87" r:id="rId5"/>
    <sheet name="F5-WS" sheetId="81" r:id="rId6"/>
    <sheet name="F5" sheetId="24" r:id="rId7"/>
    <sheet name="F6-WS" sheetId="37" r:id="rId8"/>
    <sheet name="F6" sheetId="41" r:id="rId9"/>
    <sheet name="F7" sheetId="43" r:id="rId10"/>
    <sheet name="F8" sheetId="46" r:id="rId11"/>
    <sheet name="F9" sheetId="88" r:id="rId12"/>
    <sheet name="F10" sheetId="105" r:id="rId13"/>
    <sheet name="Per Lawyer Report" sheetId="49" r:id="rId14"/>
    <sheet name="Averages Report" sheetId="52" r:id="rId15"/>
    <sheet name="Reference" sheetId="36" state="hidden" r:id="rId16"/>
  </sheets>
  <definedNames>
    <definedName name="_Order1" hidden="1">0</definedName>
    <definedName name="_Order2" hidden="1">0</definedName>
    <definedName name="I_F10.L02d_oth">'F10'!$E$23:$F$23</definedName>
    <definedName name="I_F10.L04g_oth">'F10'!$E$42:$F$42</definedName>
    <definedName name="I_F10.L05e_oth">'F10'!$E$50:$F$50</definedName>
    <definedName name="I_F10.L07o_oth">'F10'!$E$74:$F$74</definedName>
    <definedName name="I_FIRM_ID">'F1'!$F$6:$G$6</definedName>
    <definedName name="I_FIRM_NAME">'F1'!$F$8:$L$8</definedName>
    <definedName name="I_FOH">'F1'!$U$6:$V$6</definedName>
    <definedName name="I_PRINT_SUPPRESS_COO">'F4'!$M$78:$N$78</definedName>
    <definedName name="I_PRINT_SUPPRESS_OTHER_CSUITES">'F4'!$M$79:$N$79</definedName>
    <definedName name="I_PRINT_SUPPRESS_OTHER_DIRECTORS">'F4'!$M$80:$N$80</definedName>
    <definedName name="Offices">'F1'!$C$31:$T$63</definedName>
    <definedName name="_xlnm.Print_Area" localSheetId="14">'Averages Report'!$A$1:$AK$30</definedName>
    <definedName name="_xlnm.Print_Area" localSheetId="1">'F1'!$A$1:$U$63</definedName>
    <definedName name="_xlnm.Print_Area" localSheetId="12">'F10'!$A$6:$T$80</definedName>
    <definedName name="_xlnm.Print_Area" localSheetId="2">'F2'!$A$1:$AV$28</definedName>
    <definedName name="_xlnm.Print_Area" localSheetId="3">'F3'!$A$1:$AU$36</definedName>
    <definedName name="_xlnm.Print_Area" localSheetId="4">'F4'!$A$7:$BP$82</definedName>
    <definedName name="_xlnm.Print_Area" localSheetId="6">'F5'!$A$1:$AV$39</definedName>
    <definedName name="_xlnm.Print_Area" localSheetId="5">'F5-WS'!$A$1:$AU$220</definedName>
    <definedName name="_xlnm.Print_Area" localSheetId="8">'F6'!$A$1:$AV$35</definedName>
    <definedName name="_xlnm.Print_Area" localSheetId="7">'F6-WS'!$A$1:$AU$56</definedName>
    <definedName name="_xlnm.Print_Area" localSheetId="9">'F7'!$A$1:$AV$37</definedName>
    <definedName name="_xlnm.Print_Area" localSheetId="10">'F8'!$A$7:$AV$38</definedName>
    <definedName name="_xlnm.Print_Area" localSheetId="11">'F9'!$A$1:$AU$35</definedName>
    <definedName name="_xlnm.Print_Area" localSheetId="13">'Per Lawyer Report'!$A$1:$AK$42</definedName>
    <definedName name="_xlnm.Print_Titles" localSheetId="14">'Averages Report'!$A:$C,'Averages Report'!$1:$6</definedName>
    <definedName name="_xlnm.Print_Titles" localSheetId="1">'F1'!$1:$30</definedName>
    <definedName name="_xlnm.Print_Titles" localSheetId="12">'F10'!$1:$5</definedName>
    <definedName name="_xlnm.Print_Titles" localSheetId="2">'F2'!$A:$D,'F2'!$1:$6</definedName>
    <definedName name="_xlnm.Print_Titles" localSheetId="3">'F3'!$A:$D</definedName>
    <definedName name="_xlnm.Print_Titles" localSheetId="6">'F5'!$A:$D,'F5'!$1:$6</definedName>
    <definedName name="_xlnm.Print_Titles" localSheetId="5">'F5-WS'!$A:$D,'F5-WS'!$1:$6</definedName>
    <definedName name="_xlnm.Print_Titles" localSheetId="8">'F6'!$A:$D,'F6'!$1:$6</definedName>
    <definedName name="_xlnm.Print_Titles" localSheetId="7">'F6-WS'!$A:$D,'F6-WS'!$1:$6</definedName>
    <definedName name="_xlnm.Print_Titles" localSheetId="9">'F7'!$A:$D,'F7'!$1:$6</definedName>
    <definedName name="_xlnm.Print_Titles" localSheetId="10">'F8'!$A:$D,'F8'!$1:$6</definedName>
    <definedName name="_xlnm.Print_Titles" localSheetId="11">'F9'!$A:$D,'F9'!$1:$5</definedName>
    <definedName name="_xlnm.Print_Titles" localSheetId="13">'Per Lawyer Report'!$A:$C</definedName>
    <definedName name="R_F10">'F10'!$H$7:$R$77</definedName>
    <definedName name="R_F2">'F2'!$E$8:$AT$27</definedName>
    <definedName name="R_F3">'F3'!$E$8:$AT$35</definedName>
    <definedName name="R_F4b">'F4'!$P$9:$Z$81</definedName>
    <definedName name="R_F4f">'F4'!$AB$9:$AL$52</definedName>
    <definedName name="R_F4p">'F4'!$E$78:$M$80</definedName>
    <definedName name="R_F4s">'F4'!$E$9:$O$81</definedName>
    <definedName name="R_F5">'F5'!$E$9:$AT$38</definedName>
    <definedName name="R_F5WS">'F5-WS'!$E$9:$AT$219</definedName>
    <definedName name="R_F6">'F6'!$E$8:$AT$34</definedName>
    <definedName name="R_F6WS">'F6-WS'!$E$9:$AT$55</definedName>
    <definedName name="R_F7">'F7'!$E$9:$AT$36</definedName>
    <definedName name="R_F8">'F8'!$E$8:$AT$37</definedName>
    <definedName name="R_F9">'F9'!$E$8:$AT$34</definedName>
    <definedName name="ref15Ofc">Reference!$D$9</definedName>
    <definedName name="ref30Ofc">Reference!$D$11</definedName>
    <definedName name="refAveragesRpt">Reference!$D$52</definedName>
    <definedName name="refCoverNote">Reference!$D$8</definedName>
    <definedName name="refDETSubmission">'F1'!$F$10:$G$10</definedName>
    <definedName name="refDROfc">Reference!$D$46</definedName>
    <definedName name="refFWRange">Reference!$D$48</definedName>
    <definedName name="refMaxF1">Reference!$D$44</definedName>
    <definedName name="refMaxF1Rows">Reference!$D$54</definedName>
    <definedName name="refMaxSheets">Reference!$D$45</definedName>
    <definedName name="refMO">Reference!$D$2</definedName>
    <definedName name="refNoFWRange">Reference!$D$47</definedName>
    <definedName name="refOfc1">Reference!$D$14</definedName>
    <definedName name="refOfc10">Reference!$D$23</definedName>
    <definedName name="refOfc11">Reference!$D$24</definedName>
    <definedName name="refOfc12">Reference!$D$25</definedName>
    <definedName name="refOfc13">Reference!$D$26</definedName>
    <definedName name="refOfc14">Reference!$D$27</definedName>
    <definedName name="refOfc15">Reference!$D$28</definedName>
    <definedName name="refOfc16">Reference!$D$29</definedName>
    <definedName name="refOfc17">Reference!$D$30</definedName>
    <definedName name="refOfc18">Reference!$D$31</definedName>
    <definedName name="refOfc19">Reference!$D$32</definedName>
    <definedName name="refOfc2">Reference!$D$15</definedName>
    <definedName name="refOfc20">Reference!$D$33</definedName>
    <definedName name="refOfc21">Reference!$D$34</definedName>
    <definedName name="refOfc22">Reference!$D$35</definedName>
    <definedName name="refOfc23">Reference!$D$36</definedName>
    <definedName name="refOfc24">Reference!$D$37</definedName>
    <definedName name="refOfc25">Reference!$D$38</definedName>
    <definedName name="refOfc26">Reference!$D$39</definedName>
    <definedName name="refOfc27">Reference!$D$40</definedName>
    <definedName name="refOfc28">Reference!$D$41</definedName>
    <definedName name="refOfc29">Reference!$D$42</definedName>
    <definedName name="refOfc3">Reference!$D$16</definedName>
    <definedName name="refOfc30">Reference!$D$43</definedName>
    <definedName name="refOfc4">Reference!$D$17</definedName>
    <definedName name="refOfc5">Reference!$D$18</definedName>
    <definedName name="refOfc6">Reference!$D$19</definedName>
    <definedName name="refOfc7">Reference!$D$20</definedName>
    <definedName name="refOfc8">Reference!$D$21</definedName>
    <definedName name="refOfc9">Reference!$D$22</definedName>
    <definedName name="refOfcRows">Reference!$D$50</definedName>
    <definedName name="refOffices">Reference!$D$7</definedName>
    <definedName name="refPerLawyerRpt">Reference!$D$51</definedName>
    <definedName name="refPhaseIRanges">Reference!$B$58:$D$80</definedName>
    <definedName name="refPhI_Ind">Reference!$D$13</definedName>
    <definedName name="refPhIIDataSource">Reference!$D$53</definedName>
    <definedName name="refSALSubmission">'F1'!$J$10:$K$10</definedName>
    <definedName name="refSingleOfc">Reference!$D$10</definedName>
    <definedName name="refSurveyLbl">Reference!$D$5</definedName>
    <definedName name="refSurveyYear">Reference!$D$6</definedName>
    <definedName name="refTFALabel">Reference!$D$4</definedName>
    <definedName name="refTFLabel">Reference!$D$3</definedName>
    <definedName name="refVersion">Reference!$D$12</definedName>
    <definedName name="refWSRange">Reference!$D$49</definedName>
    <definedName name="SAL_F10">'F10'!$P$7:$P$77</definedName>
    <definedName name="SAL_F4_OFCS">'F4'!$AM$55:$BO$74</definedName>
    <definedName name="SAL_F4_OTH_CSUITES">'F4'!$B$24:$D$25</definedName>
    <definedName name="SAL_F4_OTH_DIR">'F4'!$B$51:$D$52</definedName>
    <definedName name="SAL_F4_PS">'F4'!$M$78:$X$80</definedName>
    <definedName name="SAL_F4_TF_BON">'F4'!$X$9:$X$74</definedName>
    <definedName name="SAL_F4_TF_FTE">'F4'!$AJ$9:$AJ$52</definedName>
    <definedName name="SAL_F4_TF_SAL">'F4'!$M$9:$M$74</definedName>
  </definedNames>
  <calcPr calcId="152511"/>
</workbook>
</file>

<file path=xl/calcChain.xml><?xml version="1.0" encoding="utf-8"?>
<calcChain xmlns="http://schemas.openxmlformats.org/spreadsheetml/2006/main">
  <c r="R66" i="105" l="1"/>
  <c r="A3" i="53"/>
  <c r="AL52" i="87" l="1"/>
  <c r="AL51" i="87"/>
  <c r="AL29" i="87"/>
  <c r="AL30" i="87"/>
  <c r="AL31" i="87"/>
  <c r="AL32" i="87"/>
  <c r="AL33" i="87"/>
  <c r="AL34" i="87"/>
  <c r="AL35" i="87"/>
  <c r="AL36" i="87"/>
  <c r="AL37" i="87"/>
  <c r="AL38" i="87"/>
  <c r="AL39" i="87"/>
  <c r="AL40" i="87"/>
  <c r="AL41" i="87"/>
  <c r="AL42" i="87"/>
  <c r="AL43" i="87"/>
  <c r="AL44" i="87"/>
  <c r="AL45" i="87"/>
  <c r="AL46" i="87"/>
  <c r="AL47" i="87"/>
  <c r="AL48" i="87"/>
  <c r="AL49" i="87"/>
  <c r="AL28" i="87"/>
  <c r="AL25" i="87"/>
  <c r="AL24" i="87"/>
  <c r="AL11" i="87"/>
  <c r="AL12" i="87"/>
  <c r="AL13" i="87"/>
  <c r="AL14" i="87"/>
  <c r="AL15" i="87"/>
  <c r="AL16" i="87"/>
  <c r="AL17" i="87"/>
  <c r="AL18" i="87"/>
  <c r="AL19" i="87"/>
  <c r="AL20" i="87"/>
  <c r="AL21" i="87"/>
  <c r="AL22" i="87"/>
  <c r="AL9" i="87"/>
  <c r="Z74" i="87"/>
  <c r="Z73" i="87"/>
  <c r="Z72" i="87"/>
  <c r="Z71" i="87"/>
  <c r="Z70" i="87"/>
  <c r="Z69" i="87"/>
  <c r="Z68" i="87"/>
  <c r="Z67" i="87"/>
  <c r="Z66" i="87"/>
  <c r="Z65" i="87"/>
  <c r="Z64" i="87"/>
  <c r="Z63" i="87"/>
  <c r="Z62" i="87"/>
  <c r="Z61" i="87"/>
  <c r="Z60" i="87"/>
  <c r="Z59" i="87"/>
  <c r="Z58" i="87"/>
  <c r="Z57" i="87"/>
  <c r="O74" i="87"/>
  <c r="O73" i="87"/>
  <c r="O72" i="87"/>
  <c r="O71" i="87"/>
  <c r="O70" i="87"/>
  <c r="O69" i="87"/>
  <c r="O68" i="87"/>
  <c r="O67" i="87"/>
  <c r="O66" i="87"/>
  <c r="O65" i="87"/>
  <c r="O64" i="87"/>
  <c r="O63" i="87"/>
  <c r="O62" i="87"/>
  <c r="O61" i="87"/>
  <c r="O60" i="87"/>
  <c r="O59" i="87"/>
  <c r="O58" i="87"/>
  <c r="O57" i="87"/>
  <c r="Z52" i="87"/>
  <c r="Z51" i="87"/>
  <c r="Z29" i="87"/>
  <c r="Z30" i="87"/>
  <c r="Z31" i="87"/>
  <c r="Z32" i="87"/>
  <c r="Z33" i="87"/>
  <c r="Z34" i="87"/>
  <c r="Z35" i="87"/>
  <c r="Z36" i="87"/>
  <c r="Z37" i="87"/>
  <c r="Z38" i="87"/>
  <c r="Z39" i="87"/>
  <c r="Z40" i="87"/>
  <c r="Z41" i="87"/>
  <c r="Z42" i="87"/>
  <c r="Z43" i="87"/>
  <c r="Z44" i="87"/>
  <c r="Z45" i="87"/>
  <c r="Z46" i="87"/>
  <c r="Z47" i="87"/>
  <c r="Z48" i="87"/>
  <c r="Z49" i="87"/>
  <c r="Z28" i="87"/>
  <c r="Z25" i="87"/>
  <c r="Z24" i="87"/>
  <c r="Z11" i="87"/>
  <c r="Z12" i="87"/>
  <c r="Z13" i="87"/>
  <c r="Z14" i="87"/>
  <c r="Z15" i="87"/>
  <c r="Z16" i="87"/>
  <c r="Z17" i="87"/>
  <c r="Z18" i="87"/>
  <c r="Z19" i="87"/>
  <c r="Z20" i="87"/>
  <c r="Z21" i="87"/>
  <c r="Z22" i="87"/>
  <c r="Z9" i="87"/>
  <c r="O52" i="87"/>
  <c r="O51" i="87"/>
  <c r="O29" i="87"/>
  <c r="O30" i="87"/>
  <c r="O31" i="87"/>
  <c r="O32" i="87"/>
  <c r="O33" i="87"/>
  <c r="O34" i="87"/>
  <c r="O35" i="87"/>
  <c r="O36" i="87"/>
  <c r="O37" i="87"/>
  <c r="O38" i="87"/>
  <c r="O39" i="87"/>
  <c r="O40" i="87"/>
  <c r="O41" i="87"/>
  <c r="O42" i="87"/>
  <c r="O43" i="87"/>
  <c r="O44" i="87"/>
  <c r="O45" i="87"/>
  <c r="O46" i="87"/>
  <c r="O47" i="87"/>
  <c r="O48" i="87"/>
  <c r="O49" i="87"/>
  <c r="O28" i="87"/>
  <c r="O25" i="87"/>
  <c r="O24" i="87"/>
  <c r="O10" i="87"/>
  <c r="O11" i="87"/>
  <c r="O12" i="87"/>
  <c r="O13" i="87"/>
  <c r="O14" i="87"/>
  <c r="O15" i="87"/>
  <c r="O16" i="87"/>
  <c r="O17" i="87"/>
  <c r="O18" i="87"/>
  <c r="O19" i="87"/>
  <c r="O20" i="87"/>
  <c r="O21" i="87"/>
  <c r="O22" i="87"/>
  <c r="AL80" i="87" l="1"/>
  <c r="AL10" i="87"/>
  <c r="S33" i="66" l="1"/>
  <c r="A2" i="105" l="1"/>
  <c r="R77" i="105" l="1"/>
  <c r="R74" i="105"/>
  <c r="R73" i="105"/>
  <c r="R72" i="105"/>
  <c r="R71" i="105"/>
  <c r="R70" i="105"/>
  <c r="R69" i="105"/>
  <c r="R68" i="105"/>
  <c r="R67" i="105"/>
  <c r="R65" i="105"/>
  <c r="R64" i="105"/>
  <c r="R63" i="105"/>
  <c r="R62" i="105"/>
  <c r="R61" i="105"/>
  <c r="R60" i="105"/>
  <c r="R59" i="105"/>
  <c r="R53" i="105"/>
  <c r="R45" i="105"/>
  <c r="R35" i="105"/>
  <c r="R15" i="105"/>
  <c r="R14" i="105"/>
  <c r="R13" i="105"/>
  <c r="R12" i="105"/>
  <c r="R11" i="105"/>
  <c r="R10" i="105"/>
  <c r="R9" i="105"/>
  <c r="R7" i="105"/>
  <c r="A2" i="46"/>
  <c r="A2" i="88"/>
  <c r="AF80" i="105" l="1"/>
  <c r="AF79" i="105"/>
  <c r="AF78" i="105"/>
  <c r="AF77" i="105"/>
  <c r="AF76" i="105"/>
  <c r="AF69" i="105"/>
  <c r="AF68" i="105"/>
  <c r="AF67" i="105"/>
  <c r="AF65" i="105"/>
  <c r="AF64" i="105"/>
  <c r="AF63" i="105"/>
  <c r="AF62" i="105"/>
  <c r="AF61" i="105"/>
  <c r="AF26" i="105"/>
  <c r="R26" i="105"/>
  <c r="AF25" i="105"/>
  <c r="R18" i="105"/>
  <c r="R8" i="105"/>
  <c r="A1" i="105"/>
  <c r="R33" i="66" l="1"/>
  <c r="Q33" i="66" l="1"/>
  <c r="F16" i="49" l="1"/>
  <c r="AT35" i="68"/>
  <c r="AS35" i="68"/>
  <c r="AR35" i="68"/>
  <c r="AQ35" i="68"/>
  <c r="AP35" i="68"/>
  <c r="AO35" i="68"/>
  <c r="AN35" i="68"/>
  <c r="AM35" i="68"/>
  <c r="AL35" i="68"/>
  <c r="AK35" i="68"/>
  <c r="AJ35" i="68"/>
  <c r="AI35" i="68"/>
  <c r="AH35" i="68"/>
  <c r="AG35" i="68"/>
  <c r="AF35" i="68"/>
  <c r="AE35" i="68"/>
  <c r="AD35" i="68"/>
  <c r="AC35" i="68"/>
  <c r="AB35" i="68"/>
  <c r="AA35" i="68"/>
  <c r="Z35" i="68"/>
  <c r="Y35" i="68"/>
  <c r="X35" i="68"/>
  <c r="W35" i="68"/>
  <c r="V35" i="68"/>
  <c r="U35" i="68"/>
  <c r="T35" i="68"/>
  <c r="S35" i="68"/>
  <c r="R35" i="68"/>
  <c r="Q35" i="68"/>
  <c r="P35" i="68"/>
  <c r="AT34" i="68"/>
  <c r="AS34" i="68"/>
  <c r="AR34" i="68"/>
  <c r="AQ34" i="68"/>
  <c r="AP34" i="68"/>
  <c r="AO34" i="68"/>
  <c r="AN34" i="68"/>
  <c r="AM34" i="68"/>
  <c r="AL34" i="68"/>
  <c r="AK34" i="68"/>
  <c r="AJ34" i="68"/>
  <c r="AI34" i="68"/>
  <c r="AH34" i="68"/>
  <c r="AG34" i="68"/>
  <c r="AF34" i="68"/>
  <c r="AE34" i="68"/>
  <c r="AD34" i="68"/>
  <c r="AC34" i="68"/>
  <c r="AB34" i="68"/>
  <c r="AA34" i="68"/>
  <c r="Z34" i="68"/>
  <c r="Y34" i="68"/>
  <c r="X34" i="68"/>
  <c r="W34" i="68"/>
  <c r="V34" i="68"/>
  <c r="U34" i="68"/>
  <c r="T34" i="68"/>
  <c r="S34" i="68"/>
  <c r="R34" i="68"/>
  <c r="Q34" i="68"/>
  <c r="P34" i="68"/>
  <c r="O33" i="88" l="1"/>
  <c r="O32" i="88"/>
  <c r="BB32" i="88"/>
  <c r="BB31" i="88"/>
  <c r="O31" i="88"/>
  <c r="Z10" i="87"/>
  <c r="M35" i="68"/>
  <c r="M34" i="68"/>
  <c r="BB11" i="68"/>
  <c r="O11" i="68"/>
  <c r="O10" i="68"/>
  <c r="P33" i="66" l="1"/>
  <c r="BB9" i="88" l="1"/>
  <c r="BB10" i="88"/>
  <c r="BB11" i="88"/>
  <c r="BB12" i="88"/>
  <c r="BB13" i="88"/>
  <c r="BB14" i="88"/>
  <c r="BB15" i="88"/>
  <c r="BB16" i="88"/>
  <c r="BB17" i="88"/>
  <c r="BB18" i="88"/>
  <c r="BB19" i="88"/>
  <c r="BB20" i="88"/>
  <c r="BB21" i="88"/>
  <c r="BB22" i="88"/>
  <c r="BB23" i="88"/>
  <c r="BB24" i="88"/>
  <c r="BB25" i="88"/>
  <c r="BB26" i="88"/>
  <c r="BB27" i="88"/>
  <c r="BB28" i="88"/>
  <c r="BB29" i="88"/>
  <c r="BB30" i="88"/>
  <c r="BB33" i="88"/>
  <c r="BB34" i="88"/>
  <c r="BB8" i="88"/>
  <c r="BB9" i="46"/>
  <c r="BB10" i="46"/>
  <c r="BB11" i="46"/>
  <c r="BB12" i="46"/>
  <c r="BB13" i="46"/>
  <c r="BB14" i="46"/>
  <c r="BB15" i="46"/>
  <c r="BB16" i="46"/>
  <c r="BB17" i="46"/>
  <c r="BB18" i="46"/>
  <c r="BB19" i="46"/>
  <c r="BB20" i="46"/>
  <c r="BB21" i="46"/>
  <c r="BB22" i="46"/>
  <c r="BB23" i="46"/>
  <c r="BB24" i="46"/>
  <c r="BB25" i="46"/>
  <c r="BB26" i="46"/>
  <c r="BB27" i="46"/>
  <c r="BB28" i="46"/>
  <c r="BB29" i="46"/>
  <c r="BB30" i="46"/>
  <c r="BB31" i="46"/>
  <c r="BB32" i="46"/>
  <c r="BB33" i="46"/>
  <c r="BB34" i="46"/>
  <c r="BB35" i="46"/>
  <c r="BB36" i="46"/>
  <c r="BB37" i="46"/>
  <c r="BB8" i="46"/>
  <c r="BB10" i="43"/>
  <c r="BB11" i="43"/>
  <c r="BB12" i="43"/>
  <c r="BB13" i="43"/>
  <c r="BB14" i="43"/>
  <c r="BB15" i="43"/>
  <c r="BB16" i="43"/>
  <c r="BB17" i="43"/>
  <c r="BB18" i="43"/>
  <c r="BB19" i="43"/>
  <c r="BB20" i="43"/>
  <c r="BB21" i="43"/>
  <c r="BB22" i="43"/>
  <c r="BB23" i="43"/>
  <c r="BB24" i="43"/>
  <c r="BB25" i="43"/>
  <c r="BB26" i="43"/>
  <c r="BB27" i="43"/>
  <c r="BB28" i="43"/>
  <c r="BB29" i="43"/>
  <c r="BB30" i="43"/>
  <c r="BB31" i="43"/>
  <c r="BB32" i="43"/>
  <c r="BB33" i="43"/>
  <c r="BB34" i="43"/>
  <c r="BB35" i="43"/>
  <c r="BB36" i="43"/>
  <c r="BB9" i="43"/>
  <c r="BB10" i="41"/>
  <c r="BB11" i="41"/>
  <c r="BB12" i="41"/>
  <c r="BB13" i="41"/>
  <c r="BB14" i="41"/>
  <c r="BB15" i="41"/>
  <c r="BB16" i="41"/>
  <c r="BB17" i="41"/>
  <c r="BB18" i="41"/>
  <c r="BB19" i="41"/>
  <c r="BB20" i="41"/>
  <c r="BB21" i="41"/>
  <c r="BB22" i="41"/>
  <c r="BB23" i="41"/>
  <c r="BB24" i="41"/>
  <c r="BB25" i="41"/>
  <c r="BB26" i="41"/>
  <c r="BB27" i="41"/>
  <c r="BB28" i="41"/>
  <c r="BB29" i="41"/>
  <c r="BB30" i="41"/>
  <c r="BB31" i="41"/>
  <c r="BB32" i="41"/>
  <c r="BB33" i="41"/>
  <c r="BB34" i="41"/>
  <c r="BB9" i="41"/>
  <c r="BB10" i="37"/>
  <c r="BB11" i="37"/>
  <c r="BB12" i="37"/>
  <c r="BB13" i="37"/>
  <c r="BB14" i="37"/>
  <c r="BB15" i="37"/>
  <c r="BB16" i="37"/>
  <c r="BB17" i="37"/>
  <c r="BB18" i="37"/>
  <c r="BB19" i="37"/>
  <c r="BB20" i="37"/>
  <c r="BB21" i="37"/>
  <c r="BB22" i="37"/>
  <c r="BB23" i="37"/>
  <c r="BB24" i="37"/>
  <c r="BB25" i="37"/>
  <c r="BB26" i="37"/>
  <c r="BB27" i="37"/>
  <c r="BB28" i="37"/>
  <c r="BB29" i="37"/>
  <c r="BB30" i="37"/>
  <c r="BB31" i="37"/>
  <c r="BB32" i="37"/>
  <c r="BB33" i="37"/>
  <c r="BB34" i="37"/>
  <c r="BB35" i="37"/>
  <c r="BB36" i="37"/>
  <c r="BB37" i="37"/>
  <c r="BB38" i="37"/>
  <c r="BB39" i="37"/>
  <c r="BB40" i="37"/>
  <c r="BB41" i="37"/>
  <c r="BB42" i="37"/>
  <c r="BB43" i="37"/>
  <c r="BB44" i="37"/>
  <c r="BB45" i="37"/>
  <c r="BB46" i="37"/>
  <c r="BB47" i="37"/>
  <c r="BB48" i="37"/>
  <c r="BB49" i="37"/>
  <c r="BB50" i="37"/>
  <c r="BB51" i="37"/>
  <c r="BB52" i="37"/>
  <c r="BB53" i="37"/>
  <c r="BB54" i="37"/>
  <c r="BB55" i="37"/>
  <c r="BB9" i="37"/>
  <c r="BB10" i="24"/>
  <c r="BB11" i="24"/>
  <c r="BB12" i="24"/>
  <c r="BB13" i="24"/>
  <c r="BB14" i="24"/>
  <c r="BB15" i="24"/>
  <c r="BB16" i="24"/>
  <c r="BB17" i="24"/>
  <c r="BB18" i="24"/>
  <c r="BB19" i="24"/>
  <c r="BB20" i="24"/>
  <c r="BB21" i="24"/>
  <c r="BB22" i="24"/>
  <c r="BB23" i="24"/>
  <c r="BB24" i="24"/>
  <c r="BB25" i="24"/>
  <c r="BB26" i="24"/>
  <c r="BB27" i="24"/>
  <c r="BB28" i="24"/>
  <c r="BB29" i="24"/>
  <c r="BB30" i="24"/>
  <c r="BB31" i="24"/>
  <c r="BB32" i="24"/>
  <c r="BB33" i="24"/>
  <c r="BB34" i="24"/>
  <c r="BB35" i="24"/>
  <c r="BB36" i="24"/>
  <c r="BB37" i="24"/>
  <c r="BB38" i="24"/>
  <c r="BB9" i="24"/>
  <c r="BB10" i="81"/>
  <c r="BB11" i="81"/>
  <c r="BB12" i="81"/>
  <c r="BB13" i="81"/>
  <c r="BB14" i="81"/>
  <c r="BB15" i="81"/>
  <c r="BB16" i="81"/>
  <c r="BB17" i="81"/>
  <c r="BB18" i="81"/>
  <c r="BB19" i="81"/>
  <c r="BB20" i="81"/>
  <c r="BB21" i="81"/>
  <c r="BB22" i="81"/>
  <c r="BB23" i="81"/>
  <c r="BB24" i="81"/>
  <c r="BB25" i="81"/>
  <c r="BB26" i="81"/>
  <c r="BB27" i="81"/>
  <c r="BB28" i="81"/>
  <c r="BB29" i="81"/>
  <c r="BB30" i="81"/>
  <c r="BB31" i="81"/>
  <c r="BB32" i="81"/>
  <c r="BB33" i="81"/>
  <c r="BB34" i="81"/>
  <c r="BB35" i="81"/>
  <c r="BB36" i="81"/>
  <c r="BB37" i="81"/>
  <c r="BB38" i="81"/>
  <c r="BB39" i="81"/>
  <c r="BB40" i="81"/>
  <c r="BB41" i="81"/>
  <c r="BB42" i="81"/>
  <c r="BB43" i="81"/>
  <c r="BB44" i="81"/>
  <c r="BB45" i="81"/>
  <c r="BB46" i="81"/>
  <c r="BB47" i="81"/>
  <c r="BB48" i="81"/>
  <c r="BB49" i="81"/>
  <c r="BB50" i="81"/>
  <c r="BB51" i="81"/>
  <c r="BB52" i="81"/>
  <c r="BB53" i="81"/>
  <c r="BB54" i="81"/>
  <c r="BB55" i="81"/>
  <c r="BB56" i="81"/>
  <c r="BB57" i="81"/>
  <c r="BB58" i="81"/>
  <c r="BB59" i="81"/>
  <c r="BB60" i="81"/>
  <c r="BB61" i="81"/>
  <c r="BB62" i="81"/>
  <c r="BB63" i="81"/>
  <c r="BB64" i="81"/>
  <c r="BB65" i="81"/>
  <c r="BB66" i="81"/>
  <c r="BB67" i="81"/>
  <c r="BB68" i="81"/>
  <c r="BB69" i="81"/>
  <c r="BB70" i="81"/>
  <c r="BB71" i="81"/>
  <c r="BB72" i="81"/>
  <c r="BB73" i="81"/>
  <c r="BB74" i="81"/>
  <c r="BB75" i="81"/>
  <c r="BB76" i="81"/>
  <c r="BB77" i="81"/>
  <c r="BB78" i="81"/>
  <c r="BB79" i="81"/>
  <c r="BB80" i="81"/>
  <c r="BB81" i="81"/>
  <c r="BB82" i="81"/>
  <c r="BB83" i="81"/>
  <c r="BB84" i="81"/>
  <c r="BB85" i="81"/>
  <c r="BB86" i="81"/>
  <c r="BB87" i="81"/>
  <c r="BB88" i="81"/>
  <c r="BB89" i="81"/>
  <c r="BB90" i="81"/>
  <c r="BB91" i="81"/>
  <c r="BB92" i="81"/>
  <c r="BB93" i="81"/>
  <c r="BB94" i="81"/>
  <c r="BB95" i="81"/>
  <c r="BB96" i="81"/>
  <c r="BB97" i="81"/>
  <c r="BB98" i="81"/>
  <c r="BB99" i="81"/>
  <c r="BB100" i="81"/>
  <c r="BB101" i="81"/>
  <c r="BB102" i="81"/>
  <c r="BB103" i="81"/>
  <c r="BB104" i="81"/>
  <c r="BB105" i="81"/>
  <c r="BB106" i="81"/>
  <c r="BB107" i="81"/>
  <c r="BB108" i="81"/>
  <c r="BB109" i="81"/>
  <c r="BB110" i="81"/>
  <c r="BB111" i="81"/>
  <c r="BB112" i="81"/>
  <c r="BB113" i="81"/>
  <c r="BB114" i="81"/>
  <c r="BB115" i="81"/>
  <c r="BB116" i="81"/>
  <c r="BB117" i="81"/>
  <c r="BB118" i="81"/>
  <c r="BB119" i="81"/>
  <c r="BB120" i="81"/>
  <c r="BB121" i="81"/>
  <c r="BB122" i="81"/>
  <c r="BB123" i="81"/>
  <c r="BB124" i="81"/>
  <c r="BB125" i="81"/>
  <c r="BB126" i="81"/>
  <c r="BB127" i="81"/>
  <c r="BB128" i="81"/>
  <c r="BB129" i="81"/>
  <c r="BB130" i="81"/>
  <c r="BB131" i="81"/>
  <c r="BB132" i="81"/>
  <c r="BB133" i="81"/>
  <c r="BB134" i="81"/>
  <c r="BB135" i="81"/>
  <c r="BB136" i="81"/>
  <c r="BB137" i="81"/>
  <c r="BB138" i="81"/>
  <c r="BB139" i="81"/>
  <c r="BB140" i="81"/>
  <c r="BB141" i="81"/>
  <c r="BB142" i="81"/>
  <c r="BB143" i="81"/>
  <c r="BB144" i="81"/>
  <c r="BB145" i="81"/>
  <c r="BB146" i="81"/>
  <c r="BB147" i="81"/>
  <c r="BB148" i="81"/>
  <c r="BB149" i="81"/>
  <c r="BB150" i="81"/>
  <c r="BB151" i="81"/>
  <c r="BB152" i="81"/>
  <c r="BB153" i="81"/>
  <c r="BB154" i="81"/>
  <c r="BB155" i="81"/>
  <c r="BB156" i="81"/>
  <c r="BB157" i="81"/>
  <c r="BB158" i="81"/>
  <c r="BB159" i="81"/>
  <c r="BB160" i="81"/>
  <c r="BB161" i="81"/>
  <c r="BB162" i="81"/>
  <c r="BB163" i="81"/>
  <c r="BB164" i="81"/>
  <c r="BB165" i="81"/>
  <c r="BB166" i="81"/>
  <c r="BB167" i="81"/>
  <c r="BB168" i="81"/>
  <c r="BB169" i="81"/>
  <c r="BB170" i="81"/>
  <c r="BB171" i="81"/>
  <c r="BB172" i="81"/>
  <c r="BB173" i="81"/>
  <c r="BB174" i="81"/>
  <c r="BB175" i="81"/>
  <c r="BB176" i="81"/>
  <c r="BB177" i="81"/>
  <c r="BB178" i="81"/>
  <c r="BB179" i="81"/>
  <c r="BB180" i="81"/>
  <c r="BB181" i="81"/>
  <c r="BB182" i="81"/>
  <c r="BB183" i="81"/>
  <c r="BB184" i="81"/>
  <c r="BB185" i="81"/>
  <c r="BB186" i="81"/>
  <c r="BB187" i="81"/>
  <c r="BB188" i="81"/>
  <c r="BB189" i="81"/>
  <c r="BB190" i="81"/>
  <c r="BB191" i="81"/>
  <c r="BB192" i="81"/>
  <c r="BB193" i="81"/>
  <c r="BB194" i="81"/>
  <c r="BB195" i="81"/>
  <c r="BB196" i="81"/>
  <c r="BB197" i="81"/>
  <c r="BB198" i="81"/>
  <c r="BB199" i="81"/>
  <c r="BB200" i="81"/>
  <c r="BB201" i="81"/>
  <c r="BB202" i="81"/>
  <c r="BB203" i="81"/>
  <c r="BB204" i="81"/>
  <c r="BB205" i="81"/>
  <c r="BB206" i="81"/>
  <c r="BB207" i="81"/>
  <c r="BB208" i="81"/>
  <c r="BB209" i="81"/>
  <c r="BB210" i="81"/>
  <c r="BB211" i="81"/>
  <c r="BB212" i="81"/>
  <c r="BB213" i="81"/>
  <c r="BB214" i="81"/>
  <c r="BB215" i="81"/>
  <c r="BB216" i="81"/>
  <c r="BB217" i="81"/>
  <c r="BB218" i="81"/>
  <c r="BB219" i="81"/>
  <c r="BB9" i="81"/>
  <c r="BB33" i="68"/>
  <c r="BB31" i="68"/>
  <c r="BB29" i="68"/>
  <c r="BB27" i="68"/>
  <c r="BB25" i="68"/>
  <c r="BB23" i="68"/>
  <c r="BB21" i="68"/>
  <c r="BB19" i="68"/>
  <c r="BB17" i="68"/>
  <c r="BB15" i="68"/>
  <c r="BB13" i="68"/>
  <c r="BB9" i="68"/>
  <c r="A20" i="53"/>
  <c r="O10" i="46" l="1"/>
  <c r="O154" i="81" l="1"/>
  <c r="O21" i="81"/>
  <c r="O20" i="81"/>
  <c r="O19" i="81"/>
  <c r="B22" i="46"/>
  <c r="A3" i="34"/>
  <c r="Q47" i="37"/>
  <c r="Q52" i="37"/>
  <c r="G23" i="52"/>
  <c r="H23" i="52"/>
  <c r="I23" i="52"/>
  <c r="J23" i="52"/>
  <c r="K23" i="52"/>
  <c r="L23" i="52"/>
  <c r="M23" i="52"/>
  <c r="N23" i="52"/>
  <c r="O23" i="52"/>
  <c r="P23" i="52"/>
  <c r="Q23" i="52"/>
  <c r="R23" i="52"/>
  <c r="S23" i="52"/>
  <c r="T23" i="52"/>
  <c r="U23" i="52"/>
  <c r="V23" i="52"/>
  <c r="W23" i="52"/>
  <c r="X23" i="52"/>
  <c r="Y23" i="52"/>
  <c r="Z23" i="52"/>
  <c r="AA23" i="52"/>
  <c r="AB23" i="52"/>
  <c r="AC23" i="52"/>
  <c r="AD23" i="52"/>
  <c r="AE23" i="52"/>
  <c r="AF23" i="52"/>
  <c r="AG23" i="52"/>
  <c r="AH23" i="52"/>
  <c r="AI23" i="52"/>
  <c r="AJ23" i="52"/>
  <c r="F23" i="52"/>
  <c r="O26" i="88"/>
  <c r="O25" i="88"/>
  <c r="O24" i="88"/>
  <c r="O25" i="46"/>
  <c r="O26" i="46"/>
  <c r="O27" i="46"/>
  <c r="O32" i="46"/>
  <c r="M26" i="41"/>
  <c r="O26" i="41" s="1"/>
  <c r="U17" i="24"/>
  <c r="U18" i="24" s="1"/>
  <c r="Y17" i="24"/>
  <c r="Y18" i="24" s="1"/>
  <c r="AC17" i="24"/>
  <c r="AC18" i="24" s="1"/>
  <c r="AG17" i="24"/>
  <c r="AG18" i="24" s="1"/>
  <c r="AK17" i="24"/>
  <c r="AK18" i="24" s="1"/>
  <c r="AO17" i="24"/>
  <c r="AO18" i="24" s="1"/>
  <c r="AS17" i="24"/>
  <c r="AS18" i="24" s="1"/>
  <c r="P17" i="24"/>
  <c r="P18" i="24" s="1"/>
  <c r="O30" i="46"/>
  <c r="M34" i="41"/>
  <c r="O34" i="41" s="1"/>
  <c r="O21" i="68"/>
  <c r="O20" i="68"/>
  <c r="E23" i="52" s="1"/>
  <c r="O29" i="46"/>
  <c r="O38" i="24"/>
  <c r="O37" i="24"/>
  <c r="F28" i="52"/>
  <c r="G28" i="52"/>
  <c r="H28" i="52"/>
  <c r="I28" i="52"/>
  <c r="J28" i="52"/>
  <c r="K28" i="52"/>
  <c r="L28" i="52"/>
  <c r="M28" i="52"/>
  <c r="N28" i="52"/>
  <c r="O28" i="52"/>
  <c r="P28" i="52"/>
  <c r="Q28" i="52"/>
  <c r="R28" i="52"/>
  <c r="S28" i="52"/>
  <c r="T28" i="52"/>
  <c r="U28" i="52"/>
  <c r="V28" i="52"/>
  <c r="W28" i="52"/>
  <c r="X28" i="52"/>
  <c r="Y28" i="52"/>
  <c r="Z28" i="52"/>
  <c r="AA28" i="52"/>
  <c r="AB28" i="52"/>
  <c r="AC28" i="52"/>
  <c r="AD28" i="52"/>
  <c r="AE28" i="52"/>
  <c r="AF28" i="52"/>
  <c r="AG28" i="52"/>
  <c r="AH28" i="52"/>
  <c r="AI28" i="52"/>
  <c r="AJ28" i="52"/>
  <c r="O30" i="68"/>
  <c r="E28" i="52" s="1"/>
  <c r="O28" i="46"/>
  <c r="D43" i="36"/>
  <c r="D42" i="36"/>
  <c r="D41" i="36"/>
  <c r="D40" i="36"/>
  <c r="D39" i="36"/>
  <c r="D38" i="36"/>
  <c r="D37" i="36"/>
  <c r="D36" i="36"/>
  <c r="D35" i="36"/>
  <c r="D34" i="36"/>
  <c r="D33" i="36"/>
  <c r="D32" i="36"/>
  <c r="D31" i="36"/>
  <c r="D30" i="36"/>
  <c r="D29" i="36"/>
  <c r="D28" i="36"/>
  <c r="D27" i="36"/>
  <c r="D26" i="36"/>
  <c r="D25" i="36"/>
  <c r="D24" i="36"/>
  <c r="D23" i="36"/>
  <c r="D22" i="36"/>
  <c r="D21" i="36"/>
  <c r="D20" i="36"/>
  <c r="D19" i="36"/>
  <c r="D18" i="36"/>
  <c r="D17" i="36"/>
  <c r="D16" i="36"/>
  <c r="S6" i="81" s="1"/>
  <c r="D15" i="36"/>
  <c r="D14" i="36"/>
  <c r="D3" i="36"/>
  <c r="P5" i="105" s="1"/>
  <c r="O24" i="46"/>
  <c r="O28" i="88"/>
  <c r="O29" i="88"/>
  <c r="O30" i="88"/>
  <c r="O34" i="88"/>
  <c r="O20" i="46"/>
  <c r="O19" i="46"/>
  <c r="O17" i="46"/>
  <c r="O16" i="46"/>
  <c r="O14" i="46"/>
  <c r="O13" i="46"/>
  <c r="O9" i="46"/>
  <c r="O8" i="46"/>
  <c r="A3" i="41"/>
  <c r="O25" i="41"/>
  <c r="O24" i="41"/>
  <c r="O23" i="41"/>
  <c r="O22" i="41"/>
  <c r="O21" i="41"/>
  <c r="O20" i="41"/>
  <c r="O33" i="41"/>
  <c r="O32" i="41"/>
  <c r="O31" i="41"/>
  <c r="O30" i="41"/>
  <c r="O29" i="41"/>
  <c r="O28" i="41"/>
  <c r="R17" i="24"/>
  <c r="R18" i="24" s="1"/>
  <c r="R28" i="81"/>
  <c r="R19" i="24" s="1"/>
  <c r="R48" i="81"/>
  <c r="R50" i="81" s="1"/>
  <c r="R22" i="24" s="1"/>
  <c r="R75" i="81"/>
  <c r="R77" i="81" s="1"/>
  <c r="R23" i="24" s="1"/>
  <c r="R93" i="81"/>
  <c r="R95" i="81" s="1"/>
  <c r="R24" i="24" s="1"/>
  <c r="R108" i="81"/>
  <c r="R25" i="24" s="1"/>
  <c r="R126" i="81"/>
  <c r="R26" i="24" s="1"/>
  <c r="R140" i="81"/>
  <c r="R27" i="24" s="1"/>
  <c r="S17" i="24"/>
  <c r="S18" i="24" s="1"/>
  <c r="S28" i="81"/>
  <c r="S19" i="24" s="1"/>
  <c r="S48" i="81"/>
  <c r="S50" i="81" s="1"/>
  <c r="S22" i="24" s="1"/>
  <c r="S75" i="81"/>
  <c r="S77" i="81" s="1"/>
  <c r="S23" i="24" s="1"/>
  <c r="S93" i="81"/>
  <c r="S95" i="81" s="1"/>
  <c r="S24" i="24" s="1"/>
  <c r="S108" i="81"/>
  <c r="S25" i="24" s="1"/>
  <c r="S126" i="81"/>
  <c r="S26" i="24" s="1"/>
  <c r="S140" i="81"/>
  <c r="S27" i="24" s="1"/>
  <c r="T17" i="24"/>
  <c r="T18" i="24" s="1"/>
  <c r="T28" i="81"/>
  <c r="T19" i="24" s="1"/>
  <c r="T48" i="81"/>
  <c r="T50" i="81" s="1"/>
  <c r="T22" i="24" s="1"/>
  <c r="T75" i="81"/>
  <c r="T77" i="81" s="1"/>
  <c r="T23" i="24" s="1"/>
  <c r="T93" i="81"/>
  <c r="T95" i="81" s="1"/>
  <c r="T24" i="24" s="1"/>
  <c r="T108" i="81"/>
  <c r="T25" i="24" s="1"/>
  <c r="T126" i="81"/>
  <c r="T26" i="24" s="1"/>
  <c r="T140" i="81"/>
  <c r="T27" i="24" s="1"/>
  <c r="U28" i="81"/>
  <c r="U19" i="24" s="1"/>
  <c r="U48" i="81"/>
  <c r="U50" i="81" s="1"/>
  <c r="U22" i="24" s="1"/>
  <c r="U75" i="81"/>
  <c r="U77" i="81" s="1"/>
  <c r="U23" i="24" s="1"/>
  <c r="U93" i="81"/>
  <c r="U95" i="81" s="1"/>
  <c r="U24" i="24" s="1"/>
  <c r="U108" i="81"/>
  <c r="U25" i="24" s="1"/>
  <c r="U126" i="81"/>
  <c r="U26" i="24" s="1"/>
  <c r="U140" i="81"/>
  <c r="U27" i="24" s="1"/>
  <c r="V17" i="24"/>
  <c r="V18" i="24" s="1"/>
  <c r="V28" i="81"/>
  <c r="V19" i="24" s="1"/>
  <c r="V48" i="81"/>
  <c r="V50" i="81" s="1"/>
  <c r="V22" i="24" s="1"/>
  <c r="V75" i="81"/>
  <c r="V77" i="81" s="1"/>
  <c r="V23" i="24" s="1"/>
  <c r="V93" i="81"/>
  <c r="V95" i="81" s="1"/>
  <c r="V24" i="24" s="1"/>
  <c r="V108" i="81"/>
  <c r="V25" i="24" s="1"/>
  <c r="V126" i="81"/>
  <c r="V26" i="24" s="1"/>
  <c r="V140" i="81"/>
  <c r="V27" i="24" s="1"/>
  <c r="W17" i="24"/>
  <c r="W18" i="24" s="1"/>
  <c r="W28" i="81"/>
  <c r="W19" i="24" s="1"/>
  <c r="W48" i="81"/>
  <c r="W50" i="81" s="1"/>
  <c r="W22" i="24" s="1"/>
  <c r="W75" i="81"/>
  <c r="W77" i="81" s="1"/>
  <c r="W23" i="24" s="1"/>
  <c r="W93" i="81"/>
  <c r="W95" i="81" s="1"/>
  <c r="W24" i="24" s="1"/>
  <c r="W108" i="81"/>
  <c r="W25" i="24" s="1"/>
  <c r="W126" i="81"/>
  <c r="W26" i="24" s="1"/>
  <c r="W140" i="81"/>
  <c r="W27" i="24" s="1"/>
  <c r="X17" i="24"/>
  <c r="X18" i="24" s="1"/>
  <c r="X28" i="81"/>
  <c r="X19" i="24" s="1"/>
  <c r="X48" i="81"/>
  <c r="X50" i="81" s="1"/>
  <c r="X22" i="24" s="1"/>
  <c r="X75" i="81"/>
  <c r="X77" i="81" s="1"/>
  <c r="X23" i="24" s="1"/>
  <c r="X93" i="81"/>
  <c r="X95" i="81" s="1"/>
  <c r="X24" i="24" s="1"/>
  <c r="X108" i="81"/>
  <c r="X25" i="24" s="1"/>
  <c r="X126" i="81"/>
  <c r="X26" i="24" s="1"/>
  <c r="X140" i="81"/>
  <c r="X27" i="24" s="1"/>
  <c r="Y28" i="81"/>
  <c r="Y19" i="24" s="1"/>
  <c r="Y48" i="81"/>
  <c r="Y50" i="81" s="1"/>
  <c r="Y22" i="24" s="1"/>
  <c r="Y75" i="81"/>
  <c r="Y77" i="81" s="1"/>
  <c r="Y23" i="24" s="1"/>
  <c r="Y93" i="81"/>
  <c r="Y95" i="81" s="1"/>
  <c r="Y24" i="24" s="1"/>
  <c r="Y108" i="81"/>
  <c r="Y25" i="24" s="1"/>
  <c r="Y126" i="81"/>
  <c r="Y26" i="24" s="1"/>
  <c r="Y140" i="81"/>
  <c r="Y27" i="24" s="1"/>
  <c r="Z17" i="24"/>
  <c r="Z18" i="24" s="1"/>
  <c r="Z28" i="81"/>
  <c r="Z19" i="24" s="1"/>
  <c r="Z48" i="81"/>
  <c r="Z50" i="81" s="1"/>
  <c r="Z22" i="24" s="1"/>
  <c r="Z75" i="81"/>
  <c r="Z77" i="81" s="1"/>
  <c r="Z23" i="24" s="1"/>
  <c r="Z93" i="81"/>
  <c r="Z95" i="81" s="1"/>
  <c r="Z24" i="24" s="1"/>
  <c r="Z108" i="81"/>
  <c r="Z25" i="24" s="1"/>
  <c r="Z126" i="81"/>
  <c r="Z26" i="24" s="1"/>
  <c r="Z140" i="81"/>
  <c r="Z27" i="24" s="1"/>
  <c r="AA17" i="24"/>
  <c r="AA18" i="24" s="1"/>
  <c r="AA28" i="81"/>
  <c r="AA19" i="24" s="1"/>
  <c r="AA48" i="81"/>
  <c r="AA50" i="81" s="1"/>
  <c r="AA22" i="24" s="1"/>
  <c r="AA75" i="81"/>
  <c r="AA77" i="81" s="1"/>
  <c r="AA23" i="24" s="1"/>
  <c r="AA93" i="81"/>
  <c r="AA95" i="81" s="1"/>
  <c r="AA24" i="24" s="1"/>
  <c r="AA108" i="81"/>
  <c r="AA25" i="24" s="1"/>
  <c r="AA126" i="81"/>
  <c r="AA26" i="24" s="1"/>
  <c r="AA140" i="81"/>
  <c r="AA27" i="24" s="1"/>
  <c r="AB17" i="24"/>
  <c r="AB18" i="24" s="1"/>
  <c r="AB28" i="81"/>
  <c r="AB19" i="24" s="1"/>
  <c r="AB48" i="81"/>
  <c r="AB50" i="81" s="1"/>
  <c r="AB22" i="24" s="1"/>
  <c r="AB75" i="81"/>
  <c r="AB77" i="81" s="1"/>
  <c r="AB23" i="24" s="1"/>
  <c r="AB93" i="81"/>
  <c r="AB95" i="81" s="1"/>
  <c r="AB24" i="24" s="1"/>
  <c r="AB108" i="81"/>
  <c r="AB25" i="24" s="1"/>
  <c r="AB126" i="81"/>
  <c r="AB26" i="24" s="1"/>
  <c r="AB140" i="81"/>
  <c r="AB27" i="24" s="1"/>
  <c r="AC28" i="81"/>
  <c r="AC19" i="24" s="1"/>
  <c r="AC48" i="81"/>
  <c r="AC50" i="81" s="1"/>
  <c r="AC22" i="24" s="1"/>
  <c r="AC75" i="81"/>
  <c r="AC77" i="81" s="1"/>
  <c r="AC23" i="24" s="1"/>
  <c r="AC93" i="81"/>
  <c r="AC95" i="81" s="1"/>
  <c r="AC24" i="24" s="1"/>
  <c r="AC108" i="81"/>
  <c r="AC25" i="24" s="1"/>
  <c r="AC126" i="81"/>
  <c r="AC26" i="24" s="1"/>
  <c r="AC140" i="81"/>
  <c r="AC27" i="24" s="1"/>
  <c r="AD17" i="24"/>
  <c r="AD18" i="24" s="1"/>
  <c r="AD28" i="81"/>
  <c r="AD19" i="24" s="1"/>
  <c r="AD48" i="81"/>
  <c r="AD50" i="81" s="1"/>
  <c r="AD22" i="24" s="1"/>
  <c r="AD75" i="81"/>
  <c r="AD77" i="81" s="1"/>
  <c r="AD23" i="24" s="1"/>
  <c r="AD93" i="81"/>
  <c r="AD95" i="81" s="1"/>
  <c r="AD24" i="24" s="1"/>
  <c r="AD108" i="81"/>
  <c r="AD25" i="24" s="1"/>
  <c r="AD126" i="81"/>
  <c r="AD26" i="24" s="1"/>
  <c r="AD140" i="81"/>
  <c r="AD27" i="24" s="1"/>
  <c r="AE17" i="24"/>
  <c r="AE18" i="24" s="1"/>
  <c r="AE28" i="81"/>
  <c r="AE19" i="24" s="1"/>
  <c r="AE48" i="81"/>
  <c r="AE50" i="81" s="1"/>
  <c r="AE22" i="24" s="1"/>
  <c r="AE75" i="81"/>
  <c r="AE77" i="81" s="1"/>
  <c r="AE23" i="24" s="1"/>
  <c r="AE93" i="81"/>
  <c r="AE95" i="81" s="1"/>
  <c r="AE24" i="24" s="1"/>
  <c r="AE108" i="81"/>
  <c r="AE25" i="24" s="1"/>
  <c r="AE126" i="81"/>
  <c r="AE26" i="24"/>
  <c r="AE140" i="81"/>
  <c r="AE27" i="24" s="1"/>
  <c r="AF17" i="24"/>
  <c r="AF18" i="24" s="1"/>
  <c r="AF28" i="81"/>
  <c r="AF19" i="24" s="1"/>
  <c r="AF48" i="81"/>
  <c r="AF50" i="81" s="1"/>
  <c r="AF22" i="24" s="1"/>
  <c r="AF75" i="81"/>
  <c r="AF77" i="81" s="1"/>
  <c r="AF23" i="24" s="1"/>
  <c r="AF93" i="81"/>
  <c r="AF95" i="81" s="1"/>
  <c r="AF24" i="24" s="1"/>
  <c r="AF108" i="81"/>
  <c r="AF25" i="24" s="1"/>
  <c r="AF126" i="81"/>
  <c r="AF26" i="24" s="1"/>
  <c r="AF140" i="81"/>
  <c r="AF27" i="24" s="1"/>
  <c r="AG28" i="81"/>
  <c r="AG19" i="24" s="1"/>
  <c r="AG48" i="81"/>
  <c r="AG50" i="81" s="1"/>
  <c r="AG22" i="24" s="1"/>
  <c r="AG75" i="81"/>
  <c r="AG77" i="81" s="1"/>
  <c r="AG23" i="24" s="1"/>
  <c r="AG93" i="81"/>
  <c r="AG95" i="81" s="1"/>
  <c r="AG24" i="24" s="1"/>
  <c r="AG108" i="81"/>
  <c r="AG25" i="24" s="1"/>
  <c r="AG126" i="81"/>
  <c r="AG26" i="24" s="1"/>
  <c r="AG140" i="81"/>
  <c r="AG27" i="24" s="1"/>
  <c r="AH17" i="24"/>
  <c r="AH18" i="24" s="1"/>
  <c r="AH28" i="81"/>
  <c r="AH19" i="24" s="1"/>
  <c r="AH48" i="81"/>
  <c r="AH50" i="81" s="1"/>
  <c r="AH22" i="24" s="1"/>
  <c r="AH75" i="81"/>
  <c r="AH77" i="81" s="1"/>
  <c r="AH23" i="24" s="1"/>
  <c r="AH93" i="81"/>
  <c r="AH95" i="81" s="1"/>
  <c r="AH24" i="24" s="1"/>
  <c r="AH108" i="81"/>
  <c r="AH25" i="24" s="1"/>
  <c r="AH126" i="81"/>
  <c r="AH26" i="24" s="1"/>
  <c r="AH140" i="81"/>
  <c r="AH27" i="24" s="1"/>
  <c r="AI17" i="24"/>
  <c r="AI18" i="24" s="1"/>
  <c r="AI28" i="81"/>
  <c r="AI19" i="24" s="1"/>
  <c r="AI48" i="81"/>
  <c r="AI50" i="81" s="1"/>
  <c r="AI22" i="24" s="1"/>
  <c r="AI75" i="81"/>
  <c r="AI77" i="81" s="1"/>
  <c r="AI23" i="24" s="1"/>
  <c r="AI93" i="81"/>
  <c r="AI95" i="81" s="1"/>
  <c r="AI24" i="24" s="1"/>
  <c r="AI108" i="81"/>
  <c r="AI25" i="24" s="1"/>
  <c r="AI126" i="81"/>
  <c r="AI26" i="24" s="1"/>
  <c r="AI140" i="81"/>
  <c r="AI27" i="24" s="1"/>
  <c r="AJ17" i="24"/>
  <c r="AJ18" i="24" s="1"/>
  <c r="AJ28" i="81"/>
  <c r="AJ19" i="24" s="1"/>
  <c r="AJ48" i="81"/>
  <c r="AJ50" i="81" s="1"/>
  <c r="AJ22" i="24" s="1"/>
  <c r="AJ75" i="81"/>
  <c r="AJ77" i="81" s="1"/>
  <c r="AJ23" i="24" s="1"/>
  <c r="AJ93" i="81"/>
  <c r="AJ95" i="81" s="1"/>
  <c r="AJ24" i="24" s="1"/>
  <c r="AJ108" i="81"/>
  <c r="AJ25" i="24" s="1"/>
  <c r="AJ126" i="81"/>
  <c r="AJ26" i="24" s="1"/>
  <c r="AJ140" i="81"/>
  <c r="AJ27" i="24" s="1"/>
  <c r="AK28" i="81"/>
  <c r="AK19" i="24" s="1"/>
  <c r="AK48" i="81"/>
  <c r="AK50" i="81" s="1"/>
  <c r="AK22" i="24" s="1"/>
  <c r="AK75" i="81"/>
  <c r="AK77" i="81" s="1"/>
  <c r="AK23" i="24" s="1"/>
  <c r="AK93" i="81"/>
  <c r="AK95" i="81" s="1"/>
  <c r="AK24" i="24" s="1"/>
  <c r="AK108" i="81"/>
  <c r="AK25" i="24" s="1"/>
  <c r="AK126" i="81"/>
  <c r="AK26" i="24" s="1"/>
  <c r="AK140" i="81"/>
  <c r="AK27" i="24" s="1"/>
  <c r="AL17" i="24"/>
  <c r="AL18" i="24" s="1"/>
  <c r="AL28" i="81"/>
  <c r="AL19" i="24" s="1"/>
  <c r="AL48" i="81"/>
  <c r="AL50" i="81" s="1"/>
  <c r="AL22" i="24" s="1"/>
  <c r="AL75" i="81"/>
  <c r="AL77" i="81" s="1"/>
  <c r="AL23" i="24" s="1"/>
  <c r="AL93" i="81"/>
  <c r="AL95" i="81" s="1"/>
  <c r="AL24" i="24" s="1"/>
  <c r="AL108" i="81"/>
  <c r="AL25" i="24" s="1"/>
  <c r="AL126" i="81"/>
  <c r="AL26" i="24" s="1"/>
  <c r="AL140" i="81"/>
  <c r="AL27" i="24" s="1"/>
  <c r="AM17" i="24"/>
  <c r="AM18" i="24" s="1"/>
  <c r="AM28" i="81"/>
  <c r="AM19" i="24" s="1"/>
  <c r="AM48" i="81"/>
  <c r="AM50" i="81" s="1"/>
  <c r="AM22" i="24" s="1"/>
  <c r="AM75" i="81"/>
  <c r="AM77" i="81" s="1"/>
  <c r="AM23" i="24" s="1"/>
  <c r="AM93" i="81"/>
  <c r="AM95" i="81" s="1"/>
  <c r="AM24" i="24" s="1"/>
  <c r="AM108" i="81"/>
  <c r="AM25" i="24" s="1"/>
  <c r="AM126" i="81"/>
  <c r="AM26" i="24" s="1"/>
  <c r="AM140" i="81"/>
  <c r="AM27" i="24" s="1"/>
  <c r="AN17" i="24"/>
  <c r="AN18" i="24" s="1"/>
  <c r="AN28" i="81"/>
  <c r="AN19" i="24" s="1"/>
  <c r="AN48" i="81"/>
  <c r="AN50" i="81" s="1"/>
  <c r="AN22" i="24" s="1"/>
  <c r="AN75" i="81"/>
  <c r="AN77" i="81" s="1"/>
  <c r="AN23" i="24" s="1"/>
  <c r="AN93" i="81"/>
  <c r="AN95" i="81" s="1"/>
  <c r="AN24" i="24" s="1"/>
  <c r="AN108" i="81"/>
  <c r="AN25" i="24" s="1"/>
  <c r="AN126" i="81"/>
  <c r="AN26" i="24" s="1"/>
  <c r="AN140" i="81"/>
  <c r="AN27" i="24" s="1"/>
  <c r="AO28" i="81"/>
  <c r="AO19" i="24" s="1"/>
  <c r="AO48" i="81"/>
  <c r="AO50" i="81" s="1"/>
  <c r="AO22" i="24" s="1"/>
  <c r="AO75" i="81"/>
  <c r="AO77" i="81" s="1"/>
  <c r="AO23" i="24" s="1"/>
  <c r="AO93" i="81"/>
  <c r="AO95" i="81" s="1"/>
  <c r="AO24" i="24" s="1"/>
  <c r="AO108" i="81"/>
  <c r="AO25" i="24" s="1"/>
  <c r="AO126" i="81"/>
  <c r="AO26" i="24" s="1"/>
  <c r="AO140" i="81"/>
  <c r="AO27" i="24" s="1"/>
  <c r="AP17" i="24"/>
  <c r="AP18" i="24" s="1"/>
  <c r="AP28" i="81"/>
  <c r="AP19" i="24" s="1"/>
  <c r="AP48" i="81"/>
  <c r="AP50" i="81" s="1"/>
  <c r="AP22" i="24" s="1"/>
  <c r="AP75" i="81"/>
  <c r="AP77" i="81" s="1"/>
  <c r="AP23" i="24" s="1"/>
  <c r="AP93" i="81"/>
  <c r="AP95" i="81" s="1"/>
  <c r="AP24" i="24" s="1"/>
  <c r="AP108" i="81"/>
  <c r="AP25" i="24" s="1"/>
  <c r="AP126" i="81"/>
  <c r="AP26" i="24" s="1"/>
  <c r="AP140" i="81"/>
  <c r="AP27" i="24" s="1"/>
  <c r="AQ17" i="24"/>
  <c r="AQ18" i="24" s="1"/>
  <c r="AQ28" i="81"/>
  <c r="AQ19" i="24" s="1"/>
  <c r="AQ48" i="81"/>
  <c r="AQ50" i="81" s="1"/>
  <c r="AQ22" i="24" s="1"/>
  <c r="AQ75" i="81"/>
  <c r="AQ77" i="81" s="1"/>
  <c r="AQ23" i="24" s="1"/>
  <c r="AQ93" i="81"/>
  <c r="AQ95" i="81" s="1"/>
  <c r="AQ24" i="24" s="1"/>
  <c r="AQ108" i="81"/>
  <c r="AQ25" i="24" s="1"/>
  <c r="AQ126" i="81"/>
  <c r="AQ26" i="24" s="1"/>
  <c r="AQ140" i="81"/>
  <c r="AQ27" i="24" s="1"/>
  <c r="AR17" i="24"/>
  <c r="AR18" i="24" s="1"/>
  <c r="AR28" i="81"/>
  <c r="AR19" i="24" s="1"/>
  <c r="AR48" i="81"/>
  <c r="AR50" i="81" s="1"/>
  <c r="AR22" i="24" s="1"/>
  <c r="AR75" i="81"/>
  <c r="AR77" i="81" s="1"/>
  <c r="AR23" i="24" s="1"/>
  <c r="AR93" i="81"/>
  <c r="AR95" i="81"/>
  <c r="AR24" i="24" s="1"/>
  <c r="AR108" i="81"/>
  <c r="AR25" i="24" s="1"/>
  <c r="AR126" i="81"/>
  <c r="AR26" i="24" s="1"/>
  <c r="AR140" i="81"/>
  <c r="AR27" i="24" s="1"/>
  <c r="AS28" i="81"/>
  <c r="AS19" i="24" s="1"/>
  <c r="AS48" i="81"/>
  <c r="AS50" i="81" s="1"/>
  <c r="AS22" i="24" s="1"/>
  <c r="AS75" i="81"/>
  <c r="AS77" i="81" s="1"/>
  <c r="AS23" i="24" s="1"/>
  <c r="AS93" i="81"/>
  <c r="AS95" i="81" s="1"/>
  <c r="AS24" i="24" s="1"/>
  <c r="AS108" i="81"/>
  <c r="AS25" i="24" s="1"/>
  <c r="AS126" i="81"/>
  <c r="AS26" i="24" s="1"/>
  <c r="AS140" i="81"/>
  <c r="AS27" i="24" s="1"/>
  <c r="AT17" i="24"/>
  <c r="AT18" i="24" s="1"/>
  <c r="AT28" i="81"/>
  <c r="AT19" i="24" s="1"/>
  <c r="AT48" i="81"/>
  <c r="AT50" i="81" s="1"/>
  <c r="AT22" i="24" s="1"/>
  <c r="AT75" i="81"/>
  <c r="AT77" i="81" s="1"/>
  <c r="AT23" i="24" s="1"/>
  <c r="AT93" i="81"/>
  <c r="AT95" i="81" s="1"/>
  <c r="AT24" i="24" s="1"/>
  <c r="AT108" i="81"/>
  <c r="AT25" i="24" s="1"/>
  <c r="AT126" i="81"/>
  <c r="AT26" i="24" s="1"/>
  <c r="AT140" i="81"/>
  <c r="AT27" i="24" s="1"/>
  <c r="Q17" i="24"/>
  <c r="Q18" i="24" s="1"/>
  <c r="Q28" i="81"/>
  <c r="Q19" i="24" s="1"/>
  <c r="Q48" i="81"/>
  <c r="Q50" i="81" s="1"/>
  <c r="Q22" i="24" s="1"/>
  <c r="Q75" i="81"/>
  <c r="Q77" i="81" s="1"/>
  <c r="Q23" i="24" s="1"/>
  <c r="Q93" i="81"/>
  <c r="Q95" i="81" s="1"/>
  <c r="Q24" i="24" s="1"/>
  <c r="Q108" i="81"/>
  <c r="Q25" i="24" s="1"/>
  <c r="Q126" i="81"/>
  <c r="Q26" i="24" s="1"/>
  <c r="Q140" i="81"/>
  <c r="Q27" i="24" s="1"/>
  <c r="P28" i="81"/>
  <c r="P19" i="24" s="1"/>
  <c r="P48" i="81"/>
  <c r="P50" i="81" s="1"/>
  <c r="P22" i="24" s="1"/>
  <c r="P75" i="81"/>
  <c r="P77" i="81" s="1"/>
  <c r="P23" i="24" s="1"/>
  <c r="P93" i="81"/>
  <c r="P95" i="81" s="1"/>
  <c r="P24" i="24" s="1"/>
  <c r="P108" i="81"/>
  <c r="P25" i="24" s="1"/>
  <c r="P126" i="81"/>
  <c r="P26" i="24" s="1"/>
  <c r="P140" i="81"/>
  <c r="P27" i="24" s="1"/>
  <c r="O33" i="68"/>
  <c r="O31" i="68"/>
  <c r="O29" i="68"/>
  <c r="O27" i="68"/>
  <c r="O25" i="68"/>
  <c r="O23" i="68"/>
  <c r="O19" i="68"/>
  <c r="O17" i="68"/>
  <c r="O15" i="68"/>
  <c r="O13" i="68"/>
  <c r="O9" i="68"/>
  <c r="O9" i="24"/>
  <c r="O10" i="24"/>
  <c r="O11" i="24"/>
  <c r="O12" i="24"/>
  <c r="O13" i="24"/>
  <c r="O14" i="24"/>
  <c r="O15" i="24"/>
  <c r="O16" i="24"/>
  <c r="O9" i="81"/>
  <c r="O10" i="81"/>
  <c r="O11" i="81"/>
  <c r="O12" i="81"/>
  <c r="O14" i="81"/>
  <c r="O15" i="81"/>
  <c r="O16" i="81"/>
  <c r="O18" i="81"/>
  <c r="O23" i="81"/>
  <c r="O24" i="81"/>
  <c r="O25" i="81"/>
  <c r="O26" i="81"/>
  <c r="O27" i="81"/>
  <c r="O34" i="81"/>
  <c r="O35" i="81"/>
  <c r="O36" i="81"/>
  <c r="O37" i="81"/>
  <c r="O38" i="81"/>
  <c r="O39" i="81"/>
  <c r="O40" i="81"/>
  <c r="O41" i="81"/>
  <c r="O42" i="81"/>
  <c r="O43" i="81"/>
  <c r="O44" i="81"/>
  <c r="O45" i="81"/>
  <c r="O46" i="81"/>
  <c r="O47" i="81"/>
  <c r="O49" i="81"/>
  <c r="O56" i="81"/>
  <c r="O57" i="81"/>
  <c r="O58" i="81"/>
  <c r="O59" i="81"/>
  <c r="O60" i="81"/>
  <c r="O61" i="81"/>
  <c r="O62" i="81"/>
  <c r="O63" i="81"/>
  <c r="O64" i="81"/>
  <c r="O65" i="81"/>
  <c r="O66" i="81"/>
  <c r="O67" i="81"/>
  <c r="O68" i="81"/>
  <c r="O69" i="81"/>
  <c r="O70" i="81"/>
  <c r="O71" i="81"/>
  <c r="O72" i="81"/>
  <c r="O73" i="81"/>
  <c r="O74" i="81"/>
  <c r="O76" i="81"/>
  <c r="O83" i="81"/>
  <c r="O84" i="81"/>
  <c r="O85" i="81"/>
  <c r="O86" i="81"/>
  <c r="O87" i="81"/>
  <c r="O88" i="81"/>
  <c r="O89" i="81"/>
  <c r="O90" i="81"/>
  <c r="O91" i="81"/>
  <c r="O92" i="81"/>
  <c r="O94" i="81"/>
  <c r="O101" i="81"/>
  <c r="O102" i="81"/>
  <c r="O103" i="81"/>
  <c r="O104" i="81"/>
  <c r="O105" i="81"/>
  <c r="O106" i="81"/>
  <c r="O107" i="81"/>
  <c r="O114" i="81"/>
  <c r="O115" i="81"/>
  <c r="O116" i="81"/>
  <c r="O117" i="81"/>
  <c r="O118" i="81"/>
  <c r="O119" i="81"/>
  <c r="O120" i="81"/>
  <c r="O121" i="81"/>
  <c r="O122" i="81"/>
  <c r="O123" i="81"/>
  <c r="O124" i="81"/>
  <c r="O125" i="81"/>
  <c r="O132" i="81"/>
  <c r="O133" i="81"/>
  <c r="O134" i="81"/>
  <c r="O135" i="81"/>
  <c r="O136" i="81"/>
  <c r="O137" i="81"/>
  <c r="O138" i="81"/>
  <c r="O139" i="81"/>
  <c r="O28" i="24"/>
  <c r="M17" i="24"/>
  <c r="M18" i="24" s="1"/>
  <c r="M28" i="81"/>
  <c r="M19" i="24" s="1"/>
  <c r="M48" i="81"/>
  <c r="M50" i="81" s="1"/>
  <c r="M22" i="24" s="1"/>
  <c r="M75" i="81"/>
  <c r="M77" i="81" s="1"/>
  <c r="M23" i="24" s="1"/>
  <c r="M93" i="81"/>
  <c r="M95" i="81" s="1"/>
  <c r="M24" i="24" s="1"/>
  <c r="M108" i="81"/>
  <c r="M25" i="24" s="1"/>
  <c r="M126" i="81"/>
  <c r="M26" i="24" s="1"/>
  <c r="M140" i="81"/>
  <c r="M27" i="24" s="1"/>
  <c r="AT22" i="37"/>
  <c r="AT8" i="41" s="1"/>
  <c r="AT12" i="41" s="1"/>
  <c r="R47" i="37"/>
  <c r="R52" i="37"/>
  <c r="S47" i="37"/>
  <c r="S52" i="37"/>
  <c r="S53" i="37" s="1"/>
  <c r="S14" i="41" s="1"/>
  <c r="T47" i="37"/>
  <c r="T52" i="37"/>
  <c r="U47" i="37"/>
  <c r="U52" i="37"/>
  <c r="V47" i="37"/>
  <c r="V52" i="37"/>
  <c r="W47" i="37"/>
  <c r="W52" i="37"/>
  <c r="X47" i="37"/>
  <c r="X52" i="37"/>
  <c r="Y47" i="37"/>
  <c r="Y52" i="37"/>
  <c r="Z47" i="37"/>
  <c r="Z52" i="37"/>
  <c r="AA47" i="37"/>
  <c r="AA52" i="37"/>
  <c r="AB47" i="37"/>
  <c r="AB52" i="37"/>
  <c r="AC47" i="37"/>
  <c r="AC52" i="37"/>
  <c r="AD47" i="37"/>
  <c r="AD52" i="37"/>
  <c r="AE47" i="37"/>
  <c r="AE52" i="37"/>
  <c r="AF47" i="37"/>
  <c r="AF52" i="37"/>
  <c r="AG47" i="37"/>
  <c r="AG52" i="37"/>
  <c r="AH47" i="37"/>
  <c r="AH52" i="37"/>
  <c r="AI47" i="37"/>
  <c r="AI53" i="37"/>
  <c r="AI52" i="37"/>
  <c r="AJ47" i="37"/>
  <c r="AJ52" i="37"/>
  <c r="AK47" i="37"/>
  <c r="AK52" i="37"/>
  <c r="AL47" i="37"/>
  <c r="AL52" i="37"/>
  <c r="AM47" i="37"/>
  <c r="AM53" i="37" s="1"/>
  <c r="AM14" i="41" s="1"/>
  <c r="AM52" i="37"/>
  <c r="AN47" i="37"/>
  <c r="AN52" i="37"/>
  <c r="AO47" i="37"/>
  <c r="AO53" i="37" s="1"/>
  <c r="AO52" i="37"/>
  <c r="AP47" i="37"/>
  <c r="AP52" i="37"/>
  <c r="AQ47" i="37"/>
  <c r="AQ53" i="37" s="1"/>
  <c r="AQ14" i="41" s="1"/>
  <c r="AQ52" i="37"/>
  <c r="AR47" i="37"/>
  <c r="AR52" i="37"/>
  <c r="AS47" i="37"/>
  <c r="AS52" i="37"/>
  <c r="AT47" i="37"/>
  <c r="AT52" i="37"/>
  <c r="P47" i="37"/>
  <c r="P53" i="37" s="1"/>
  <c r="P14" i="41" s="1"/>
  <c r="P52" i="37"/>
  <c r="O41" i="37"/>
  <c r="O42" i="37"/>
  <c r="O43" i="37"/>
  <c r="O44" i="37"/>
  <c r="O45" i="37"/>
  <c r="O46" i="37"/>
  <c r="O49" i="37"/>
  <c r="O50" i="37"/>
  <c r="O51" i="37"/>
  <c r="M47" i="37"/>
  <c r="M52" i="37"/>
  <c r="Q22" i="37"/>
  <c r="R22" i="37"/>
  <c r="S22" i="37"/>
  <c r="T22" i="37"/>
  <c r="T8" i="41" s="1"/>
  <c r="U22" i="37"/>
  <c r="V22" i="37"/>
  <c r="W22" i="37"/>
  <c r="X22" i="37"/>
  <c r="X8" i="41" s="1"/>
  <c r="Y22" i="37"/>
  <c r="Z22" i="37"/>
  <c r="AA22" i="37"/>
  <c r="AB22" i="37"/>
  <c r="AB8" i="41" s="1"/>
  <c r="AC22" i="37"/>
  <c r="AD22" i="37"/>
  <c r="AE22" i="37"/>
  <c r="AF22" i="37"/>
  <c r="AF8" i="41" s="1"/>
  <c r="AG22" i="37"/>
  <c r="AH22" i="37"/>
  <c r="AI22" i="37"/>
  <c r="AJ22" i="37"/>
  <c r="AJ8" i="41" s="1"/>
  <c r="AK22" i="37"/>
  <c r="AL22" i="37"/>
  <c r="AM22" i="37"/>
  <c r="AN22" i="37"/>
  <c r="AN8" i="41" s="1"/>
  <c r="AO22" i="37"/>
  <c r="AP22" i="37"/>
  <c r="AQ22" i="37"/>
  <c r="AR22" i="37"/>
  <c r="AR8" i="41" s="1"/>
  <c r="AS22" i="37"/>
  <c r="P22" i="37"/>
  <c r="O9" i="37"/>
  <c r="O10" i="37"/>
  <c r="O11" i="37"/>
  <c r="O12" i="37"/>
  <c r="O13" i="37"/>
  <c r="O14" i="37"/>
  <c r="O15" i="37"/>
  <c r="O16" i="37"/>
  <c r="O18" i="37"/>
  <c r="O19" i="37"/>
  <c r="O20" i="37"/>
  <c r="O21" i="37"/>
  <c r="M22" i="37"/>
  <c r="Q215" i="81"/>
  <c r="Q217" i="81" s="1"/>
  <c r="R215" i="81"/>
  <c r="R217" i="81" s="1"/>
  <c r="S215" i="81"/>
  <c r="S217" i="81" s="1"/>
  <c r="T215" i="81"/>
  <c r="T217" i="81" s="1"/>
  <c r="T33" i="24" s="1"/>
  <c r="U215" i="81"/>
  <c r="U217" i="81" s="1"/>
  <c r="V215" i="81"/>
  <c r="V217" i="81" s="1"/>
  <c r="W215" i="81"/>
  <c r="W217" i="81" s="1"/>
  <c r="X215" i="81"/>
  <c r="X217" i="81" s="1"/>
  <c r="X33" i="24" s="1"/>
  <c r="Y215" i="81"/>
  <c r="Y217" i="81" s="1"/>
  <c r="Z215" i="81"/>
  <c r="Z217" i="81" s="1"/>
  <c r="AA215" i="81"/>
  <c r="AA217" i="81" s="1"/>
  <c r="AB215" i="81"/>
  <c r="AB217" i="81" s="1"/>
  <c r="AB33" i="24" s="1"/>
  <c r="AC215" i="81"/>
  <c r="AC217" i="81" s="1"/>
  <c r="AD215" i="81"/>
  <c r="AD217" i="81" s="1"/>
  <c r="AE215" i="81"/>
  <c r="AE217" i="81" s="1"/>
  <c r="AF215" i="81"/>
  <c r="AF217" i="81" s="1"/>
  <c r="AF33" i="24" s="1"/>
  <c r="AG215" i="81"/>
  <c r="AG217" i="81" s="1"/>
  <c r="AH215" i="81"/>
  <c r="AH217" i="81" s="1"/>
  <c r="AI215" i="81"/>
  <c r="AI217" i="81" s="1"/>
  <c r="AJ215" i="81"/>
  <c r="AJ217" i="81" s="1"/>
  <c r="AJ33" i="24" s="1"/>
  <c r="AK215" i="81"/>
  <c r="AK217" i="81" s="1"/>
  <c r="AL215" i="81"/>
  <c r="AL217" i="81" s="1"/>
  <c r="AM215" i="81"/>
  <c r="AM217" i="81" s="1"/>
  <c r="AN215" i="81"/>
  <c r="AN217" i="81" s="1"/>
  <c r="AN33" i="24" s="1"/>
  <c r="AO215" i="81"/>
  <c r="AO217" i="81" s="1"/>
  <c r="AP215" i="81"/>
  <c r="AP217" i="81" s="1"/>
  <c r="AQ215" i="81"/>
  <c r="AQ217" i="81" s="1"/>
  <c r="AR215" i="81"/>
  <c r="AR217" i="81" s="1"/>
  <c r="AR33" i="24" s="1"/>
  <c r="AS215" i="81"/>
  <c r="AS217" i="81" s="1"/>
  <c r="AT215" i="81"/>
  <c r="AT217" i="81" s="1"/>
  <c r="P215" i="81"/>
  <c r="P217" i="81" s="1"/>
  <c r="O211" i="81"/>
  <c r="O212" i="81"/>
  <c r="O213" i="81"/>
  <c r="O214" i="81"/>
  <c r="O216" i="81"/>
  <c r="M215" i="81"/>
  <c r="M217" i="81" s="1"/>
  <c r="Q188" i="81"/>
  <c r="Q190" i="81" s="1"/>
  <c r="Q31" i="24" s="1"/>
  <c r="R188" i="81"/>
  <c r="R190" i="81" s="1"/>
  <c r="S188" i="81"/>
  <c r="S190" i="81" s="1"/>
  <c r="S31" i="24" s="1"/>
  <c r="T188" i="81"/>
  <c r="T190" i="81" s="1"/>
  <c r="U188" i="81"/>
  <c r="U190" i="81" s="1"/>
  <c r="U31" i="24" s="1"/>
  <c r="V188" i="81"/>
  <c r="V190" i="81" s="1"/>
  <c r="W188" i="81"/>
  <c r="W190" i="81" s="1"/>
  <c r="X188" i="81"/>
  <c r="X190" i="81" s="1"/>
  <c r="Y188" i="81"/>
  <c r="Y190" i="81" s="1"/>
  <c r="Y31" i="24" s="1"/>
  <c r="Z188" i="81"/>
  <c r="Z190" i="81" s="1"/>
  <c r="AA188" i="81"/>
  <c r="AA190" i="81" s="1"/>
  <c r="AA31" i="24" s="1"/>
  <c r="AB188" i="81"/>
  <c r="AB190" i="81" s="1"/>
  <c r="AC188" i="81"/>
  <c r="AC190" i="81" s="1"/>
  <c r="AC31" i="24" s="1"/>
  <c r="AD188" i="81"/>
  <c r="AD190" i="81" s="1"/>
  <c r="AE188" i="81"/>
  <c r="AE190" i="81" s="1"/>
  <c r="AF188" i="81"/>
  <c r="AF190" i="81" s="1"/>
  <c r="AG188" i="81"/>
  <c r="AG190" i="81" s="1"/>
  <c r="AG31" i="24" s="1"/>
  <c r="AH188" i="81"/>
  <c r="AH190" i="81" s="1"/>
  <c r="AI188" i="81"/>
  <c r="AI190" i="81" s="1"/>
  <c r="AI31" i="24" s="1"/>
  <c r="AJ188" i="81"/>
  <c r="AJ190" i="81" s="1"/>
  <c r="AK188" i="81"/>
  <c r="AK190" i="81" s="1"/>
  <c r="AK31" i="24" s="1"/>
  <c r="AL188" i="81"/>
  <c r="AL190" i="81" s="1"/>
  <c r="AM188" i="81"/>
  <c r="AM190" i="81" s="1"/>
  <c r="AN188" i="81"/>
  <c r="AN190" i="81" s="1"/>
  <c r="AO188" i="81"/>
  <c r="AO190" i="81" s="1"/>
  <c r="AO31" i="24" s="1"/>
  <c r="AP188" i="81"/>
  <c r="AP190" i="81" s="1"/>
  <c r="AQ188" i="81"/>
  <c r="AQ190" i="81" s="1"/>
  <c r="AQ31" i="24" s="1"/>
  <c r="AR188" i="81"/>
  <c r="AR190" i="81" s="1"/>
  <c r="AS188" i="81"/>
  <c r="AS190" i="81" s="1"/>
  <c r="AS31" i="24" s="1"/>
  <c r="AT188" i="81"/>
  <c r="AT190" i="81" s="1"/>
  <c r="P188" i="81"/>
  <c r="P190" i="81" s="1"/>
  <c r="P31" i="24" s="1"/>
  <c r="O182" i="81"/>
  <c r="O183" i="81"/>
  <c r="O184" i="81"/>
  <c r="O185" i="81"/>
  <c r="O186" i="81"/>
  <c r="O187" i="81"/>
  <c r="O189" i="81"/>
  <c r="M188" i="81"/>
  <c r="M190" i="81" s="1"/>
  <c r="M31" i="24" s="1"/>
  <c r="Q174" i="81"/>
  <c r="Q176" i="81" s="1"/>
  <c r="R174" i="81"/>
  <c r="R176" i="81" s="1"/>
  <c r="R30" i="24" s="1"/>
  <c r="S174" i="81"/>
  <c r="S176" i="81" s="1"/>
  <c r="T174" i="81"/>
  <c r="T176" i="81" s="1"/>
  <c r="T30" i="24" s="1"/>
  <c r="U174" i="81"/>
  <c r="U176" i="81" s="1"/>
  <c r="V174" i="81"/>
  <c r="V176" i="81" s="1"/>
  <c r="V30" i="24" s="1"/>
  <c r="W174" i="81"/>
  <c r="W176" i="81" s="1"/>
  <c r="X174" i="81"/>
  <c r="X176" i="81" s="1"/>
  <c r="Y174" i="81"/>
  <c r="Y176" i="81" s="1"/>
  <c r="Z174" i="81"/>
  <c r="Z176" i="81" s="1"/>
  <c r="Z30" i="24" s="1"/>
  <c r="AA174" i="81"/>
  <c r="AA176" i="81" s="1"/>
  <c r="AB174" i="81"/>
  <c r="AB176" i="81" s="1"/>
  <c r="AB30" i="24" s="1"/>
  <c r="AC174" i="81"/>
  <c r="AC176" i="81" s="1"/>
  <c r="AD174" i="81"/>
  <c r="AD176" i="81" s="1"/>
  <c r="AD30" i="24" s="1"/>
  <c r="AE174" i="81"/>
  <c r="AE176" i="81" s="1"/>
  <c r="AF174" i="81"/>
  <c r="AF176" i="81" s="1"/>
  <c r="AG174" i="81"/>
  <c r="AG176" i="81" s="1"/>
  <c r="AH174" i="81"/>
  <c r="AH176" i="81" s="1"/>
  <c r="AH30" i="24" s="1"/>
  <c r="AI174" i="81"/>
  <c r="AI176" i="81" s="1"/>
  <c r="AJ174" i="81"/>
  <c r="AJ176" i="81" s="1"/>
  <c r="AJ30" i="24" s="1"/>
  <c r="AK174" i="81"/>
  <c r="AK176" i="81" s="1"/>
  <c r="AL174" i="81"/>
  <c r="AL176" i="81" s="1"/>
  <c r="AL30" i="24" s="1"/>
  <c r="AM174" i="81"/>
  <c r="AM176" i="81" s="1"/>
  <c r="AN174" i="81"/>
  <c r="AN176" i="81" s="1"/>
  <c r="AO174" i="81"/>
  <c r="AO176" i="81" s="1"/>
  <c r="AP174" i="81"/>
  <c r="AP176" i="81" s="1"/>
  <c r="AP30" i="24" s="1"/>
  <c r="AQ174" i="81"/>
  <c r="AQ176" i="81" s="1"/>
  <c r="AR174" i="81"/>
  <c r="AR176" i="81" s="1"/>
  <c r="AR30" i="24" s="1"/>
  <c r="AS174" i="81"/>
  <c r="AS176" i="81" s="1"/>
  <c r="AT174" i="81"/>
  <c r="AT176" i="81" s="1"/>
  <c r="AT30" i="24" s="1"/>
  <c r="P174" i="81"/>
  <c r="P176" i="81" s="1"/>
  <c r="O164" i="81"/>
  <c r="O165" i="81"/>
  <c r="O166" i="81"/>
  <c r="O167" i="81"/>
  <c r="O168" i="81"/>
  <c r="O169" i="81"/>
  <c r="O170" i="81"/>
  <c r="O171" i="81"/>
  <c r="O172" i="81"/>
  <c r="O173" i="81"/>
  <c r="O175" i="81"/>
  <c r="M174" i="81"/>
  <c r="M176" i="81" s="1"/>
  <c r="O32" i="68"/>
  <c r="O28" i="68"/>
  <c r="O26" i="68"/>
  <c r="E26" i="52" s="1"/>
  <c r="O24" i="68"/>
  <c r="O22" i="68"/>
  <c r="O18" i="68"/>
  <c r="E22" i="52" s="1"/>
  <c r="O16" i="68"/>
  <c r="E21" i="52" s="1"/>
  <c r="O14" i="68"/>
  <c r="E20" i="52" s="1"/>
  <c r="O12" i="68"/>
  <c r="O8" i="68"/>
  <c r="E18" i="52" s="1"/>
  <c r="L33" i="66"/>
  <c r="U6" i="66"/>
  <c r="O22" i="88"/>
  <c r="O21" i="88"/>
  <c r="O20" i="88"/>
  <c r="O19" i="88"/>
  <c r="O18" i="88"/>
  <c r="O16" i="88"/>
  <c r="O15" i="88"/>
  <c r="O13" i="88"/>
  <c r="O12" i="88"/>
  <c r="O10" i="88"/>
  <c r="O9" i="88"/>
  <c r="W63" i="66"/>
  <c r="W33" i="66"/>
  <c r="W34" i="66"/>
  <c r="W35" i="66"/>
  <c r="W36" i="66"/>
  <c r="W37" i="66"/>
  <c r="W38" i="66"/>
  <c r="W39" i="66"/>
  <c r="W40" i="66"/>
  <c r="W41" i="66"/>
  <c r="W42" i="66"/>
  <c r="W43" i="66"/>
  <c r="W44" i="66"/>
  <c r="W45" i="66"/>
  <c r="W46" i="66"/>
  <c r="W47" i="66"/>
  <c r="W48" i="66"/>
  <c r="W49" i="66"/>
  <c r="W50" i="66"/>
  <c r="W51" i="66"/>
  <c r="W52" i="66"/>
  <c r="W53" i="66"/>
  <c r="W54" i="66"/>
  <c r="W55" i="66"/>
  <c r="W56" i="66"/>
  <c r="W57" i="66"/>
  <c r="W58" i="66"/>
  <c r="W59" i="66"/>
  <c r="W60" i="66"/>
  <c r="W61" i="66"/>
  <c r="W62" i="66"/>
  <c r="A1" i="88"/>
  <c r="O8" i="88"/>
  <c r="N33" i="66"/>
  <c r="M33" i="66"/>
  <c r="A2" i="37"/>
  <c r="A2" i="81"/>
  <c r="Z80" i="87"/>
  <c r="A1" i="87"/>
  <c r="O9" i="87"/>
  <c r="X63" i="66"/>
  <c r="X62" i="66"/>
  <c r="X43" i="66"/>
  <c r="X33" i="66"/>
  <c r="X34" i="66"/>
  <c r="X35" i="66"/>
  <c r="X36" i="66"/>
  <c r="X37" i="66"/>
  <c r="X38" i="66"/>
  <c r="X39" i="66"/>
  <c r="X40" i="66"/>
  <c r="X41" i="66"/>
  <c r="X42" i="66"/>
  <c r="X44" i="66"/>
  <c r="X45" i="66"/>
  <c r="X46" i="66"/>
  <c r="X47" i="66"/>
  <c r="X48" i="66"/>
  <c r="X49" i="66"/>
  <c r="X50" i="66"/>
  <c r="X51" i="66"/>
  <c r="X52" i="66"/>
  <c r="X53" i="66"/>
  <c r="X54" i="66"/>
  <c r="X55" i="66"/>
  <c r="X56" i="66"/>
  <c r="X57" i="66"/>
  <c r="X58" i="66"/>
  <c r="X59" i="66"/>
  <c r="X60" i="66"/>
  <c r="X61" i="66"/>
  <c r="O6" i="46"/>
  <c r="O6" i="43"/>
  <c r="O6" i="37"/>
  <c r="O6" i="41"/>
  <c r="O6" i="24"/>
  <c r="O6" i="34"/>
  <c r="O33" i="66"/>
  <c r="T33" i="66"/>
  <c r="D8" i="36"/>
  <c r="AJ14" i="52"/>
  <c r="AI14" i="52"/>
  <c r="AH14" i="52"/>
  <c r="AG14" i="52"/>
  <c r="AF14" i="52"/>
  <c r="AE14" i="52"/>
  <c r="AD14" i="52"/>
  <c r="AC14" i="52"/>
  <c r="AB14" i="52"/>
  <c r="AA14" i="52"/>
  <c r="Z14" i="52"/>
  <c r="Y14" i="52"/>
  <c r="X14" i="52"/>
  <c r="W14" i="52"/>
  <c r="V14" i="52"/>
  <c r="U14" i="52"/>
  <c r="T14" i="52"/>
  <c r="S14" i="52"/>
  <c r="R14" i="52"/>
  <c r="Q14" i="52"/>
  <c r="P14" i="52"/>
  <c r="O14" i="52"/>
  <c r="N14" i="52"/>
  <c r="M14" i="52"/>
  <c r="L14" i="52"/>
  <c r="K14" i="52"/>
  <c r="J14" i="52"/>
  <c r="I14" i="52"/>
  <c r="H14" i="52"/>
  <c r="G14" i="52"/>
  <c r="O19" i="34"/>
  <c r="E14" i="52" s="1"/>
  <c r="AT14" i="34"/>
  <c r="AI11" i="49" s="1"/>
  <c r="AS14" i="34"/>
  <c r="AI16" i="49" s="1"/>
  <c r="AR14" i="34"/>
  <c r="AQ14" i="34"/>
  <c r="AP14" i="34"/>
  <c r="AO14" i="34"/>
  <c r="AE16" i="49" s="1"/>
  <c r="AN14" i="34"/>
  <c r="AM14" i="34"/>
  <c r="AL14" i="34"/>
  <c r="AK14" i="34"/>
  <c r="AA16" i="49" s="1"/>
  <c r="AJ14" i="34"/>
  <c r="AI14" i="34"/>
  <c r="AH14" i="34"/>
  <c r="AG14" i="34"/>
  <c r="W16" i="49" s="1"/>
  <c r="AF14" i="34"/>
  <c r="AE14" i="34"/>
  <c r="AD14" i="34"/>
  <c r="AC14" i="34"/>
  <c r="S16" i="49" s="1"/>
  <c r="AB14" i="34"/>
  <c r="AA14" i="34"/>
  <c r="Q16" i="49" s="1"/>
  <c r="Z14" i="34"/>
  <c r="Y14" i="34"/>
  <c r="O16" i="49" s="1"/>
  <c r="X14" i="34"/>
  <c r="W14" i="34"/>
  <c r="M16" i="49" s="1"/>
  <c r="V14" i="34"/>
  <c r="U14" i="34"/>
  <c r="K16" i="49" s="1"/>
  <c r="T14" i="34"/>
  <c r="S14" i="34"/>
  <c r="I16" i="49" s="1"/>
  <c r="R14" i="34"/>
  <c r="Q14" i="34"/>
  <c r="G16" i="49" s="1"/>
  <c r="O8" i="34"/>
  <c r="O9" i="34"/>
  <c r="O10" i="34"/>
  <c r="O11" i="34"/>
  <c r="O12" i="34"/>
  <c r="O13" i="34"/>
  <c r="O25" i="34"/>
  <c r="A1" i="52"/>
  <c r="A2" i="52"/>
  <c r="E6" i="52"/>
  <c r="E8" i="52"/>
  <c r="G8" i="52"/>
  <c r="H8" i="52"/>
  <c r="I8" i="52"/>
  <c r="J8" i="52"/>
  <c r="K8" i="52"/>
  <c r="L8" i="52"/>
  <c r="M8" i="52"/>
  <c r="N8" i="52"/>
  <c r="O8" i="52"/>
  <c r="P8" i="52"/>
  <c r="Q8" i="52"/>
  <c r="R8" i="52"/>
  <c r="S8" i="52"/>
  <c r="T8" i="52"/>
  <c r="U8" i="52"/>
  <c r="V8" i="52"/>
  <c r="W8" i="52"/>
  <c r="X8" i="52"/>
  <c r="Y8" i="52"/>
  <c r="Z8" i="52"/>
  <c r="AA8" i="52"/>
  <c r="AB8" i="52"/>
  <c r="AC8" i="52"/>
  <c r="AD8" i="52"/>
  <c r="AE8" i="52"/>
  <c r="AF8" i="52"/>
  <c r="AG8" i="52"/>
  <c r="AH8" i="52"/>
  <c r="AI8" i="52"/>
  <c r="AJ8" i="52"/>
  <c r="E9" i="52"/>
  <c r="G9" i="52"/>
  <c r="H9" i="52"/>
  <c r="I9" i="52"/>
  <c r="J9" i="52"/>
  <c r="K9" i="52"/>
  <c r="L9" i="52"/>
  <c r="M9" i="52"/>
  <c r="N9" i="52"/>
  <c r="O9" i="52"/>
  <c r="P9" i="52"/>
  <c r="Q9" i="52"/>
  <c r="R9" i="52"/>
  <c r="S9" i="52"/>
  <c r="T9" i="52"/>
  <c r="U9" i="52"/>
  <c r="V9" i="52"/>
  <c r="W9" i="52"/>
  <c r="X9" i="52"/>
  <c r="Y9" i="52"/>
  <c r="Z9" i="52"/>
  <c r="AA9" i="52"/>
  <c r="AB9" i="52"/>
  <c r="AC9" i="52"/>
  <c r="AD9" i="52"/>
  <c r="AE9" i="52"/>
  <c r="AF9" i="52"/>
  <c r="AG9" i="52"/>
  <c r="AH9" i="52"/>
  <c r="AI9" i="52"/>
  <c r="AJ9" i="52"/>
  <c r="E10" i="52"/>
  <c r="G10" i="52"/>
  <c r="H10" i="52"/>
  <c r="I10" i="52"/>
  <c r="J10" i="52"/>
  <c r="K10" i="52"/>
  <c r="L10" i="52"/>
  <c r="M10" i="52"/>
  <c r="N10" i="52"/>
  <c r="O10" i="52"/>
  <c r="P10" i="52"/>
  <c r="Q10" i="52"/>
  <c r="R10" i="52"/>
  <c r="S10" i="52"/>
  <c r="T10" i="52"/>
  <c r="U10" i="52"/>
  <c r="V10" i="52"/>
  <c r="W10" i="52"/>
  <c r="X10" i="52"/>
  <c r="Y10" i="52"/>
  <c r="Z10" i="52"/>
  <c r="AA10" i="52"/>
  <c r="AB10" i="52"/>
  <c r="AC10" i="52"/>
  <c r="AD10" i="52"/>
  <c r="AE10" i="52"/>
  <c r="AF10" i="52"/>
  <c r="AG10" i="52"/>
  <c r="AH10" i="52"/>
  <c r="AI10" i="52"/>
  <c r="AJ10" i="52"/>
  <c r="O16" i="34"/>
  <c r="E11" i="52" s="1"/>
  <c r="G11" i="52"/>
  <c r="H11" i="52"/>
  <c r="I11" i="52"/>
  <c r="J11" i="52"/>
  <c r="K11" i="52"/>
  <c r="L11" i="52"/>
  <c r="M11" i="52"/>
  <c r="N11" i="52"/>
  <c r="O11" i="52"/>
  <c r="P11" i="52"/>
  <c r="Q11" i="52"/>
  <c r="R11" i="52"/>
  <c r="S11" i="52"/>
  <c r="T11" i="52"/>
  <c r="U11" i="52"/>
  <c r="V11" i="52"/>
  <c r="W11" i="52"/>
  <c r="X11" i="52"/>
  <c r="Y11" i="52"/>
  <c r="Z11" i="52"/>
  <c r="AA11" i="52"/>
  <c r="AB11" i="52"/>
  <c r="AC11" i="52"/>
  <c r="AD11" i="52"/>
  <c r="AE11" i="52"/>
  <c r="AF11" i="52"/>
  <c r="AG11" i="52"/>
  <c r="AH11" i="52"/>
  <c r="AI11" i="52"/>
  <c r="AJ11" i="52"/>
  <c r="O17" i="34"/>
  <c r="E12" i="52" s="1"/>
  <c r="G12" i="52"/>
  <c r="H12" i="52"/>
  <c r="I12" i="52"/>
  <c r="J12" i="52"/>
  <c r="K12" i="52"/>
  <c r="L12" i="52"/>
  <c r="M12" i="52"/>
  <c r="N12" i="52"/>
  <c r="O12" i="52"/>
  <c r="P12" i="52"/>
  <c r="Q12" i="52"/>
  <c r="R12" i="52"/>
  <c r="S12" i="52"/>
  <c r="T12" i="52"/>
  <c r="U12" i="52"/>
  <c r="V12" i="52"/>
  <c r="W12" i="52"/>
  <c r="X12" i="52"/>
  <c r="Y12" i="52"/>
  <c r="Z12" i="52"/>
  <c r="AA12" i="52"/>
  <c r="AB12" i="52"/>
  <c r="AC12" i="52"/>
  <c r="AD12" i="52"/>
  <c r="AE12" i="52"/>
  <c r="AF12" i="52"/>
  <c r="AG12" i="52"/>
  <c r="AH12" i="52"/>
  <c r="AI12" i="52"/>
  <c r="AJ12" i="52"/>
  <c r="O18" i="34"/>
  <c r="E13" i="52" s="1"/>
  <c r="G13" i="52"/>
  <c r="H13" i="52"/>
  <c r="I13" i="52"/>
  <c r="J13" i="52"/>
  <c r="K13" i="52"/>
  <c r="L13" i="52"/>
  <c r="M13" i="52"/>
  <c r="N13" i="52"/>
  <c r="O13" i="52"/>
  <c r="P13" i="52"/>
  <c r="Q13" i="52"/>
  <c r="R13" i="52"/>
  <c r="S13" i="52"/>
  <c r="T13" i="52"/>
  <c r="U13" i="52"/>
  <c r="V13" i="52"/>
  <c r="W13" i="52"/>
  <c r="X13" i="52"/>
  <c r="Y13" i="52"/>
  <c r="Z13" i="52"/>
  <c r="AA13" i="52"/>
  <c r="AB13" i="52"/>
  <c r="AC13" i="52"/>
  <c r="AD13" i="52"/>
  <c r="AE13" i="52"/>
  <c r="AF13" i="52"/>
  <c r="AG13" i="52"/>
  <c r="AH13" i="52"/>
  <c r="AI13" i="52"/>
  <c r="AJ13" i="52"/>
  <c r="O20" i="34"/>
  <c r="E15" i="52" s="1"/>
  <c r="G15" i="52"/>
  <c r="H15" i="52"/>
  <c r="I15" i="52"/>
  <c r="J15" i="52"/>
  <c r="K15" i="52"/>
  <c r="L15" i="52"/>
  <c r="M15" i="52"/>
  <c r="N15" i="52"/>
  <c r="O15" i="52"/>
  <c r="P15" i="52"/>
  <c r="Q15" i="52"/>
  <c r="R15" i="52"/>
  <c r="S15" i="52"/>
  <c r="T15" i="52"/>
  <c r="U15" i="52"/>
  <c r="V15" i="52"/>
  <c r="W15" i="52"/>
  <c r="X15" i="52"/>
  <c r="Y15" i="52"/>
  <c r="Z15" i="52"/>
  <c r="AA15" i="52"/>
  <c r="AB15" i="52"/>
  <c r="AC15" i="52"/>
  <c r="AD15" i="52"/>
  <c r="AE15" i="52"/>
  <c r="AF15" i="52"/>
  <c r="AG15" i="52"/>
  <c r="AH15" i="52"/>
  <c r="AI15" i="52"/>
  <c r="AJ15" i="52"/>
  <c r="O21" i="34"/>
  <c r="E16" i="52" s="1"/>
  <c r="G16" i="52"/>
  <c r="H16" i="52"/>
  <c r="I16" i="52"/>
  <c r="J16" i="52"/>
  <c r="K16" i="52"/>
  <c r="L16" i="52"/>
  <c r="M16" i="52"/>
  <c r="N16" i="52"/>
  <c r="O16" i="52"/>
  <c r="P16" i="52"/>
  <c r="Q16" i="52"/>
  <c r="R16" i="52"/>
  <c r="S16" i="52"/>
  <c r="T16" i="52"/>
  <c r="U16" i="52"/>
  <c r="V16" i="52"/>
  <c r="W16" i="52"/>
  <c r="X16" i="52"/>
  <c r="Y16" i="52"/>
  <c r="Z16" i="52"/>
  <c r="AA16" i="52"/>
  <c r="AB16" i="52"/>
  <c r="AC16" i="52"/>
  <c r="AD16" i="52"/>
  <c r="AE16" i="52"/>
  <c r="AF16" i="52"/>
  <c r="AG16" i="52"/>
  <c r="AH16" i="52"/>
  <c r="AI16" i="52"/>
  <c r="AJ16" i="52"/>
  <c r="O22" i="34"/>
  <c r="E17" i="52" s="1"/>
  <c r="G17" i="52"/>
  <c r="H17" i="52"/>
  <c r="I17" i="52"/>
  <c r="J17" i="52"/>
  <c r="K17" i="52"/>
  <c r="L17" i="52"/>
  <c r="M17" i="52"/>
  <c r="N17" i="52"/>
  <c r="O17" i="52"/>
  <c r="P17" i="52"/>
  <c r="Q17" i="52"/>
  <c r="R17" i="52"/>
  <c r="S17" i="52"/>
  <c r="T17" i="52"/>
  <c r="U17" i="52"/>
  <c r="V17" i="52"/>
  <c r="W17" i="52"/>
  <c r="X17" i="52"/>
  <c r="Y17" i="52"/>
  <c r="Z17" i="52"/>
  <c r="AA17" i="52"/>
  <c r="AB17" i="52"/>
  <c r="AC17" i="52"/>
  <c r="AD17" i="52"/>
  <c r="AE17" i="52"/>
  <c r="AF17" i="52"/>
  <c r="AG17" i="52"/>
  <c r="AH17" i="52"/>
  <c r="AI17" i="52"/>
  <c r="AJ17" i="52"/>
  <c r="F18" i="52"/>
  <c r="G18" i="52"/>
  <c r="H18" i="52"/>
  <c r="I18" i="52"/>
  <c r="J18" i="52"/>
  <c r="K18" i="52"/>
  <c r="L18" i="52"/>
  <c r="M18" i="52"/>
  <c r="N18" i="52"/>
  <c r="O18" i="52"/>
  <c r="P18" i="52"/>
  <c r="Q18" i="52"/>
  <c r="R18" i="52"/>
  <c r="S18" i="52"/>
  <c r="T18" i="52"/>
  <c r="U18" i="52"/>
  <c r="V18" i="52"/>
  <c r="W18" i="52"/>
  <c r="X18" i="52"/>
  <c r="Y18" i="52"/>
  <c r="Z18" i="52"/>
  <c r="AA18" i="52"/>
  <c r="AB18" i="52"/>
  <c r="AC18" i="52"/>
  <c r="AD18" i="52"/>
  <c r="AE18" i="52"/>
  <c r="AF18" i="52"/>
  <c r="AG18" i="52"/>
  <c r="AH18" i="52"/>
  <c r="AI18" i="52"/>
  <c r="AJ18" i="52"/>
  <c r="F19" i="52"/>
  <c r="G19" i="52"/>
  <c r="H19" i="52"/>
  <c r="I19" i="52"/>
  <c r="J19" i="52"/>
  <c r="K19" i="52"/>
  <c r="L19" i="52"/>
  <c r="M19" i="52"/>
  <c r="N19" i="52"/>
  <c r="O19" i="52"/>
  <c r="P19" i="52"/>
  <c r="Q19" i="52"/>
  <c r="R19" i="52"/>
  <c r="S19" i="52"/>
  <c r="T19" i="52"/>
  <c r="U19" i="52"/>
  <c r="V19" i="52"/>
  <c r="W19" i="52"/>
  <c r="X19" i="52"/>
  <c r="Y19" i="52"/>
  <c r="Z19" i="52"/>
  <c r="AA19" i="52"/>
  <c r="AB19" i="52"/>
  <c r="AC19" i="52"/>
  <c r="AD19" i="52"/>
  <c r="AE19" i="52"/>
  <c r="AF19" i="52"/>
  <c r="AG19" i="52"/>
  <c r="AH19" i="52"/>
  <c r="AI19" i="52"/>
  <c r="AJ19" i="52"/>
  <c r="F20" i="52"/>
  <c r="G20" i="52"/>
  <c r="H20" i="52"/>
  <c r="I20" i="52"/>
  <c r="J20" i="52"/>
  <c r="K20" i="52"/>
  <c r="L20" i="52"/>
  <c r="M20" i="52"/>
  <c r="N20" i="52"/>
  <c r="O20" i="52"/>
  <c r="P20" i="52"/>
  <c r="Q20" i="52"/>
  <c r="R20" i="52"/>
  <c r="S20" i="52"/>
  <c r="T20" i="52"/>
  <c r="U20" i="52"/>
  <c r="V20" i="52"/>
  <c r="W20" i="52"/>
  <c r="X20" i="52"/>
  <c r="Y20" i="52"/>
  <c r="Z20" i="52"/>
  <c r="AA20" i="52"/>
  <c r="AB20" i="52"/>
  <c r="AC20" i="52"/>
  <c r="AD20" i="52"/>
  <c r="AE20" i="52"/>
  <c r="AF20" i="52"/>
  <c r="AG20" i="52"/>
  <c r="AH20" i="52"/>
  <c r="AI20" i="52"/>
  <c r="AJ20" i="52"/>
  <c r="F21" i="52"/>
  <c r="G21" i="52"/>
  <c r="H21" i="52"/>
  <c r="I21" i="52"/>
  <c r="J21" i="52"/>
  <c r="K21" i="52"/>
  <c r="L21" i="52"/>
  <c r="M21" i="52"/>
  <c r="N21" i="52"/>
  <c r="O21" i="52"/>
  <c r="P21" i="52"/>
  <c r="Q21" i="52"/>
  <c r="R21" i="52"/>
  <c r="S21" i="52"/>
  <c r="T21" i="52"/>
  <c r="U21" i="52"/>
  <c r="V21" i="52"/>
  <c r="W21" i="52"/>
  <c r="X21" i="52"/>
  <c r="Y21" i="52"/>
  <c r="Z21" i="52"/>
  <c r="AA21" i="52"/>
  <c r="AB21" i="52"/>
  <c r="AC21" i="52"/>
  <c r="AD21" i="52"/>
  <c r="AE21" i="52"/>
  <c r="AF21" i="52"/>
  <c r="AG21" i="52"/>
  <c r="AH21" i="52"/>
  <c r="AI21" i="52"/>
  <c r="AJ21" i="52"/>
  <c r="F22" i="52"/>
  <c r="G22" i="52"/>
  <c r="H22" i="52"/>
  <c r="I22" i="52"/>
  <c r="J22" i="52"/>
  <c r="K22" i="52"/>
  <c r="L22" i="52"/>
  <c r="M22" i="52"/>
  <c r="N22" i="52"/>
  <c r="O22" i="52"/>
  <c r="P22" i="52"/>
  <c r="Q22" i="52"/>
  <c r="R22" i="52"/>
  <c r="S22" i="52"/>
  <c r="T22" i="52"/>
  <c r="U22" i="52"/>
  <c r="V22" i="52"/>
  <c r="W22" i="52"/>
  <c r="X22" i="52"/>
  <c r="Y22" i="52"/>
  <c r="Z22" i="52"/>
  <c r="AA22" i="52"/>
  <c r="AB22" i="52"/>
  <c r="AC22" i="52"/>
  <c r="AD22" i="52"/>
  <c r="AE22" i="52"/>
  <c r="AF22" i="52"/>
  <c r="AG22" i="52"/>
  <c r="AH22" i="52"/>
  <c r="AI22" i="52"/>
  <c r="AJ22" i="52"/>
  <c r="E24" i="52"/>
  <c r="F24" i="52"/>
  <c r="G24" i="52"/>
  <c r="H24" i="52"/>
  <c r="I24" i="52"/>
  <c r="J24" i="52"/>
  <c r="K24" i="52"/>
  <c r="L24" i="52"/>
  <c r="M24" i="52"/>
  <c r="N24" i="52"/>
  <c r="O24" i="52"/>
  <c r="P24" i="52"/>
  <c r="Q24" i="52"/>
  <c r="R24" i="52"/>
  <c r="S24" i="52"/>
  <c r="T24" i="52"/>
  <c r="U24" i="52"/>
  <c r="V24" i="52"/>
  <c r="W24" i="52"/>
  <c r="X24" i="52"/>
  <c r="Y24" i="52"/>
  <c r="Z24" i="52"/>
  <c r="AA24" i="52"/>
  <c r="AB24" i="52"/>
  <c r="AC24" i="52"/>
  <c r="AD24" i="52"/>
  <c r="AE24" i="52"/>
  <c r="AF24" i="52"/>
  <c r="AG24" i="52"/>
  <c r="AH24" i="52"/>
  <c r="AI24" i="52"/>
  <c r="AJ24" i="52"/>
  <c r="E25" i="52"/>
  <c r="F25" i="52"/>
  <c r="G25" i="52"/>
  <c r="H25" i="52"/>
  <c r="I25" i="52"/>
  <c r="J25" i="52"/>
  <c r="K25" i="52"/>
  <c r="L25" i="52"/>
  <c r="M25" i="52"/>
  <c r="N25" i="52"/>
  <c r="O25" i="52"/>
  <c r="P25" i="52"/>
  <c r="Q25" i="52"/>
  <c r="R25" i="52"/>
  <c r="S25" i="52"/>
  <c r="T25" i="52"/>
  <c r="U25" i="52"/>
  <c r="V25" i="52"/>
  <c r="W25" i="52"/>
  <c r="X25" i="52"/>
  <c r="Y25" i="52"/>
  <c r="Z25" i="52"/>
  <c r="AA25" i="52"/>
  <c r="AB25" i="52"/>
  <c r="AC25" i="52"/>
  <c r="AD25" i="52"/>
  <c r="AE25" i="52"/>
  <c r="AF25" i="52"/>
  <c r="AG25" i="52"/>
  <c r="AH25" i="52"/>
  <c r="AI25" i="52"/>
  <c r="AJ25" i="52"/>
  <c r="F26" i="52"/>
  <c r="G26" i="52"/>
  <c r="H26" i="52"/>
  <c r="I26" i="52"/>
  <c r="J26" i="52"/>
  <c r="K26" i="52"/>
  <c r="L26" i="52"/>
  <c r="M26" i="52"/>
  <c r="N26" i="52"/>
  <c r="O26" i="52"/>
  <c r="P26" i="52"/>
  <c r="Q26" i="52"/>
  <c r="R26" i="52"/>
  <c r="S26" i="52"/>
  <c r="T26" i="52"/>
  <c r="U26" i="52"/>
  <c r="V26" i="52"/>
  <c r="W26" i="52"/>
  <c r="X26" i="52"/>
  <c r="Y26" i="52"/>
  <c r="Z26" i="52"/>
  <c r="AA26" i="52"/>
  <c r="AB26" i="52"/>
  <c r="AC26" i="52"/>
  <c r="AD26" i="52"/>
  <c r="AE26" i="52"/>
  <c r="AF26" i="52"/>
  <c r="AG26" i="52"/>
  <c r="AH26" i="52"/>
  <c r="AI26" i="52"/>
  <c r="AJ26" i="52"/>
  <c r="E27" i="52"/>
  <c r="F27" i="52"/>
  <c r="G27" i="52"/>
  <c r="H27" i="52"/>
  <c r="I27" i="52"/>
  <c r="J27" i="52"/>
  <c r="K27" i="52"/>
  <c r="L27" i="52"/>
  <c r="M27" i="52"/>
  <c r="N27" i="52"/>
  <c r="O27" i="52"/>
  <c r="P27" i="52"/>
  <c r="Q27" i="52"/>
  <c r="R27" i="52"/>
  <c r="S27" i="52"/>
  <c r="T27" i="52"/>
  <c r="U27" i="52"/>
  <c r="V27" i="52"/>
  <c r="W27" i="52"/>
  <c r="X27" i="52"/>
  <c r="Y27" i="52"/>
  <c r="Z27" i="52"/>
  <c r="AA27" i="52"/>
  <c r="AB27" i="52"/>
  <c r="AC27" i="52"/>
  <c r="AD27" i="52"/>
  <c r="AE27" i="52"/>
  <c r="AF27" i="52"/>
  <c r="AG27" i="52"/>
  <c r="AH27" i="52"/>
  <c r="AI27" i="52"/>
  <c r="AJ27" i="52"/>
  <c r="E29" i="52"/>
  <c r="F29" i="52"/>
  <c r="G29" i="52"/>
  <c r="H29" i="52"/>
  <c r="I29" i="52"/>
  <c r="J29" i="52"/>
  <c r="K29" i="52"/>
  <c r="L29" i="52"/>
  <c r="M29" i="52"/>
  <c r="N29" i="52"/>
  <c r="O29" i="52"/>
  <c r="P29" i="52"/>
  <c r="Q29" i="52"/>
  <c r="R29" i="52"/>
  <c r="S29" i="52"/>
  <c r="T29" i="52"/>
  <c r="U29" i="52"/>
  <c r="V29" i="52"/>
  <c r="W29" i="52"/>
  <c r="X29" i="52"/>
  <c r="Y29" i="52"/>
  <c r="Z29" i="52"/>
  <c r="AA29" i="52"/>
  <c r="AB29" i="52"/>
  <c r="AC29" i="52"/>
  <c r="AD29" i="52"/>
  <c r="AE29" i="52"/>
  <c r="AF29" i="52"/>
  <c r="AG29" i="52"/>
  <c r="AH29" i="52"/>
  <c r="AI29" i="52"/>
  <c r="AJ29" i="52"/>
  <c r="A1" i="49"/>
  <c r="A2" i="49"/>
  <c r="E6" i="49"/>
  <c r="F8" i="49"/>
  <c r="G8" i="49"/>
  <c r="H8" i="49"/>
  <c r="I8" i="49"/>
  <c r="J8" i="49"/>
  <c r="K8" i="49"/>
  <c r="L8" i="49"/>
  <c r="M8" i="49"/>
  <c r="N8" i="49"/>
  <c r="O8" i="49"/>
  <c r="P8" i="49"/>
  <c r="Q8" i="49"/>
  <c r="R8" i="49"/>
  <c r="S8" i="49"/>
  <c r="T8" i="49"/>
  <c r="U8" i="49"/>
  <c r="V8" i="49"/>
  <c r="W8" i="49"/>
  <c r="X8" i="49"/>
  <c r="Y8" i="49"/>
  <c r="Z8" i="49"/>
  <c r="AA8" i="49"/>
  <c r="AB8" i="49"/>
  <c r="AC8" i="49"/>
  <c r="AD8" i="49"/>
  <c r="AE8" i="49"/>
  <c r="AF8" i="49"/>
  <c r="AG8" i="49"/>
  <c r="AH8" i="49"/>
  <c r="AI8" i="49"/>
  <c r="G9" i="49"/>
  <c r="H9" i="49"/>
  <c r="I9" i="49"/>
  <c r="K9" i="49"/>
  <c r="L9" i="49"/>
  <c r="M9" i="49"/>
  <c r="O9" i="49"/>
  <c r="P9" i="49"/>
  <c r="Q9" i="49"/>
  <c r="S9" i="49"/>
  <c r="T9" i="49"/>
  <c r="U9" i="49"/>
  <c r="W9" i="49"/>
  <c r="X9" i="49"/>
  <c r="Y9" i="49"/>
  <c r="AA9" i="49"/>
  <c r="AB9" i="49"/>
  <c r="AC9" i="49"/>
  <c r="AE9" i="49"/>
  <c r="AF9" i="49"/>
  <c r="AG9" i="49"/>
  <c r="AI9" i="49"/>
  <c r="F10" i="49"/>
  <c r="G10" i="49"/>
  <c r="I10" i="49"/>
  <c r="J10" i="49"/>
  <c r="K10" i="49"/>
  <c r="M10" i="49"/>
  <c r="N10" i="49"/>
  <c r="O10" i="49"/>
  <c r="Q10" i="49"/>
  <c r="R10" i="49"/>
  <c r="S10" i="49"/>
  <c r="T10" i="49"/>
  <c r="U10" i="49"/>
  <c r="V10" i="49"/>
  <c r="W10" i="49"/>
  <c r="X10" i="49"/>
  <c r="Y10" i="49"/>
  <c r="Z10" i="49"/>
  <c r="AA10" i="49"/>
  <c r="AB10" i="49"/>
  <c r="AC10" i="49"/>
  <c r="AD10" i="49"/>
  <c r="AE10" i="49"/>
  <c r="AF10" i="49"/>
  <c r="AG10" i="49"/>
  <c r="AH10" i="49"/>
  <c r="AI10" i="49"/>
  <c r="F12" i="49"/>
  <c r="G12" i="49"/>
  <c r="H12" i="49"/>
  <c r="I12" i="49"/>
  <c r="J12" i="49"/>
  <c r="K12" i="49"/>
  <c r="L12" i="49"/>
  <c r="M12" i="49"/>
  <c r="N12" i="49"/>
  <c r="O12" i="49"/>
  <c r="P12" i="49"/>
  <c r="Q12" i="49"/>
  <c r="R12" i="49"/>
  <c r="S12" i="49"/>
  <c r="T12" i="49"/>
  <c r="U12" i="49"/>
  <c r="V12" i="49"/>
  <c r="W12" i="49"/>
  <c r="X12" i="49"/>
  <c r="Y12" i="49"/>
  <c r="Z12" i="49"/>
  <c r="AA12" i="49"/>
  <c r="AB12" i="49"/>
  <c r="AC12" i="49"/>
  <c r="AD12" i="49"/>
  <c r="AE12" i="49"/>
  <c r="AF12" i="49"/>
  <c r="AG12" i="49"/>
  <c r="AH12" i="49"/>
  <c r="AI12" i="49"/>
  <c r="F13" i="49"/>
  <c r="G13" i="49"/>
  <c r="H13" i="49"/>
  <c r="I13" i="49"/>
  <c r="J13" i="49"/>
  <c r="K13" i="49"/>
  <c r="L13" i="49"/>
  <c r="M13" i="49"/>
  <c r="N13" i="49"/>
  <c r="O13" i="49"/>
  <c r="P13" i="49"/>
  <c r="Q13" i="49"/>
  <c r="R13" i="49"/>
  <c r="S13" i="49"/>
  <c r="T13" i="49"/>
  <c r="U13" i="49"/>
  <c r="V13" i="49"/>
  <c r="W13" i="49"/>
  <c r="X13" i="49"/>
  <c r="Y13" i="49"/>
  <c r="Z13" i="49"/>
  <c r="AA13" i="49"/>
  <c r="AB13" i="49"/>
  <c r="AC13" i="49"/>
  <c r="AD13" i="49"/>
  <c r="AE13" i="49"/>
  <c r="AF13" i="49"/>
  <c r="AG13" i="49"/>
  <c r="AH13" i="49"/>
  <c r="AI13" i="49"/>
  <c r="F14" i="49"/>
  <c r="G14" i="49"/>
  <c r="H14" i="49"/>
  <c r="I14" i="49"/>
  <c r="J14" i="49"/>
  <c r="K14" i="49"/>
  <c r="L14" i="49"/>
  <c r="M14" i="49"/>
  <c r="N14" i="49"/>
  <c r="O14" i="49"/>
  <c r="P14" i="49"/>
  <c r="Q14" i="49"/>
  <c r="R14" i="49"/>
  <c r="S14" i="49"/>
  <c r="T14" i="49"/>
  <c r="U14" i="49"/>
  <c r="V14" i="49"/>
  <c r="W14" i="49"/>
  <c r="X14" i="49"/>
  <c r="Y14" i="49"/>
  <c r="Z14" i="49"/>
  <c r="AA14" i="49"/>
  <c r="AB14" i="49"/>
  <c r="AC14" i="49"/>
  <c r="AD14" i="49"/>
  <c r="AE14" i="49"/>
  <c r="AF14" i="49"/>
  <c r="AG14" i="49"/>
  <c r="AH14" i="49"/>
  <c r="AI14"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F15" i="49"/>
  <c r="AG15" i="49"/>
  <c r="AH15" i="49"/>
  <c r="AI15" i="49"/>
  <c r="F17" i="49"/>
  <c r="G17" i="49"/>
  <c r="H17" i="49"/>
  <c r="I17" i="49"/>
  <c r="J17" i="49"/>
  <c r="K17" i="49"/>
  <c r="L17" i="49"/>
  <c r="M17" i="49"/>
  <c r="N17" i="49"/>
  <c r="O17" i="49"/>
  <c r="P17" i="49"/>
  <c r="Q17" i="49"/>
  <c r="R17" i="49"/>
  <c r="S17" i="49"/>
  <c r="T17" i="49"/>
  <c r="U17" i="49"/>
  <c r="V17" i="49"/>
  <c r="W17" i="49"/>
  <c r="X17" i="49"/>
  <c r="Y17" i="49"/>
  <c r="Z17" i="49"/>
  <c r="AA17" i="49"/>
  <c r="AB17" i="49"/>
  <c r="AC17" i="49"/>
  <c r="AD17" i="49"/>
  <c r="AE17" i="49"/>
  <c r="AF17" i="49"/>
  <c r="AG17" i="49"/>
  <c r="AH17" i="49"/>
  <c r="AI17" i="49"/>
  <c r="F18" i="49"/>
  <c r="G18" i="49"/>
  <c r="H18" i="49"/>
  <c r="I18" i="49"/>
  <c r="J18" i="49"/>
  <c r="K18" i="49"/>
  <c r="L18" i="49"/>
  <c r="M18" i="49"/>
  <c r="N18" i="49"/>
  <c r="O18" i="49"/>
  <c r="P18" i="49"/>
  <c r="Q18" i="49"/>
  <c r="R18" i="49"/>
  <c r="S18" i="49"/>
  <c r="T18" i="49"/>
  <c r="U18" i="49"/>
  <c r="V18" i="49"/>
  <c r="W18" i="49"/>
  <c r="X18" i="49"/>
  <c r="Y18" i="49"/>
  <c r="Z18" i="49"/>
  <c r="AA18" i="49"/>
  <c r="AB18" i="49"/>
  <c r="AC18" i="49"/>
  <c r="AD18" i="49"/>
  <c r="AE18" i="49"/>
  <c r="AF18" i="49"/>
  <c r="AG18" i="49"/>
  <c r="AH18" i="49"/>
  <c r="AI18" i="49"/>
  <c r="F19" i="49"/>
  <c r="G19" i="49"/>
  <c r="H19" i="49"/>
  <c r="I19" i="49"/>
  <c r="J19" i="49"/>
  <c r="K19" i="49"/>
  <c r="L19" i="49"/>
  <c r="M19" i="49"/>
  <c r="N19" i="49"/>
  <c r="O19" i="49"/>
  <c r="P19" i="49"/>
  <c r="Q19" i="49"/>
  <c r="R19" i="49"/>
  <c r="S19" i="49"/>
  <c r="T19" i="49"/>
  <c r="U19" i="49"/>
  <c r="V19" i="49"/>
  <c r="W19" i="49"/>
  <c r="X19" i="49"/>
  <c r="Y19" i="49"/>
  <c r="Z19" i="49"/>
  <c r="AA19" i="49"/>
  <c r="AB19" i="49"/>
  <c r="AC19" i="49"/>
  <c r="AD19" i="49"/>
  <c r="AE19" i="49"/>
  <c r="AF19" i="49"/>
  <c r="AG19" i="49"/>
  <c r="AH19" i="49"/>
  <c r="AI19" i="49"/>
  <c r="F20" i="49"/>
  <c r="G20" i="49"/>
  <c r="H20" i="49"/>
  <c r="I20" i="49"/>
  <c r="J20" i="49"/>
  <c r="K20" i="49"/>
  <c r="L20" i="49"/>
  <c r="M20" i="49"/>
  <c r="N20" i="49"/>
  <c r="O20" i="49"/>
  <c r="P20" i="49"/>
  <c r="Q20" i="49"/>
  <c r="R20" i="49"/>
  <c r="S20" i="49"/>
  <c r="T20" i="49"/>
  <c r="U20" i="49"/>
  <c r="V20" i="49"/>
  <c r="W20" i="49"/>
  <c r="X20" i="49"/>
  <c r="Y20" i="49"/>
  <c r="Z20" i="49"/>
  <c r="AA20" i="49"/>
  <c r="AB20" i="49"/>
  <c r="AC20" i="49"/>
  <c r="AD20" i="49"/>
  <c r="AE20" i="49"/>
  <c r="AF20" i="49"/>
  <c r="AG20" i="49"/>
  <c r="AH20" i="49"/>
  <c r="AI20" i="49"/>
  <c r="F22" i="49"/>
  <c r="G22" i="49"/>
  <c r="H22" i="49"/>
  <c r="I22" i="49"/>
  <c r="J22" i="49"/>
  <c r="K22" i="49"/>
  <c r="L22" i="49"/>
  <c r="M22" i="49"/>
  <c r="N22" i="49"/>
  <c r="O22" i="49"/>
  <c r="P22" i="49"/>
  <c r="Q22" i="49"/>
  <c r="R22" i="49"/>
  <c r="S22" i="49"/>
  <c r="T22" i="49"/>
  <c r="U22" i="49"/>
  <c r="V22" i="49"/>
  <c r="W22" i="49"/>
  <c r="X22" i="49"/>
  <c r="Y22" i="49"/>
  <c r="Z22" i="49"/>
  <c r="AA22" i="49"/>
  <c r="AB22" i="49"/>
  <c r="AC22" i="49"/>
  <c r="AD22" i="49"/>
  <c r="AE22" i="49"/>
  <c r="AF22" i="49"/>
  <c r="AG22" i="49"/>
  <c r="AH22" i="49"/>
  <c r="AI22" i="49"/>
  <c r="F23" i="49"/>
  <c r="G23" i="49"/>
  <c r="H23" i="49"/>
  <c r="I23" i="49"/>
  <c r="J23" i="49"/>
  <c r="K23" i="49"/>
  <c r="L23" i="49"/>
  <c r="M23" i="49"/>
  <c r="N23" i="49"/>
  <c r="O23" i="49"/>
  <c r="P23" i="49"/>
  <c r="Q23" i="49"/>
  <c r="R23" i="49"/>
  <c r="S23" i="49"/>
  <c r="T23" i="49"/>
  <c r="U23" i="49"/>
  <c r="V23" i="49"/>
  <c r="W23" i="49"/>
  <c r="X23" i="49"/>
  <c r="Y23" i="49"/>
  <c r="Z23" i="49"/>
  <c r="AA23" i="49"/>
  <c r="AB23" i="49"/>
  <c r="AC23" i="49"/>
  <c r="AD23" i="49"/>
  <c r="AE23" i="49"/>
  <c r="AF23" i="49"/>
  <c r="AG23" i="49"/>
  <c r="AH23" i="49"/>
  <c r="AI23" i="49"/>
  <c r="F24" i="49"/>
  <c r="G24" i="49"/>
  <c r="H24" i="49"/>
  <c r="I24" i="49"/>
  <c r="J24" i="49"/>
  <c r="K24" i="49"/>
  <c r="L24" i="49"/>
  <c r="M24" i="49"/>
  <c r="N24" i="49"/>
  <c r="O24" i="49"/>
  <c r="P24" i="49"/>
  <c r="Q24" i="49"/>
  <c r="R24" i="49"/>
  <c r="S24" i="49"/>
  <c r="T24" i="49"/>
  <c r="U24" i="49"/>
  <c r="V24" i="49"/>
  <c r="W24" i="49"/>
  <c r="X24" i="49"/>
  <c r="Y24" i="49"/>
  <c r="Z24" i="49"/>
  <c r="AA24" i="49"/>
  <c r="AB24" i="49"/>
  <c r="AC24" i="49"/>
  <c r="AD24" i="49"/>
  <c r="AE24" i="49"/>
  <c r="AF24" i="49"/>
  <c r="AG24" i="49"/>
  <c r="AH24" i="49"/>
  <c r="AI24" i="49"/>
  <c r="F25" i="49"/>
  <c r="G25" i="49"/>
  <c r="H25" i="49"/>
  <c r="I25" i="49"/>
  <c r="J25" i="49"/>
  <c r="K25" i="49"/>
  <c r="L25" i="49"/>
  <c r="M25" i="49"/>
  <c r="N25" i="49"/>
  <c r="O25" i="49"/>
  <c r="P25" i="49"/>
  <c r="Q25" i="49"/>
  <c r="R25" i="49"/>
  <c r="S25" i="49"/>
  <c r="T25" i="49"/>
  <c r="U25" i="49"/>
  <c r="V25" i="49"/>
  <c r="W25" i="49"/>
  <c r="X25" i="49"/>
  <c r="Y25" i="49"/>
  <c r="Z25" i="49"/>
  <c r="AA25" i="49"/>
  <c r="AB25" i="49"/>
  <c r="AC25" i="49"/>
  <c r="AD25" i="49"/>
  <c r="AE25" i="49"/>
  <c r="AF25" i="49"/>
  <c r="AG25" i="49"/>
  <c r="AH25" i="49"/>
  <c r="AI25" i="49"/>
  <c r="F27" i="49"/>
  <c r="G27" i="49"/>
  <c r="H27" i="49"/>
  <c r="I27" i="49"/>
  <c r="J27" i="49"/>
  <c r="K27" i="49"/>
  <c r="L27" i="49"/>
  <c r="M27" i="49"/>
  <c r="N27" i="49"/>
  <c r="O27" i="49"/>
  <c r="P27" i="49"/>
  <c r="Q27" i="49"/>
  <c r="R27" i="49"/>
  <c r="S27" i="49"/>
  <c r="T27" i="49"/>
  <c r="U27" i="49"/>
  <c r="V27" i="49"/>
  <c r="W27" i="49"/>
  <c r="X27" i="49"/>
  <c r="Y27" i="49"/>
  <c r="Z27" i="49"/>
  <c r="AA27" i="49"/>
  <c r="AB27" i="49"/>
  <c r="AC27" i="49"/>
  <c r="AD27" i="49"/>
  <c r="AE27" i="49"/>
  <c r="AF27" i="49"/>
  <c r="AG27" i="49"/>
  <c r="AH27" i="49"/>
  <c r="AI27" i="49"/>
  <c r="F30" i="49"/>
  <c r="G30" i="49"/>
  <c r="H30" i="49"/>
  <c r="I30" i="49"/>
  <c r="J30" i="49"/>
  <c r="K30" i="49"/>
  <c r="L30" i="49"/>
  <c r="M30" i="49"/>
  <c r="N30" i="49"/>
  <c r="O30" i="49"/>
  <c r="P30" i="49"/>
  <c r="Q30" i="49"/>
  <c r="R30" i="49"/>
  <c r="S30" i="49"/>
  <c r="T30" i="49"/>
  <c r="U30" i="49"/>
  <c r="V30" i="49"/>
  <c r="W30" i="49"/>
  <c r="X30" i="49"/>
  <c r="Y30" i="49"/>
  <c r="Z30" i="49"/>
  <c r="AA30" i="49"/>
  <c r="AB30" i="49"/>
  <c r="AC30" i="49"/>
  <c r="AD30" i="49"/>
  <c r="AE30" i="49"/>
  <c r="AF30" i="49"/>
  <c r="AG30" i="49"/>
  <c r="AH30" i="49"/>
  <c r="AI30" i="49"/>
  <c r="F31" i="49"/>
  <c r="G31" i="49"/>
  <c r="H31" i="49"/>
  <c r="I31" i="49"/>
  <c r="J31" i="49"/>
  <c r="K31" i="49"/>
  <c r="L31" i="49"/>
  <c r="M31" i="49"/>
  <c r="N31" i="49"/>
  <c r="O31" i="49"/>
  <c r="P31" i="49"/>
  <c r="Q31" i="49"/>
  <c r="R31" i="49"/>
  <c r="S31" i="49"/>
  <c r="T31" i="49"/>
  <c r="U31" i="49"/>
  <c r="V31" i="49"/>
  <c r="W31" i="49"/>
  <c r="X31" i="49"/>
  <c r="Y31" i="49"/>
  <c r="Z31" i="49"/>
  <c r="AA31" i="49"/>
  <c r="AB31" i="49"/>
  <c r="AC31" i="49"/>
  <c r="AD31" i="49"/>
  <c r="AE31" i="49"/>
  <c r="AF31" i="49"/>
  <c r="AG31" i="49"/>
  <c r="AH31" i="49"/>
  <c r="AI31" i="49"/>
  <c r="F32" i="49"/>
  <c r="G32" i="49"/>
  <c r="H32" i="49"/>
  <c r="I32" i="49"/>
  <c r="J32" i="49"/>
  <c r="K32" i="49"/>
  <c r="L32" i="49"/>
  <c r="M32" i="49"/>
  <c r="N32" i="49"/>
  <c r="O32" i="49"/>
  <c r="P32" i="49"/>
  <c r="Q32" i="49"/>
  <c r="R32" i="49"/>
  <c r="S32" i="49"/>
  <c r="T32" i="49"/>
  <c r="U32" i="49"/>
  <c r="V32" i="49"/>
  <c r="W32" i="49"/>
  <c r="X32" i="49"/>
  <c r="Y32" i="49"/>
  <c r="Z32" i="49"/>
  <c r="AA32" i="49"/>
  <c r="AB32" i="49"/>
  <c r="AC32" i="49"/>
  <c r="AD32" i="49"/>
  <c r="AE32" i="49"/>
  <c r="AF32" i="49"/>
  <c r="AG32" i="49"/>
  <c r="AH32" i="49"/>
  <c r="AI32" i="49"/>
  <c r="F33" i="49"/>
  <c r="G33" i="49"/>
  <c r="H33" i="49"/>
  <c r="I33" i="49"/>
  <c r="J33" i="49"/>
  <c r="K33" i="49"/>
  <c r="L33" i="49"/>
  <c r="M33" i="49"/>
  <c r="N33" i="49"/>
  <c r="O33" i="49"/>
  <c r="P33" i="49"/>
  <c r="Q33" i="49"/>
  <c r="R33" i="49"/>
  <c r="S33" i="49"/>
  <c r="T33" i="49"/>
  <c r="U33" i="49"/>
  <c r="V33" i="49"/>
  <c r="W33" i="49"/>
  <c r="X33" i="49"/>
  <c r="Y33" i="49"/>
  <c r="Z33" i="49"/>
  <c r="AA33" i="49"/>
  <c r="AB33" i="49"/>
  <c r="AC33" i="49"/>
  <c r="AD33" i="49"/>
  <c r="AE33" i="49"/>
  <c r="AF33" i="49"/>
  <c r="AG33" i="49"/>
  <c r="AH33" i="49"/>
  <c r="AI33" i="49"/>
  <c r="F34" i="49"/>
  <c r="G34" i="49"/>
  <c r="H34" i="49"/>
  <c r="I34" i="49"/>
  <c r="J34" i="49"/>
  <c r="K34" i="49"/>
  <c r="L34" i="49"/>
  <c r="M34" i="49"/>
  <c r="N34" i="49"/>
  <c r="O34" i="49"/>
  <c r="P34" i="49"/>
  <c r="Q34" i="49"/>
  <c r="R34" i="49"/>
  <c r="S34" i="49"/>
  <c r="T34" i="49"/>
  <c r="U34" i="49"/>
  <c r="V34" i="49"/>
  <c r="W34" i="49"/>
  <c r="X34" i="49"/>
  <c r="Y34" i="49"/>
  <c r="Z34" i="49"/>
  <c r="AA34" i="49"/>
  <c r="AB34" i="49"/>
  <c r="AC34" i="49"/>
  <c r="AD34" i="49"/>
  <c r="AE34" i="49"/>
  <c r="AF34" i="49"/>
  <c r="AG34" i="49"/>
  <c r="AH34" i="49"/>
  <c r="AI34" i="49"/>
  <c r="F35" i="49"/>
  <c r="G35" i="49"/>
  <c r="H35" i="49"/>
  <c r="I35" i="49"/>
  <c r="J35" i="49"/>
  <c r="K35" i="49"/>
  <c r="L35" i="49"/>
  <c r="M35" i="49"/>
  <c r="N35" i="49"/>
  <c r="O35" i="49"/>
  <c r="P35" i="49"/>
  <c r="Q35" i="49"/>
  <c r="R35" i="49"/>
  <c r="S35" i="49"/>
  <c r="T35" i="49"/>
  <c r="U35" i="49"/>
  <c r="V35" i="49"/>
  <c r="W35" i="49"/>
  <c r="X35" i="49"/>
  <c r="Y35" i="49"/>
  <c r="Z35" i="49"/>
  <c r="AA35" i="49"/>
  <c r="AB35" i="49"/>
  <c r="AC35" i="49"/>
  <c r="AD35" i="49"/>
  <c r="AE35" i="49"/>
  <c r="AF35" i="49"/>
  <c r="AG35" i="49"/>
  <c r="AH35" i="49"/>
  <c r="AI35" i="49"/>
  <c r="F36" i="49"/>
  <c r="G36" i="49"/>
  <c r="H36" i="49"/>
  <c r="I36" i="49"/>
  <c r="J36" i="49"/>
  <c r="K36" i="49"/>
  <c r="L36" i="49"/>
  <c r="M36" i="49"/>
  <c r="N36" i="49"/>
  <c r="O36" i="49"/>
  <c r="P36" i="49"/>
  <c r="Q36" i="49"/>
  <c r="R36" i="49"/>
  <c r="S36" i="49"/>
  <c r="T36" i="49"/>
  <c r="U36" i="49"/>
  <c r="V36" i="49"/>
  <c r="W36" i="49"/>
  <c r="X36" i="49"/>
  <c r="Y36" i="49"/>
  <c r="Z36" i="49"/>
  <c r="AA36" i="49"/>
  <c r="AB36" i="49"/>
  <c r="AC36" i="49"/>
  <c r="AD36" i="49"/>
  <c r="AE36" i="49"/>
  <c r="AF36" i="49"/>
  <c r="AG36" i="49"/>
  <c r="AH36" i="49"/>
  <c r="AI36" i="49"/>
  <c r="F37" i="49"/>
  <c r="G37" i="49"/>
  <c r="H37" i="49"/>
  <c r="I37" i="49"/>
  <c r="J37" i="49"/>
  <c r="K37" i="49"/>
  <c r="L37" i="49"/>
  <c r="M37" i="49"/>
  <c r="N37" i="49"/>
  <c r="O37" i="49"/>
  <c r="P37" i="49"/>
  <c r="Q37" i="49"/>
  <c r="R37" i="49"/>
  <c r="S37" i="49"/>
  <c r="T37" i="49"/>
  <c r="U37" i="49"/>
  <c r="V37" i="49"/>
  <c r="W37" i="49"/>
  <c r="X37" i="49"/>
  <c r="Y37" i="49"/>
  <c r="Z37" i="49"/>
  <c r="AA37" i="49"/>
  <c r="AB37" i="49"/>
  <c r="AC37" i="49"/>
  <c r="AD37" i="49"/>
  <c r="AE37" i="49"/>
  <c r="AF37" i="49"/>
  <c r="AG37" i="49"/>
  <c r="AH37" i="49"/>
  <c r="AI37" i="49"/>
  <c r="F38" i="49"/>
  <c r="G38" i="49"/>
  <c r="H38" i="49"/>
  <c r="I38" i="49"/>
  <c r="J38" i="49"/>
  <c r="K38" i="49"/>
  <c r="L38" i="49"/>
  <c r="M38" i="49"/>
  <c r="N38" i="49"/>
  <c r="O38" i="49"/>
  <c r="P38" i="49"/>
  <c r="Q38" i="49"/>
  <c r="R38" i="49"/>
  <c r="S38" i="49"/>
  <c r="T38" i="49"/>
  <c r="U38" i="49"/>
  <c r="V38" i="49"/>
  <c r="W38" i="49"/>
  <c r="X38" i="49"/>
  <c r="Y38" i="49"/>
  <c r="Z38" i="49"/>
  <c r="AA38" i="49"/>
  <c r="AB38" i="49"/>
  <c r="AC38" i="49"/>
  <c r="AD38" i="49"/>
  <c r="AE38" i="49"/>
  <c r="AF38" i="49"/>
  <c r="AG38" i="49"/>
  <c r="AH38" i="49"/>
  <c r="AI38" i="49"/>
  <c r="F39" i="49"/>
  <c r="G39" i="49"/>
  <c r="H39" i="49"/>
  <c r="I39" i="49"/>
  <c r="J39" i="49"/>
  <c r="K39" i="49"/>
  <c r="L39" i="49"/>
  <c r="M39" i="49"/>
  <c r="N39" i="49"/>
  <c r="O39" i="49"/>
  <c r="P39" i="49"/>
  <c r="Q39" i="49"/>
  <c r="R39" i="49"/>
  <c r="S39" i="49"/>
  <c r="T39" i="49"/>
  <c r="U39" i="49"/>
  <c r="V39" i="49"/>
  <c r="W39" i="49"/>
  <c r="X39" i="49"/>
  <c r="Y39" i="49"/>
  <c r="Z39" i="49"/>
  <c r="AA39" i="49"/>
  <c r="AB39" i="49"/>
  <c r="AC39" i="49"/>
  <c r="AD39" i="49"/>
  <c r="AE39" i="49"/>
  <c r="AF39" i="49"/>
  <c r="AG39" i="49"/>
  <c r="AH39" i="49"/>
  <c r="AI39"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F41" i="49"/>
  <c r="G41" i="49"/>
  <c r="H41" i="49"/>
  <c r="I41" i="49"/>
  <c r="J41" i="49"/>
  <c r="K41" i="49"/>
  <c r="L41" i="49"/>
  <c r="M41" i="49"/>
  <c r="N41" i="49"/>
  <c r="O41" i="49"/>
  <c r="P41" i="49"/>
  <c r="Q41" i="49"/>
  <c r="R41" i="49"/>
  <c r="S41" i="49"/>
  <c r="T41" i="49"/>
  <c r="U41" i="49"/>
  <c r="V41" i="49"/>
  <c r="W41" i="49"/>
  <c r="X41" i="49"/>
  <c r="Y41" i="49"/>
  <c r="Z41" i="49"/>
  <c r="AA41" i="49"/>
  <c r="AB41" i="49"/>
  <c r="AC41" i="49"/>
  <c r="AD41" i="49"/>
  <c r="AE41" i="49"/>
  <c r="AF41" i="49"/>
  <c r="AG41" i="49"/>
  <c r="AH41" i="49"/>
  <c r="AI41" i="49"/>
  <c r="A1" i="46"/>
  <c r="O34" i="46"/>
  <c r="O35" i="46"/>
  <c r="O36" i="46"/>
  <c r="O37" i="46"/>
  <c r="A1" i="43"/>
  <c r="A2" i="43"/>
  <c r="O9" i="43"/>
  <c r="O10" i="43"/>
  <c r="O12" i="43"/>
  <c r="O13" i="43"/>
  <c r="M15" i="43"/>
  <c r="Q15" i="43"/>
  <c r="R15" i="43"/>
  <c r="S15" i="43"/>
  <c r="T15" i="43"/>
  <c r="U15" i="43"/>
  <c r="V15" i="43"/>
  <c r="W15" i="43"/>
  <c r="X15" i="43"/>
  <c r="Y15" i="43"/>
  <c r="Z15" i="43"/>
  <c r="AA15" i="43"/>
  <c r="AB15" i="43"/>
  <c r="AC15" i="43"/>
  <c r="AD15" i="43"/>
  <c r="AE15" i="43"/>
  <c r="AF15" i="43"/>
  <c r="AG15" i="43"/>
  <c r="AH15" i="43"/>
  <c r="AI15" i="43"/>
  <c r="AJ15" i="43"/>
  <c r="AK15" i="43"/>
  <c r="AL15" i="43"/>
  <c r="AM15" i="43"/>
  <c r="AN15" i="43"/>
  <c r="AO15" i="43"/>
  <c r="AP15" i="43"/>
  <c r="AQ15" i="43"/>
  <c r="AR15" i="43"/>
  <c r="AS15" i="43"/>
  <c r="AT15" i="43"/>
  <c r="M16" i="43"/>
  <c r="Q16" i="43"/>
  <c r="R16" i="43"/>
  <c r="S16" i="43"/>
  <c r="T16" i="43"/>
  <c r="U16" i="43"/>
  <c r="V16" i="43"/>
  <c r="W16" i="43"/>
  <c r="X16" i="43"/>
  <c r="Y16" i="43"/>
  <c r="Z16" i="43"/>
  <c r="AA16" i="43"/>
  <c r="AB16" i="43"/>
  <c r="AC16" i="43"/>
  <c r="AD16" i="43"/>
  <c r="AE16" i="43"/>
  <c r="AF16" i="43"/>
  <c r="AG16" i="43"/>
  <c r="AH16" i="43"/>
  <c r="AI16" i="43"/>
  <c r="AJ16" i="43"/>
  <c r="AK16" i="43"/>
  <c r="AL16" i="43"/>
  <c r="AM16" i="43"/>
  <c r="AN16" i="43"/>
  <c r="AO16" i="43"/>
  <c r="AP16" i="43"/>
  <c r="AQ16" i="43"/>
  <c r="AR16" i="43"/>
  <c r="AS16" i="43"/>
  <c r="AT16" i="43"/>
  <c r="O18" i="43"/>
  <c r="O19" i="43"/>
  <c r="O21" i="43"/>
  <c r="O22" i="43"/>
  <c r="O23" i="43"/>
  <c r="O24" i="43"/>
  <c r="O25" i="43"/>
  <c r="O26" i="43"/>
  <c r="M27" i="43"/>
  <c r="Q27" i="43"/>
  <c r="R27" i="43"/>
  <c r="S27" i="43"/>
  <c r="T27" i="43"/>
  <c r="U27" i="43"/>
  <c r="V27" i="43"/>
  <c r="W27" i="43"/>
  <c r="X27" i="43"/>
  <c r="Y27" i="43"/>
  <c r="Z27" i="43"/>
  <c r="AA27" i="43"/>
  <c r="AB27" i="43"/>
  <c r="AC27" i="43"/>
  <c r="AD27" i="43"/>
  <c r="AE27" i="43"/>
  <c r="AF27" i="43"/>
  <c r="AG27" i="43"/>
  <c r="AH27" i="43"/>
  <c r="AI27" i="43"/>
  <c r="AJ27" i="43"/>
  <c r="AK27" i="43"/>
  <c r="AL27" i="43"/>
  <c r="AM27" i="43"/>
  <c r="AN27" i="43"/>
  <c r="AO27" i="43"/>
  <c r="AP27" i="43"/>
  <c r="AQ27" i="43"/>
  <c r="AR27" i="43"/>
  <c r="AS27" i="43"/>
  <c r="AT27" i="43"/>
  <c r="O30" i="43"/>
  <c r="O31" i="43"/>
  <c r="O32" i="43"/>
  <c r="O33" i="43"/>
  <c r="O34" i="43"/>
  <c r="O35" i="43"/>
  <c r="M36" i="43"/>
  <c r="Q36" i="43"/>
  <c r="R36" i="43"/>
  <c r="S36" i="43"/>
  <c r="T36" i="43"/>
  <c r="U36" i="43"/>
  <c r="V36" i="43"/>
  <c r="W36" i="43"/>
  <c r="X36" i="43"/>
  <c r="Y36" i="43"/>
  <c r="Z36" i="43"/>
  <c r="AA36" i="43"/>
  <c r="AB36" i="43"/>
  <c r="AC36" i="43"/>
  <c r="AD36" i="43"/>
  <c r="AE36" i="43"/>
  <c r="AF36" i="43"/>
  <c r="AG36" i="43"/>
  <c r="AH36" i="43"/>
  <c r="AI36" i="43"/>
  <c r="AJ36" i="43"/>
  <c r="AK36" i="43"/>
  <c r="AL36" i="43"/>
  <c r="AM36" i="43"/>
  <c r="AN36" i="43"/>
  <c r="AO36" i="43"/>
  <c r="AP36" i="43"/>
  <c r="AQ36" i="43"/>
  <c r="AR36" i="43"/>
  <c r="AS36" i="43"/>
  <c r="AT36" i="43"/>
  <c r="A1" i="37"/>
  <c r="O24" i="37"/>
  <c r="O30" i="37"/>
  <c r="O31" i="37"/>
  <c r="O32" i="37"/>
  <c r="M33" i="37"/>
  <c r="P33" i="37"/>
  <c r="Q33" i="37"/>
  <c r="Q13" i="41" s="1"/>
  <c r="R33" i="37"/>
  <c r="S33" i="37"/>
  <c r="T33" i="37"/>
  <c r="U33" i="37"/>
  <c r="U13" i="41" s="1"/>
  <c r="V33" i="37"/>
  <c r="W33" i="37"/>
  <c r="X33" i="37"/>
  <c r="Y33" i="37"/>
  <c r="Y13" i="41" s="1"/>
  <c r="Z33" i="37"/>
  <c r="AA33" i="37"/>
  <c r="AB33" i="37"/>
  <c r="AC33" i="37"/>
  <c r="AC13" i="41" s="1"/>
  <c r="AD33" i="37"/>
  <c r="AE33" i="37"/>
  <c r="AF33" i="37"/>
  <c r="AG33" i="37"/>
  <c r="AG13" i="41" s="1"/>
  <c r="AH33" i="37"/>
  <c r="AI33" i="37"/>
  <c r="AJ33" i="37"/>
  <c r="AK33" i="37"/>
  <c r="AK13" i="41" s="1"/>
  <c r="AL33" i="37"/>
  <c r="AM33" i="37"/>
  <c r="AN33" i="37"/>
  <c r="AO33" i="37"/>
  <c r="AO13" i="41" s="1"/>
  <c r="AP33" i="37"/>
  <c r="AQ33" i="37"/>
  <c r="AR33" i="37"/>
  <c r="AS33" i="37"/>
  <c r="AS13" i="41" s="1"/>
  <c r="AT33" i="37"/>
  <c r="O35" i="37"/>
  <c r="O55" i="37"/>
  <c r="A1" i="41"/>
  <c r="M8" i="41"/>
  <c r="Q8" i="41"/>
  <c r="Q12" i="41" s="1"/>
  <c r="R8" i="41"/>
  <c r="R15" i="41" s="1"/>
  <c r="S8" i="41"/>
  <c r="S17" i="41" s="1"/>
  <c r="U8" i="41"/>
  <c r="U17" i="41" s="1"/>
  <c r="V8" i="41"/>
  <c r="V12" i="41" s="1"/>
  <c r="W8" i="41"/>
  <c r="W17" i="41" s="1"/>
  <c r="Y8" i="41"/>
  <c r="Y17" i="41" s="1"/>
  <c r="Z8" i="41"/>
  <c r="Z15" i="41" s="1"/>
  <c r="AA8" i="41"/>
  <c r="AA17" i="41" s="1"/>
  <c r="AC8" i="41"/>
  <c r="AC17" i="41" s="1"/>
  <c r="AD8" i="41"/>
  <c r="AD12" i="41" s="1"/>
  <c r="AE8" i="41"/>
  <c r="AE17" i="41" s="1"/>
  <c r="AG8" i="41"/>
  <c r="AG17" i="41" s="1"/>
  <c r="AH8" i="41"/>
  <c r="AH15" i="41" s="1"/>
  <c r="AI8" i="41"/>
  <c r="AI17" i="41" s="1"/>
  <c r="AK8" i="41"/>
  <c r="AK17" i="41" s="1"/>
  <c r="AL8" i="41"/>
  <c r="AL12" i="41" s="1"/>
  <c r="AM8" i="41"/>
  <c r="AM17" i="41" s="1"/>
  <c r="AO8" i="41"/>
  <c r="AO17" i="41" s="1"/>
  <c r="AP8" i="41"/>
  <c r="AP15" i="41" s="1"/>
  <c r="AQ8" i="41"/>
  <c r="AQ17" i="41" s="1"/>
  <c r="AS8" i="41"/>
  <c r="AS17" i="41" s="1"/>
  <c r="M158" i="81"/>
  <c r="M29" i="24" s="1"/>
  <c r="M30" i="24"/>
  <c r="M204" i="81"/>
  <c r="M32" i="24" s="1"/>
  <c r="M33" i="24"/>
  <c r="O147" i="81"/>
  <c r="O148" i="81"/>
  <c r="O149" i="81"/>
  <c r="O150" i="81"/>
  <c r="O152" i="81"/>
  <c r="O153" i="81"/>
  <c r="O155" i="81"/>
  <c r="O156" i="81"/>
  <c r="O157" i="81"/>
  <c r="O196" i="81"/>
  <c r="O197" i="81"/>
  <c r="O198" i="81"/>
  <c r="O199" i="81"/>
  <c r="O200" i="81"/>
  <c r="O201" i="81"/>
  <c r="O202" i="81"/>
  <c r="O203" i="81"/>
  <c r="P158" i="81"/>
  <c r="P29" i="24" s="1"/>
  <c r="P30" i="24"/>
  <c r="P204" i="81"/>
  <c r="P32" i="24" s="1"/>
  <c r="P33" i="24"/>
  <c r="Q158" i="81"/>
  <c r="Q29" i="24" s="1"/>
  <c r="Q30" i="24"/>
  <c r="Q204" i="81"/>
  <c r="Q32" i="24" s="1"/>
  <c r="Q33" i="24"/>
  <c r="R158" i="81"/>
  <c r="R29" i="24" s="1"/>
  <c r="R31" i="24"/>
  <c r="R204" i="81"/>
  <c r="R32" i="24" s="1"/>
  <c r="R33" i="24"/>
  <c r="S158" i="81"/>
  <c r="S29" i="24" s="1"/>
  <c r="S30" i="24"/>
  <c r="S204" i="81"/>
  <c r="S32" i="24" s="1"/>
  <c r="S33" i="24"/>
  <c r="T158" i="81"/>
  <c r="T29" i="24" s="1"/>
  <c r="T31" i="24"/>
  <c r="T204" i="81"/>
  <c r="T32" i="24" s="1"/>
  <c r="U158" i="81"/>
  <c r="U29" i="24" s="1"/>
  <c r="U30" i="24"/>
  <c r="U204" i="81"/>
  <c r="U32" i="24" s="1"/>
  <c r="U33" i="24"/>
  <c r="V158" i="81"/>
  <c r="V29" i="24" s="1"/>
  <c r="V31" i="24"/>
  <c r="V204" i="81"/>
  <c r="V32" i="24" s="1"/>
  <c r="V33" i="24"/>
  <c r="W158" i="81"/>
  <c r="W29" i="24" s="1"/>
  <c r="W30" i="24"/>
  <c r="W31" i="24"/>
  <c r="W204" i="81"/>
  <c r="W32" i="24" s="1"/>
  <c r="W33" i="24"/>
  <c r="X158" i="81"/>
  <c r="X29" i="24" s="1"/>
  <c r="X30" i="24"/>
  <c r="X31" i="24"/>
  <c r="X204" i="81"/>
  <c r="X32" i="24" s="1"/>
  <c r="Y158" i="81"/>
  <c r="Y29" i="24" s="1"/>
  <c r="Y30" i="24"/>
  <c r="Y204" i="81"/>
  <c r="Y32" i="24" s="1"/>
  <c r="Y33" i="24"/>
  <c r="Z158" i="81"/>
  <c r="Z29" i="24" s="1"/>
  <c r="Z31" i="24"/>
  <c r="Z204" i="81"/>
  <c r="Z32" i="24" s="1"/>
  <c r="Z33" i="24"/>
  <c r="AA158" i="81"/>
  <c r="AA29" i="24" s="1"/>
  <c r="AA30" i="24"/>
  <c r="AA204" i="81"/>
  <c r="AA32" i="24" s="1"/>
  <c r="AA33" i="24"/>
  <c r="AB158" i="81"/>
  <c r="AB29" i="24" s="1"/>
  <c r="AB31" i="24"/>
  <c r="AB204" i="81"/>
  <c r="AB32" i="24" s="1"/>
  <c r="AC158" i="81"/>
  <c r="AC29" i="24" s="1"/>
  <c r="AC30" i="24"/>
  <c r="AC204" i="81"/>
  <c r="AC32" i="24" s="1"/>
  <c r="AC33" i="24"/>
  <c r="AD158" i="81"/>
  <c r="AD29" i="24" s="1"/>
  <c r="AD31" i="24"/>
  <c r="AD204" i="81"/>
  <c r="AD32" i="24" s="1"/>
  <c r="AD33" i="24"/>
  <c r="AE158" i="81"/>
  <c r="AE29" i="24" s="1"/>
  <c r="AE30" i="24"/>
  <c r="AE31" i="24"/>
  <c r="AE204" i="81"/>
  <c r="AE32" i="24" s="1"/>
  <c r="AE33" i="24"/>
  <c r="AF158" i="81"/>
  <c r="AF29" i="24" s="1"/>
  <c r="AF30" i="24"/>
  <c r="AF31" i="24"/>
  <c r="AF204" i="81"/>
  <c r="AF32" i="24" s="1"/>
  <c r="AG158" i="81"/>
  <c r="AG29" i="24" s="1"/>
  <c r="AG30" i="24"/>
  <c r="AG204" i="81"/>
  <c r="AG32" i="24" s="1"/>
  <c r="AG33" i="24"/>
  <c r="AH158" i="81"/>
  <c r="AH29" i="24" s="1"/>
  <c r="AH31" i="24"/>
  <c r="AH204" i="81"/>
  <c r="AH32" i="24" s="1"/>
  <c r="AH33" i="24"/>
  <c r="AI158" i="81"/>
  <c r="AI29" i="24" s="1"/>
  <c r="AI30" i="24"/>
  <c r="AI204" i="81"/>
  <c r="AI32" i="24" s="1"/>
  <c r="AI33" i="24"/>
  <c r="AJ158" i="81"/>
  <c r="AJ29" i="24" s="1"/>
  <c r="AJ31" i="24"/>
  <c r="AJ204" i="81"/>
  <c r="AJ32" i="24" s="1"/>
  <c r="AK158" i="81"/>
  <c r="AK29" i="24" s="1"/>
  <c r="AK30" i="24"/>
  <c r="AK204" i="81"/>
  <c r="AK32" i="24" s="1"/>
  <c r="AK33" i="24"/>
  <c r="AL158" i="81"/>
  <c r="AL29" i="24" s="1"/>
  <c r="AL31" i="24"/>
  <c r="AL204" i="81"/>
  <c r="AL32" i="24" s="1"/>
  <c r="AL33" i="24"/>
  <c r="AM158" i="81"/>
  <c r="AM29" i="24" s="1"/>
  <c r="AM30" i="24"/>
  <c r="AM31" i="24"/>
  <c r="AM204" i="81"/>
  <c r="AM32" i="24" s="1"/>
  <c r="AM33" i="24"/>
  <c r="AN158" i="81"/>
  <c r="AN29" i="24" s="1"/>
  <c r="AN30" i="24"/>
  <c r="AN31" i="24"/>
  <c r="AN204" i="81"/>
  <c r="AN32" i="24" s="1"/>
  <c r="AO158" i="81"/>
  <c r="AO29" i="24" s="1"/>
  <c r="AO30" i="24"/>
  <c r="AO204" i="81"/>
  <c r="AO32" i="24" s="1"/>
  <c r="AO33" i="24"/>
  <c r="AP158" i="81"/>
  <c r="AP29" i="24" s="1"/>
  <c r="AP31" i="24"/>
  <c r="AP204" i="81"/>
  <c r="AP32" i="24" s="1"/>
  <c r="AP33" i="24"/>
  <c r="AQ158" i="81"/>
  <c r="AQ29" i="24" s="1"/>
  <c r="AQ30" i="24"/>
  <c r="AQ204" i="81"/>
  <c r="AQ32" i="24" s="1"/>
  <c r="AQ33" i="24"/>
  <c r="AR158" i="81"/>
  <c r="AR29" i="24" s="1"/>
  <c r="AR31" i="24"/>
  <c r="AR204" i="81"/>
  <c r="AR32" i="24" s="1"/>
  <c r="AS158" i="81"/>
  <c r="AS29" i="24" s="1"/>
  <c r="AS30" i="24"/>
  <c r="AS204" i="81"/>
  <c r="AS32" i="24" s="1"/>
  <c r="AS33" i="24"/>
  <c r="AT158" i="81"/>
  <c r="AT29" i="24" s="1"/>
  <c r="AT31" i="24"/>
  <c r="AT204" i="81"/>
  <c r="AT32" i="24" s="1"/>
  <c r="AT33" i="24"/>
  <c r="U12" i="41"/>
  <c r="Y12" i="41"/>
  <c r="AC12" i="41"/>
  <c r="AK12" i="41"/>
  <c r="AO12" i="41"/>
  <c r="AS12" i="41"/>
  <c r="M13" i="41"/>
  <c r="P13" i="41"/>
  <c r="R13" i="41"/>
  <c r="S13" i="41"/>
  <c r="T13" i="41"/>
  <c r="V13" i="41"/>
  <c r="W13" i="41"/>
  <c r="X13" i="41"/>
  <c r="Z13" i="41"/>
  <c r="AA13" i="41"/>
  <c r="AB13" i="41"/>
  <c r="AD13" i="41"/>
  <c r="AE13" i="41"/>
  <c r="AF13" i="41"/>
  <c r="AH13" i="41"/>
  <c r="AI13" i="41"/>
  <c r="AJ13" i="41"/>
  <c r="AL13" i="41"/>
  <c r="AM13" i="41"/>
  <c r="AN13" i="41"/>
  <c r="AP13" i="41"/>
  <c r="AQ13" i="41"/>
  <c r="AR13" i="41"/>
  <c r="AT13" i="41"/>
  <c r="AI14" i="41"/>
  <c r="AO14" i="41"/>
  <c r="Q15" i="41"/>
  <c r="S15" i="41"/>
  <c r="U15" i="41"/>
  <c r="Y15" i="41"/>
  <c r="AC15" i="41"/>
  <c r="AI15" i="41"/>
  <c r="AK15" i="41"/>
  <c r="AO15" i="41"/>
  <c r="AS15" i="41"/>
  <c r="O16" i="41"/>
  <c r="Z17" i="41"/>
  <c r="AH17" i="41"/>
  <c r="A1" i="81"/>
  <c r="O6" i="81"/>
  <c r="O30" i="81"/>
  <c r="O52" i="81"/>
  <c r="O79" i="81"/>
  <c r="O97" i="81"/>
  <c r="O110" i="81"/>
  <c r="O128" i="81"/>
  <c r="O142" i="81"/>
  <c r="O160" i="81"/>
  <c r="O178" i="81"/>
  <c r="O192" i="81"/>
  <c r="O206" i="81"/>
  <c r="O219" i="81"/>
  <c r="A1" i="24"/>
  <c r="A2" i="24"/>
  <c r="A1" i="68"/>
  <c r="A3" i="68"/>
  <c r="O6" i="68"/>
  <c r="A1" i="34"/>
  <c r="M14" i="34"/>
  <c r="O24" i="34"/>
  <c r="O26" i="34"/>
  <c r="O27" i="34"/>
  <c r="O28" i="34"/>
  <c r="A1" i="66"/>
  <c r="H31" i="66"/>
  <c r="J32" i="66"/>
  <c r="H33" i="66"/>
  <c r="AO20" i="24"/>
  <c r="AO9" i="41" s="1"/>
  <c r="F21" i="49"/>
  <c r="F26" i="49"/>
  <c r="G26" i="49"/>
  <c r="G21" i="49"/>
  <c r="H26" i="49"/>
  <c r="H21" i="49"/>
  <c r="I26" i="49"/>
  <c r="I21" i="49"/>
  <c r="J26" i="49"/>
  <c r="J21" i="49"/>
  <c r="K26" i="49"/>
  <c r="K21" i="49"/>
  <c r="L26" i="49"/>
  <c r="L21" i="49"/>
  <c r="M26" i="49"/>
  <c r="M21" i="49"/>
  <c r="N26" i="49"/>
  <c r="N21" i="49"/>
  <c r="O26" i="49"/>
  <c r="O21" i="49"/>
  <c r="P26" i="49"/>
  <c r="P21" i="49"/>
  <c r="Q26" i="49"/>
  <c r="Q21" i="49"/>
  <c r="R26" i="49"/>
  <c r="R21" i="49"/>
  <c r="S26" i="49"/>
  <c r="S21" i="49"/>
  <c r="T26" i="49"/>
  <c r="T21" i="49"/>
  <c r="U26" i="49"/>
  <c r="U21" i="49"/>
  <c r="V26" i="49"/>
  <c r="V21" i="49"/>
  <c r="W26" i="49"/>
  <c r="W21" i="49"/>
  <c r="X26" i="49"/>
  <c r="X21" i="49"/>
  <c r="Y26" i="49"/>
  <c r="Y21" i="49"/>
  <c r="Z26" i="49"/>
  <c r="Z21" i="49"/>
  <c r="AA26" i="49"/>
  <c r="AA21" i="49"/>
  <c r="AB26" i="49"/>
  <c r="AB21" i="49"/>
  <c r="AC26" i="49"/>
  <c r="AC21" i="49"/>
  <c r="AD26" i="49"/>
  <c r="AD21" i="49"/>
  <c r="AE26" i="49"/>
  <c r="AE21" i="49"/>
  <c r="AF26" i="49"/>
  <c r="AF21" i="49"/>
  <c r="AG26" i="49"/>
  <c r="AG21" i="49"/>
  <c r="AH26" i="49"/>
  <c r="AH21" i="49"/>
  <c r="AI26" i="49"/>
  <c r="AI21" i="49"/>
  <c r="G11" i="49" l="1"/>
  <c r="H16" i="49"/>
  <c r="K11" i="49"/>
  <c r="L16" i="49"/>
  <c r="O11" i="49"/>
  <c r="P16" i="49"/>
  <c r="S11" i="49"/>
  <c r="T16" i="49"/>
  <c r="W11" i="49"/>
  <c r="X16" i="49"/>
  <c r="AA11" i="49"/>
  <c r="AB16" i="49"/>
  <c r="AE11" i="49"/>
  <c r="AF16" i="49"/>
  <c r="O47" i="37"/>
  <c r="AR53" i="37"/>
  <c r="AR14" i="41" s="1"/>
  <c r="AJ53" i="37"/>
  <c r="AJ14" i="41" s="1"/>
  <c r="T11" i="49"/>
  <c r="U16" i="49"/>
  <c r="X11" i="49"/>
  <c r="Y16" i="49"/>
  <c r="AB11" i="49"/>
  <c r="AC16" i="49"/>
  <c r="AF11" i="49"/>
  <c r="AG16" i="49"/>
  <c r="AF53" i="37"/>
  <c r="AF14" i="41" s="1"/>
  <c r="AB53" i="37"/>
  <c r="AB14" i="41" s="1"/>
  <c r="T53" i="37"/>
  <c r="T14" i="41" s="1"/>
  <c r="I11" i="49"/>
  <c r="J16" i="49"/>
  <c r="M11" i="49"/>
  <c r="N16" i="49"/>
  <c r="Q11" i="49"/>
  <c r="R16" i="49"/>
  <c r="U11" i="49"/>
  <c r="V16" i="49"/>
  <c r="Y11" i="49"/>
  <c r="Z16" i="49"/>
  <c r="AC11" i="49"/>
  <c r="AD16" i="49"/>
  <c r="AG11" i="49"/>
  <c r="AH16" i="49"/>
  <c r="AE53" i="37"/>
  <c r="AE14" i="41" s="1"/>
  <c r="AA53" i="37"/>
  <c r="AA14" i="41" s="1"/>
  <c r="W53" i="37"/>
  <c r="W14" i="41" s="1"/>
  <c r="Q6" i="52"/>
  <c r="AK6" i="68"/>
  <c r="AI6" i="81"/>
  <c r="AM6" i="24"/>
  <c r="AM6" i="37"/>
  <c r="W6" i="37"/>
  <c r="AB6" i="49"/>
  <c r="AA6" i="68"/>
  <c r="L6" i="49"/>
  <c r="AG15" i="41"/>
  <c r="AG12" i="41"/>
  <c r="AR12" i="41"/>
  <c r="AR15" i="41"/>
  <c r="AR17" i="41"/>
  <c r="AN17" i="41"/>
  <c r="AN12" i="41"/>
  <c r="AN15" i="41"/>
  <c r="AJ12" i="41"/>
  <c r="AJ15" i="41"/>
  <c r="AJ17" i="41"/>
  <c r="AF15" i="41"/>
  <c r="AF12" i="41"/>
  <c r="AB12" i="41"/>
  <c r="AB15" i="41"/>
  <c r="AB17" i="41"/>
  <c r="X17" i="41"/>
  <c r="X12" i="41"/>
  <c r="X15" i="41"/>
  <c r="T17" i="41"/>
  <c r="T12" i="41"/>
  <c r="T15" i="41"/>
  <c r="M53" i="37"/>
  <c r="M14" i="41" s="1"/>
  <c r="AN53" i="37"/>
  <c r="AN14" i="41" s="1"/>
  <c r="AG53" i="37"/>
  <c r="AG14" i="41" s="1"/>
  <c r="X53" i="37"/>
  <c r="X14" i="41" s="1"/>
  <c r="Q53" i="37"/>
  <c r="Q14" i="41" s="1"/>
  <c r="Y53" i="37"/>
  <c r="Y14" i="41" s="1"/>
  <c r="AK20" i="24"/>
  <c r="AK9" i="41" s="1"/>
  <c r="O75" i="81"/>
  <c r="O77" i="81" s="1"/>
  <c r="O23" i="24" s="1"/>
  <c r="R20" i="24"/>
  <c r="R9" i="41" s="1"/>
  <c r="O34" i="68"/>
  <c r="O35" i="68"/>
  <c r="O17" i="24" s="1"/>
  <c r="O18" i="24" s="1"/>
  <c r="AS20" i="24"/>
  <c r="AS9" i="41" s="1"/>
  <c r="AM15" i="41"/>
  <c r="AQ12" i="41"/>
  <c r="AM12" i="41"/>
  <c r="AE12" i="41"/>
  <c r="AA12" i="41"/>
  <c r="W12" i="41"/>
  <c r="S12" i="41"/>
  <c r="AP17" i="41"/>
  <c r="AF17" i="41"/>
  <c r="AQ15" i="41"/>
  <c r="AA15" i="41"/>
  <c r="AP12" i="41"/>
  <c r="AH12" i="41"/>
  <c r="Z12" i="41"/>
  <c r="R12" i="41"/>
  <c r="AE15" i="41"/>
  <c r="AG20" i="24"/>
  <c r="AG9" i="41" s="1"/>
  <c r="W15" i="41"/>
  <c r="AI12" i="41"/>
  <c r="O126" i="81"/>
  <c r="O26" i="24" s="1"/>
  <c r="AK6" i="43"/>
  <c r="AA6" i="46"/>
  <c r="AD6" i="49"/>
  <c r="Y6" i="34"/>
  <c r="V6" i="68"/>
  <c r="AT6" i="24"/>
  <c r="M6" i="34"/>
  <c r="U6" i="24"/>
  <c r="AA6" i="34"/>
  <c r="T6" i="49"/>
  <c r="AG6" i="52"/>
  <c r="V6" i="46"/>
  <c r="X6" i="52"/>
  <c r="AL6" i="34"/>
  <c r="AP6" i="43"/>
  <c r="AT6" i="81"/>
  <c r="V6" i="41"/>
  <c r="AT6" i="37"/>
  <c r="Z6" i="43"/>
  <c r="D44" i="36"/>
  <c r="D46" i="36" s="1"/>
  <c r="D51" i="36" s="1"/>
  <c r="AH6" i="34"/>
  <c r="AP6" i="81"/>
  <c r="Z6" i="41"/>
  <c r="AQ6" i="34"/>
  <c r="AS6" i="24"/>
  <c r="AH6" i="49"/>
  <c r="AK6" i="81"/>
  <c r="Y6" i="41"/>
  <c r="AG6" i="37"/>
  <c r="Y6" i="46"/>
  <c r="Y6" i="68"/>
  <c r="AG6" i="24"/>
  <c r="AG6" i="41"/>
  <c r="Y6" i="43"/>
  <c r="AQ6" i="46"/>
  <c r="V6" i="49"/>
  <c r="AI6" i="52"/>
  <c r="O6" i="52"/>
  <c r="AQ6" i="68"/>
  <c r="W6" i="24"/>
  <c r="Y6" i="81"/>
  <c r="AE6" i="41"/>
  <c r="AS6" i="37"/>
  <c r="U6" i="37"/>
  <c r="AK6" i="46"/>
  <c r="AS6" i="34"/>
  <c r="AK6" i="34"/>
  <c r="AO6" i="68"/>
  <c r="Q6" i="68"/>
  <c r="AK6" i="24"/>
  <c r="AO6" i="81"/>
  <c r="AC6" i="81"/>
  <c r="Q6" i="81"/>
  <c r="AK6" i="41"/>
  <c r="Q6" i="41"/>
  <c r="AK6" i="37"/>
  <c r="AO6" i="43"/>
  <c r="AO6" i="46"/>
  <c r="Q6" i="46"/>
  <c r="Z6" i="49"/>
  <c r="N6" i="49"/>
  <c r="AA6" i="52"/>
  <c r="AO6" i="34"/>
  <c r="AG6" i="34"/>
  <c r="U6" i="34"/>
  <c r="AS6" i="68"/>
  <c r="AG6" i="68"/>
  <c r="AO6" i="24"/>
  <c r="AC6" i="24"/>
  <c r="Q6" i="24"/>
  <c r="AS6" i="81"/>
  <c r="U6" i="81"/>
  <c r="AS6" i="41"/>
  <c r="AO6" i="37"/>
  <c r="AC6" i="37"/>
  <c r="Q6" i="37"/>
  <c r="AS6" i="43"/>
  <c r="AG6" i="43"/>
  <c r="U6" i="43"/>
  <c r="AS6" i="46"/>
  <c r="AG6" i="46"/>
  <c r="J6" i="49"/>
  <c r="W6" i="52"/>
  <c r="K6" i="52"/>
  <c r="K6" i="49"/>
  <c r="AC6" i="34"/>
  <c r="Q6" i="34"/>
  <c r="AC6" i="68"/>
  <c r="U6" i="68"/>
  <c r="Y6" i="24"/>
  <c r="AG6" i="81"/>
  <c r="AO6" i="41"/>
  <c r="AC6" i="41"/>
  <c r="U6" i="41"/>
  <c r="Y6" i="37"/>
  <c r="AC6" i="43"/>
  <c r="Q6" i="43"/>
  <c r="AC6" i="46"/>
  <c r="U6" i="46"/>
  <c r="R6" i="49"/>
  <c r="F6" i="49"/>
  <c r="AE6" i="52"/>
  <c r="S6" i="52"/>
  <c r="G6" i="52"/>
  <c r="E19" i="52"/>
  <c r="AH6" i="68"/>
  <c r="AH6" i="24"/>
  <c r="M6" i="24"/>
  <c r="Z6" i="81"/>
  <c r="AP6" i="41"/>
  <c r="AH6" i="37"/>
  <c r="M6" i="37"/>
  <c r="AH6" i="43"/>
  <c r="AL6" i="46"/>
  <c r="L6" i="52"/>
  <c r="M5" i="88"/>
  <c r="V6" i="34"/>
  <c r="AL6" i="68"/>
  <c r="AD6" i="24"/>
  <c r="AD6" i="81"/>
  <c r="M6" i="81"/>
  <c r="AL6" i="41"/>
  <c r="AD6" i="37"/>
  <c r="R6" i="43"/>
  <c r="AH6" i="46"/>
  <c r="O16" i="43"/>
  <c r="AT15" i="41"/>
  <c r="AT17" i="41"/>
  <c r="AL15" i="41"/>
  <c r="AL17" i="41"/>
  <c r="AD15" i="41"/>
  <c r="AD17" i="41"/>
  <c r="V15" i="41"/>
  <c r="V17" i="41"/>
  <c r="O27" i="43"/>
  <c r="R17" i="41"/>
  <c r="AB6" i="52"/>
  <c r="O36" i="43"/>
  <c r="F9" i="49"/>
  <c r="F11" i="49"/>
  <c r="J9" i="49"/>
  <c r="J11" i="49"/>
  <c r="N9" i="49"/>
  <c r="N11" i="49"/>
  <c r="R9" i="49"/>
  <c r="R11" i="49"/>
  <c r="V9" i="49"/>
  <c r="V11" i="49"/>
  <c r="Z9" i="49"/>
  <c r="Z11" i="49"/>
  <c r="AD9" i="49"/>
  <c r="AD11" i="49"/>
  <c r="AH9" i="49"/>
  <c r="AH11" i="49"/>
  <c r="AS53" i="37"/>
  <c r="AS14" i="41" s="1"/>
  <c r="AC53" i="37"/>
  <c r="AC14" i="41" s="1"/>
  <c r="Q17" i="41"/>
  <c r="P12" i="41"/>
  <c r="O33" i="37"/>
  <c r="O13" i="41" s="1"/>
  <c r="O15" i="43"/>
  <c r="H10" i="49"/>
  <c r="H11" i="49"/>
  <c r="L10" i="49"/>
  <c r="L11" i="49"/>
  <c r="P10" i="49"/>
  <c r="P11" i="49"/>
  <c r="O188" i="81"/>
  <c r="O190" i="81" s="1"/>
  <c r="O31" i="24" s="1"/>
  <c r="AK53" i="37"/>
  <c r="AK14" i="41" s="1"/>
  <c r="U53" i="37"/>
  <c r="U14" i="41" s="1"/>
  <c r="O22" i="37"/>
  <c r="O8" i="41" s="1"/>
  <c r="O15" i="41" s="1"/>
  <c r="O108" i="81"/>
  <c r="O25" i="24" s="1"/>
  <c r="O52" i="37"/>
  <c r="O53" i="37" s="1"/>
  <c r="O14" i="41" s="1"/>
  <c r="AT53" i="37"/>
  <c r="AT14" i="41" s="1"/>
  <c r="AL53" i="37"/>
  <c r="AL14" i="41" s="1"/>
  <c r="AD53" i="37"/>
  <c r="AD14" i="41" s="1"/>
  <c r="V53" i="37"/>
  <c r="V14" i="41" s="1"/>
  <c r="O14" i="34"/>
  <c r="E16" i="49" s="1"/>
  <c r="AP53" i="37"/>
  <c r="AP14" i="41" s="1"/>
  <c r="AH53" i="37"/>
  <c r="AH14" i="41" s="1"/>
  <c r="Z53" i="37"/>
  <c r="Z14" i="41" s="1"/>
  <c r="R53" i="37"/>
  <c r="R14" i="41" s="1"/>
  <c r="O140" i="81"/>
  <c r="O27" i="24" s="1"/>
  <c r="AM6" i="34"/>
  <c r="W6" i="68"/>
  <c r="AI6" i="24"/>
  <c r="AE6" i="81"/>
  <c r="AA6" i="41"/>
  <c r="AI6" i="37"/>
  <c r="AM6" i="46"/>
  <c r="AP6" i="34"/>
  <c r="AE6" i="34"/>
  <c r="Z6" i="34"/>
  <c r="AP6" i="68"/>
  <c r="AE6" i="68"/>
  <c r="Z6" i="68"/>
  <c r="AQ6" i="24"/>
  <c r="AL6" i="24"/>
  <c r="AA6" i="24"/>
  <c r="V6" i="24"/>
  <c r="AM6" i="81"/>
  <c r="AH6" i="81"/>
  <c r="W6" i="81"/>
  <c r="R6" i="81"/>
  <c r="AT6" i="41"/>
  <c r="AI6" i="41"/>
  <c r="AD6" i="41"/>
  <c r="S6" i="41"/>
  <c r="AQ6" i="37"/>
  <c r="AL6" i="37"/>
  <c r="AA6" i="37"/>
  <c r="V6" i="37"/>
  <c r="AP6" i="46"/>
  <c r="AE6" i="46"/>
  <c r="Z6" i="46"/>
  <c r="AF6" i="52"/>
  <c r="U6" i="52"/>
  <c r="P6" i="52"/>
  <c r="W6" i="34"/>
  <c r="AM6" i="68"/>
  <c r="S6" i="24"/>
  <c r="AQ6" i="41"/>
  <c r="S6" i="37"/>
  <c r="W6" i="46"/>
  <c r="AC6" i="52"/>
  <c r="M6" i="52"/>
  <c r="AT6" i="34"/>
  <c r="AI6" i="34"/>
  <c r="AD6" i="34"/>
  <c r="S6" i="34"/>
  <c r="AT6" i="68"/>
  <c r="AI6" i="68"/>
  <c r="AD6" i="68"/>
  <c r="S6" i="68"/>
  <c r="AP6" i="24"/>
  <c r="AE6" i="24"/>
  <c r="Z6" i="24"/>
  <c r="AQ6" i="81"/>
  <c r="AL6" i="81"/>
  <c r="AA6" i="81"/>
  <c r="V6" i="81"/>
  <c r="AM6" i="41"/>
  <c r="AH6" i="41"/>
  <c r="W6" i="41"/>
  <c r="R6" i="41"/>
  <c r="AP6" i="37"/>
  <c r="AE6" i="37"/>
  <c r="Z6" i="37"/>
  <c r="AT6" i="43"/>
  <c r="AL6" i="43"/>
  <c r="AD6" i="43"/>
  <c r="V6" i="43"/>
  <c r="AT6" i="46"/>
  <c r="AI6" i="46"/>
  <c r="AD6" i="46"/>
  <c r="S6" i="46"/>
  <c r="AF6" i="49"/>
  <c r="X6" i="49"/>
  <c r="P6" i="49"/>
  <c r="H6" i="49"/>
  <c r="AJ6" i="52"/>
  <c r="Y6" i="52"/>
  <c r="T6" i="52"/>
  <c r="I6" i="52"/>
  <c r="AR6" i="34"/>
  <c r="AJ6" i="34"/>
  <c r="AB6" i="34"/>
  <c r="AN6" i="37"/>
  <c r="AB6" i="37"/>
  <c r="T6" i="37"/>
  <c r="AG6" i="49"/>
  <c r="Y6" i="49"/>
  <c r="Q6" i="49"/>
  <c r="I6" i="49"/>
  <c r="AR6" i="68"/>
  <c r="AJ6" i="68"/>
  <c r="AF6" i="68"/>
  <c r="X6" i="68"/>
  <c r="T6" i="68"/>
  <c r="AR6" i="24"/>
  <c r="AJ6" i="24"/>
  <c r="AF6" i="24"/>
  <c r="AB6" i="24"/>
  <c r="X6" i="24"/>
  <c r="T6" i="24"/>
  <c r="AR6" i="81"/>
  <c r="AN6" i="81"/>
  <c r="AJ6" i="81"/>
  <c r="AF6" i="81"/>
  <c r="AB6" i="81"/>
  <c r="X6" i="81"/>
  <c r="T6" i="81"/>
  <c r="AR6" i="41"/>
  <c r="AN6" i="41"/>
  <c r="AJ6" i="41"/>
  <c r="AF6" i="41"/>
  <c r="AB6" i="41"/>
  <c r="X6" i="41"/>
  <c r="T6" i="41"/>
  <c r="AQ6" i="43"/>
  <c r="AM6" i="43"/>
  <c r="AI6" i="43"/>
  <c r="AE6" i="43"/>
  <c r="AA6" i="43"/>
  <c r="W6" i="43"/>
  <c r="S6" i="43"/>
  <c r="AR6" i="46"/>
  <c r="AN6" i="46"/>
  <c r="AJ6" i="46"/>
  <c r="AF6" i="46"/>
  <c r="AB6" i="46"/>
  <c r="X6" i="46"/>
  <c r="T6" i="46"/>
  <c r="AH6" i="52"/>
  <c r="AD6" i="52"/>
  <c r="Z6" i="52"/>
  <c r="V6" i="52"/>
  <c r="R6" i="52"/>
  <c r="N6" i="52"/>
  <c r="J6" i="52"/>
  <c r="AN6" i="34"/>
  <c r="AF6" i="34"/>
  <c r="X6" i="34"/>
  <c r="T6" i="34"/>
  <c r="AR6" i="37"/>
  <c r="AJ6" i="37"/>
  <c r="AF6" i="37"/>
  <c r="X6" i="37"/>
  <c r="AC6" i="49"/>
  <c r="U6" i="49"/>
  <c r="M6" i="49"/>
  <c r="AN6" i="68"/>
  <c r="AB6" i="68"/>
  <c r="AN6" i="24"/>
  <c r="AR6" i="43"/>
  <c r="AN6" i="43"/>
  <c r="AJ6" i="43"/>
  <c r="AF6" i="43"/>
  <c r="AB6" i="43"/>
  <c r="X6" i="43"/>
  <c r="T6" i="43"/>
  <c r="AI6" i="49"/>
  <c r="AE6" i="49"/>
  <c r="AA6" i="49"/>
  <c r="W6" i="49"/>
  <c r="S6" i="49"/>
  <c r="O6" i="49"/>
  <c r="M15" i="41"/>
  <c r="M17" i="41"/>
  <c r="M12" i="41"/>
  <c r="R6" i="24"/>
  <c r="G6" i="49"/>
  <c r="H6" i="52"/>
  <c r="R6" i="34"/>
  <c r="R6" i="68"/>
  <c r="R6" i="46"/>
  <c r="R6" i="37"/>
  <c r="D54" i="36"/>
  <c r="D50" i="36" s="1"/>
  <c r="M6" i="43"/>
  <c r="Z20" i="24"/>
  <c r="Z9" i="41" s="1"/>
  <c r="V20" i="24"/>
  <c r="V9" i="41" s="1"/>
  <c r="AD34" i="24"/>
  <c r="AD10" i="41" s="1"/>
  <c r="AT34" i="24"/>
  <c r="AT10" i="41" s="1"/>
  <c r="AL34" i="24"/>
  <c r="AL10" i="41" s="1"/>
  <c r="AC34" i="24"/>
  <c r="AC10" i="41" s="1"/>
  <c r="O204" i="81"/>
  <c r="O32" i="24" s="1"/>
  <c r="O158" i="81"/>
  <c r="O29" i="24" s="1"/>
  <c r="O93" i="81"/>
  <c r="O95" i="81" s="1"/>
  <c r="O24" i="24" s="1"/>
  <c r="O48" i="81"/>
  <c r="O50" i="81" s="1"/>
  <c r="O22" i="24" s="1"/>
  <c r="O28" i="81"/>
  <c r="O19" i="24" s="1"/>
  <c r="O174" i="81"/>
  <c r="O176" i="81" s="1"/>
  <c r="O30" i="24" s="1"/>
  <c r="O215" i="81"/>
  <c r="O217" i="81" s="1"/>
  <c r="O33" i="24" s="1"/>
  <c r="AN34" i="24"/>
  <c r="AN10" i="41" s="1"/>
  <c r="AF34" i="24"/>
  <c r="AF10" i="41" s="1"/>
  <c r="R34" i="24"/>
  <c r="R10" i="41" s="1"/>
  <c r="P34" i="24"/>
  <c r="P10" i="41" s="1"/>
  <c r="AE20" i="24"/>
  <c r="AE9" i="41" s="1"/>
  <c r="AC20" i="24"/>
  <c r="AC9" i="41" s="1"/>
  <c r="Y20" i="24"/>
  <c r="Y9" i="41" s="1"/>
  <c r="U20" i="24"/>
  <c r="U9" i="41" s="1"/>
  <c r="AJ34" i="24"/>
  <c r="AJ10" i="41" s="1"/>
  <c r="AH34" i="24"/>
  <c r="AH10" i="41" s="1"/>
  <c r="T34" i="24"/>
  <c r="T10" i="41" s="1"/>
  <c r="AR34" i="24"/>
  <c r="AR10" i="41" s="1"/>
  <c r="AP34" i="24"/>
  <c r="AP10" i="41" s="1"/>
  <c r="AB34" i="24"/>
  <c r="AB10" i="41" s="1"/>
  <c r="Z34" i="24"/>
  <c r="Z10" i="41" s="1"/>
  <c r="X34" i="24"/>
  <c r="X10" i="41" s="1"/>
  <c r="V34" i="24"/>
  <c r="V10" i="41" s="1"/>
  <c r="AS34" i="24"/>
  <c r="AS10" i="41" s="1"/>
  <c r="AS11" i="41" s="1"/>
  <c r="AQ34" i="24"/>
  <c r="AQ10" i="41" s="1"/>
  <c r="AO34" i="24"/>
  <c r="AO10" i="41" s="1"/>
  <c r="AO11" i="41" s="1"/>
  <c r="AM34" i="24"/>
  <c r="AM10" i="41" s="1"/>
  <c r="AK34" i="24"/>
  <c r="AK10" i="41" s="1"/>
  <c r="AK11" i="41" s="1"/>
  <c r="AI34" i="24"/>
  <c r="AI10" i="41" s="1"/>
  <c r="AG34" i="24"/>
  <c r="AG10" i="41" s="1"/>
  <c r="AE34" i="24"/>
  <c r="AE10" i="41" s="1"/>
  <c r="AA34" i="24"/>
  <c r="AA10" i="41" s="1"/>
  <c r="Y34" i="24"/>
  <c r="Y10" i="41" s="1"/>
  <c r="W34" i="24"/>
  <c r="W10" i="41" s="1"/>
  <c r="U34" i="24"/>
  <c r="U10" i="41" s="1"/>
  <c r="S34" i="24"/>
  <c r="S10" i="41" s="1"/>
  <c r="Q34" i="24"/>
  <c r="Q10" i="41" s="1"/>
  <c r="M34" i="24"/>
  <c r="M10" i="41" s="1"/>
  <c r="E8" i="49"/>
  <c r="E10" i="49"/>
  <c r="E13" i="49"/>
  <c r="E15" i="49"/>
  <c r="E18" i="49"/>
  <c r="E20" i="49"/>
  <c r="E23" i="49"/>
  <c r="E25" i="49"/>
  <c r="E11" i="49"/>
  <c r="AR20" i="24"/>
  <c r="AR9" i="41" s="1"/>
  <c r="AN20" i="24"/>
  <c r="AN9" i="41" s="1"/>
  <c r="AJ20" i="24"/>
  <c r="AJ9" i="41" s="1"/>
  <c r="AJ11" i="41" s="1"/>
  <c r="AF20" i="24"/>
  <c r="AF9" i="41" s="1"/>
  <c r="AD20" i="24"/>
  <c r="AD9" i="41" s="1"/>
  <c r="AB20" i="24"/>
  <c r="AB9" i="41" s="1"/>
  <c r="AA20" i="24"/>
  <c r="AA9" i="41" s="1"/>
  <c r="X20" i="24"/>
  <c r="X9" i="41" s="1"/>
  <c r="X11" i="41" s="1"/>
  <c r="W20" i="24"/>
  <c r="W9" i="41" s="1"/>
  <c r="T20" i="24"/>
  <c r="T9" i="41" s="1"/>
  <c r="S20" i="24"/>
  <c r="S9" i="41" s="1"/>
  <c r="M20" i="24"/>
  <c r="M9" i="41" s="1"/>
  <c r="P20" i="24"/>
  <c r="P9" i="41" s="1"/>
  <c r="Q20" i="24"/>
  <c r="Q9" i="41" s="1"/>
  <c r="AT20" i="24"/>
  <c r="AT9" i="41" s="1"/>
  <c r="AT11" i="41" s="1"/>
  <c r="AQ20" i="24"/>
  <c r="AQ9" i="41" s="1"/>
  <c r="AP20" i="24"/>
  <c r="AP9" i="41" s="1"/>
  <c r="AM20" i="24"/>
  <c r="AM9" i="41" s="1"/>
  <c r="AL20" i="24"/>
  <c r="AL9" i="41" s="1"/>
  <c r="AI20" i="24"/>
  <c r="AI9" i="41" s="1"/>
  <c r="AH20" i="24"/>
  <c r="AH9" i="41" s="1"/>
  <c r="D47" i="36"/>
  <c r="D48" i="36"/>
  <c r="M6" i="68"/>
  <c r="M6" i="41"/>
  <c r="M6" i="46"/>
  <c r="Q5" i="88"/>
  <c r="R5" i="88"/>
  <c r="S5" i="88"/>
  <c r="T5" i="88"/>
  <c r="U5" i="88"/>
  <c r="V5" i="88"/>
  <c r="W5" i="88"/>
  <c r="X5" i="88"/>
  <c r="Y5" i="88"/>
  <c r="Z5" i="88"/>
  <c r="AA5" i="88"/>
  <c r="AB5" i="88"/>
  <c r="AC5" i="88"/>
  <c r="AD5" i="88"/>
  <c r="AE5" i="88"/>
  <c r="AF5" i="88"/>
  <c r="AG5" i="88"/>
  <c r="AH5" i="88"/>
  <c r="AI5" i="88"/>
  <c r="AJ5" i="88"/>
  <c r="AK5" i="88"/>
  <c r="AL5" i="88"/>
  <c r="AM5" i="88"/>
  <c r="AN5" i="88"/>
  <c r="AO5" i="88"/>
  <c r="AP5" i="88"/>
  <c r="AQ5" i="88"/>
  <c r="AR5" i="88"/>
  <c r="AS5" i="88"/>
  <c r="AT5" i="88"/>
  <c r="D52" i="36" l="1"/>
  <c r="D49" i="36"/>
  <c r="O12" i="41"/>
  <c r="O17" i="41"/>
  <c r="Y11" i="41"/>
  <c r="AG11" i="41"/>
  <c r="R11" i="41"/>
  <c r="P11" i="41"/>
  <c r="W11" i="41"/>
  <c r="AD11" i="41"/>
  <c r="AR11" i="41"/>
  <c r="AC11" i="41"/>
  <c r="O20" i="24"/>
  <c r="O9" i="41" s="1"/>
  <c r="AF11" i="41"/>
  <c r="P15" i="41"/>
  <c r="P17" i="41" s="1"/>
  <c r="U11" i="41"/>
  <c r="AL11" i="41"/>
  <c r="AB11" i="41"/>
  <c r="S11" i="41"/>
  <c r="V11" i="41"/>
  <c r="AH11" i="41"/>
  <c r="AP11" i="41"/>
  <c r="Z11" i="41"/>
  <c r="E12" i="49"/>
  <c r="E22" i="49"/>
  <c r="E31" i="49"/>
  <c r="E35" i="49"/>
  <c r="E39" i="49"/>
  <c r="E26" i="49"/>
  <c r="E9" i="49"/>
  <c r="E17" i="49"/>
  <c r="E27" i="49"/>
  <c r="E33" i="49"/>
  <c r="E37" i="49"/>
  <c r="E41" i="49"/>
  <c r="E19" i="49"/>
  <c r="E32" i="49"/>
  <c r="E36" i="49"/>
  <c r="E40" i="49"/>
  <c r="E21" i="49"/>
  <c r="E14" i="49"/>
  <c r="E30" i="49"/>
  <c r="E24" i="49"/>
  <c r="E34" i="49"/>
  <c r="E38" i="49"/>
  <c r="AA11" i="41"/>
  <c r="O34" i="24"/>
  <c r="O10" i="41" s="1"/>
  <c r="Q11" i="41"/>
  <c r="AE11" i="41"/>
  <c r="AI11" i="41"/>
  <c r="AM11" i="41"/>
  <c r="AQ11" i="41"/>
  <c r="M11" i="41"/>
  <c r="T11" i="41"/>
  <c r="AN11" i="41"/>
  <c r="O11" i="41" l="1"/>
</calcChain>
</file>

<file path=xl/comments1.xml><?xml version="1.0" encoding="utf-8"?>
<comments xmlns="http://schemas.openxmlformats.org/spreadsheetml/2006/main">
  <authors>
    <author>J Desmond</author>
  </authors>
  <commentList>
    <comment ref="F34" authorId="0" shapeId="0">
      <text>
        <r>
          <rPr>
            <sz val="8"/>
            <color indexed="81"/>
            <rFont val="Tahoma"/>
            <family val="2"/>
          </rPr>
          <t>Office location name should not exceed 15 characters.</t>
        </r>
      </text>
    </comment>
    <comment ref="F35" authorId="0" shapeId="0">
      <text>
        <r>
          <rPr>
            <sz val="8"/>
            <color indexed="81"/>
            <rFont val="Tahoma"/>
            <family val="2"/>
          </rPr>
          <t>Office location name should not exceed 15 characters.</t>
        </r>
      </text>
    </comment>
    <comment ref="F36" authorId="0" shapeId="0">
      <text>
        <r>
          <rPr>
            <sz val="8"/>
            <color indexed="81"/>
            <rFont val="Tahoma"/>
            <family val="2"/>
          </rPr>
          <t>Office location name should not exceed 15 characters.</t>
        </r>
      </text>
    </comment>
    <comment ref="F37" authorId="0" shapeId="0">
      <text>
        <r>
          <rPr>
            <sz val="8"/>
            <color indexed="81"/>
            <rFont val="Tahoma"/>
            <family val="2"/>
          </rPr>
          <t>Office location name should not exceed 15 characters.</t>
        </r>
      </text>
    </comment>
    <comment ref="F38" authorId="0" shapeId="0">
      <text>
        <r>
          <rPr>
            <sz val="8"/>
            <color indexed="81"/>
            <rFont val="Tahoma"/>
            <family val="2"/>
          </rPr>
          <t>Office location name should not exceed 15 characters.</t>
        </r>
      </text>
    </comment>
    <comment ref="F39" authorId="0" shapeId="0">
      <text>
        <r>
          <rPr>
            <sz val="8"/>
            <color indexed="81"/>
            <rFont val="Tahoma"/>
            <family val="2"/>
          </rPr>
          <t>Office location name should not exceed 15 characters.</t>
        </r>
      </text>
    </comment>
    <comment ref="F40" authorId="0" shapeId="0">
      <text>
        <r>
          <rPr>
            <sz val="8"/>
            <color indexed="81"/>
            <rFont val="Tahoma"/>
            <family val="2"/>
          </rPr>
          <t>Office location name should not exceed 15 characters.</t>
        </r>
      </text>
    </comment>
    <comment ref="F41" authorId="0" shapeId="0">
      <text>
        <r>
          <rPr>
            <sz val="8"/>
            <color indexed="81"/>
            <rFont val="Tahoma"/>
            <family val="2"/>
          </rPr>
          <t>Office location name should not exceed 15 characters.</t>
        </r>
      </text>
    </comment>
    <comment ref="F42" authorId="0" shapeId="0">
      <text>
        <r>
          <rPr>
            <sz val="8"/>
            <color indexed="81"/>
            <rFont val="Tahoma"/>
            <family val="2"/>
          </rPr>
          <t>Office location name should not exceed 15 characters.</t>
        </r>
      </text>
    </comment>
    <comment ref="F43" authorId="0" shapeId="0">
      <text>
        <r>
          <rPr>
            <sz val="8"/>
            <color indexed="81"/>
            <rFont val="Tahoma"/>
            <family val="2"/>
          </rPr>
          <t>Office location name should not exceed 15 characters.</t>
        </r>
      </text>
    </comment>
    <comment ref="F44" authorId="0" shapeId="0">
      <text>
        <r>
          <rPr>
            <sz val="8"/>
            <color indexed="81"/>
            <rFont val="Tahoma"/>
            <family val="2"/>
          </rPr>
          <t>Office location name should not exceed 15 characters.</t>
        </r>
      </text>
    </comment>
    <comment ref="F45" authorId="0" shapeId="0">
      <text>
        <r>
          <rPr>
            <sz val="8"/>
            <color indexed="81"/>
            <rFont val="Tahoma"/>
            <family val="2"/>
          </rPr>
          <t>Office location name should not exceed 15 characters.</t>
        </r>
      </text>
    </comment>
    <comment ref="F46" authorId="0" shapeId="0">
      <text>
        <r>
          <rPr>
            <sz val="8"/>
            <color indexed="81"/>
            <rFont val="Tahoma"/>
            <family val="2"/>
          </rPr>
          <t>Office location name should not exceed 15 characters.</t>
        </r>
      </text>
    </comment>
    <comment ref="F47" authorId="0" shapeId="0">
      <text>
        <r>
          <rPr>
            <sz val="8"/>
            <color indexed="81"/>
            <rFont val="Tahoma"/>
            <family val="2"/>
          </rPr>
          <t>Office location name should not exceed 15 characters.</t>
        </r>
      </text>
    </comment>
    <comment ref="F48" authorId="0" shapeId="0">
      <text>
        <r>
          <rPr>
            <sz val="8"/>
            <color indexed="81"/>
            <rFont val="Tahoma"/>
            <family val="2"/>
          </rPr>
          <t>Office location name should not exceed 15 characters.</t>
        </r>
      </text>
    </comment>
    <comment ref="F49" authorId="0" shapeId="0">
      <text>
        <r>
          <rPr>
            <sz val="8"/>
            <color indexed="81"/>
            <rFont val="Tahoma"/>
            <family val="2"/>
          </rPr>
          <t>Office location name should not exceed 15 characters.</t>
        </r>
      </text>
    </comment>
    <comment ref="F50" authorId="0" shapeId="0">
      <text>
        <r>
          <rPr>
            <sz val="8"/>
            <color indexed="81"/>
            <rFont val="Tahoma"/>
            <family val="2"/>
          </rPr>
          <t>Office location name should not exceed 15 characters.</t>
        </r>
      </text>
    </comment>
    <comment ref="F51" authorId="0" shapeId="0">
      <text>
        <r>
          <rPr>
            <sz val="8"/>
            <color indexed="81"/>
            <rFont val="Tahoma"/>
            <family val="2"/>
          </rPr>
          <t>Office location name should not exceed 15 characters.</t>
        </r>
      </text>
    </comment>
    <comment ref="F52" authorId="0" shapeId="0">
      <text>
        <r>
          <rPr>
            <sz val="8"/>
            <color indexed="81"/>
            <rFont val="Tahoma"/>
            <family val="2"/>
          </rPr>
          <t>Office location name should not exceed 15 characters.</t>
        </r>
      </text>
    </comment>
    <comment ref="F53" authorId="0" shapeId="0">
      <text>
        <r>
          <rPr>
            <sz val="8"/>
            <color indexed="81"/>
            <rFont val="Tahoma"/>
            <family val="2"/>
          </rPr>
          <t>Office location name should not exceed 15 characters.</t>
        </r>
      </text>
    </comment>
    <comment ref="F54" authorId="0" shapeId="0">
      <text>
        <r>
          <rPr>
            <sz val="8"/>
            <color indexed="81"/>
            <rFont val="Tahoma"/>
            <family val="2"/>
          </rPr>
          <t>Office location name should not exceed 15 characters.</t>
        </r>
      </text>
    </comment>
    <comment ref="F55" authorId="0" shapeId="0">
      <text>
        <r>
          <rPr>
            <sz val="8"/>
            <color indexed="81"/>
            <rFont val="Tahoma"/>
            <family val="2"/>
          </rPr>
          <t>Office location name should not exceed 15 characters.</t>
        </r>
      </text>
    </comment>
    <comment ref="F56" authorId="0" shapeId="0">
      <text>
        <r>
          <rPr>
            <sz val="8"/>
            <color indexed="81"/>
            <rFont val="Tahoma"/>
            <family val="2"/>
          </rPr>
          <t>Office location name should not exceed 15 characters.</t>
        </r>
      </text>
    </comment>
    <comment ref="F57" authorId="0" shapeId="0">
      <text>
        <r>
          <rPr>
            <sz val="8"/>
            <color indexed="81"/>
            <rFont val="Tahoma"/>
            <family val="2"/>
          </rPr>
          <t>Office location name should not exceed 15 characters.</t>
        </r>
      </text>
    </comment>
    <comment ref="F58" authorId="0" shapeId="0">
      <text>
        <r>
          <rPr>
            <sz val="8"/>
            <color indexed="81"/>
            <rFont val="Tahoma"/>
            <family val="2"/>
          </rPr>
          <t>Office location name should not exceed 15 characters.</t>
        </r>
      </text>
    </comment>
    <comment ref="F59" authorId="0" shapeId="0">
      <text>
        <r>
          <rPr>
            <sz val="8"/>
            <color indexed="81"/>
            <rFont val="Tahoma"/>
            <family val="2"/>
          </rPr>
          <t>Office location name should not exceed 15 characters.</t>
        </r>
      </text>
    </comment>
    <comment ref="F60" authorId="0" shapeId="0">
      <text>
        <r>
          <rPr>
            <sz val="8"/>
            <color indexed="81"/>
            <rFont val="Tahoma"/>
            <family val="2"/>
          </rPr>
          <t>Office location name should not exceed 15 characters.</t>
        </r>
      </text>
    </comment>
    <comment ref="F61" authorId="0" shapeId="0">
      <text>
        <r>
          <rPr>
            <sz val="8"/>
            <color indexed="81"/>
            <rFont val="Tahoma"/>
            <family val="2"/>
          </rPr>
          <t>Office location name should not exceed 15 characters.</t>
        </r>
      </text>
    </comment>
    <comment ref="F62" authorId="0" shapeId="0">
      <text>
        <r>
          <rPr>
            <sz val="8"/>
            <color indexed="81"/>
            <rFont val="Tahoma"/>
            <family val="2"/>
          </rPr>
          <t>Office location name should not exceed 15 characters.</t>
        </r>
      </text>
    </comment>
    <comment ref="F63" authorId="0" shapeId="0">
      <text>
        <r>
          <rPr>
            <sz val="8"/>
            <color indexed="81"/>
            <rFont val="Tahoma"/>
            <family val="2"/>
          </rPr>
          <t>Office location name should not exceed 15 characters.</t>
        </r>
      </text>
    </comment>
  </commentList>
</comments>
</file>

<file path=xl/comments10.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O9" authorId="1" shapeId="0">
      <text>
        <r>
          <rPr>
            <sz val="8"/>
            <color indexed="81"/>
            <rFont val="Tahoma"/>
            <family val="2"/>
          </rPr>
          <t>Please enter the Total Firm value in the Total Firm Override Column.</t>
        </r>
      </text>
    </comment>
    <comment ref="O10" authorId="1" shapeId="0">
      <text>
        <r>
          <rPr>
            <sz val="8"/>
            <color indexed="81"/>
            <rFont val="Tahoma"/>
            <family val="2"/>
          </rPr>
          <t>Please enter the Total Firm value in the Total Firm Override Column.</t>
        </r>
      </text>
    </comment>
    <comment ref="O13" authorId="1" shapeId="0">
      <text>
        <r>
          <rPr>
            <sz val="8"/>
            <color indexed="81"/>
            <rFont val="Tahoma"/>
            <family val="2"/>
          </rPr>
          <t>Please enter the Total Firm value in the Total Firm Override Column.</t>
        </r>
      </text>
    </comment>
    <comment ref="O14" authorId="1" shapeId="0">
      <text>
        <r>
          <rPr>
            <sz val="8"/>
            <color indexed="81"/>
            <rFont val="Tahoma"/>
            <family val="2"/>
          </rPr>
          <t>Please enter the Total Firm value in the Total Firm Override Column.</t>
        </r>
      </text>
    </comment>
    <comment ref="O16" authorId="1" shapeId="0">
      <text>
        <r>
          <rPr>
            <sz val="8"/>
            <color indexed="81"/>
            <rFont val="Tahoma"/>
            <family val="2"/>
          </rPr>
          <t>Please enter the Total Firm value in the Total Firm Override Column.</t>
        </r>
      </text>
    </comment>
    <comment ref="O17" authorId="1" shapeId="0">
      <text>
        <r>
          <rPr>
            <sz val="8"/>
            <color indexed="81"/>
            <rFont val="Tahoma"/>
            <family val="2"/>
          </rPr>
          <t>Please enter the Total Firm value in the Total Firm Override Column.</t>
        </r>
      </text>
    </comment>
    <comment ref="O19" authorId="1" shapeId="0">
      <text>
        <r>
          <rPr>
            <sz val="8"/>
            <color indexed="81"/>
            <rFont val="Tahoma"/>
            <family val="2"/>
          </rPr>
          <t>Please enter the Total Firm value in the Total Firm Override Column.</t>
        </r>
      </text>
    </comment>
    <comment ref="O20" authorId="1" shapeId="0">
      <text>
        <r>
          <rPr>
            <sz val="8"/>
            <color indexed="81"/>
            <rFont val="Tahoma"/>
            <family val="2"/>
          </rPr>
          <t>Please enter the Total Firm value in the Total Firm Override Column.</t>
        </r>
      </text>
    </comment>
    <comment ref="O24" authorId="1" shapeId="0">
      <text>
        <r>
          <rPr>
            <sz val="8"/>
            <color indexed="81"/>
            <rFont val="Tahoma"/>
            <family val="2"/>
          </rPr>
          <t>Please enter the Total Firm value in the Total Firm Override Column.</t>
        </r>
      </text>
    </comment>
    <comment ref="O25" authorId="1" shapeId="0">
      <text>
        <r>
          <rPr>
            <sz val="8"/>
            <color indexed="81"/>
            <rFont val="Tahoma"/>
            <family val="2"/>
          </rPr>
          <t>Please enter the Total Firm value in the Total Firm Override Column.</t>
        </r>
      </text>
    </comment>
    <comment ref="O26" authorId="1" shapeId="0">
      <text>
        <r>
          <rPr>
            <sz val="8"/>
            <color indexed="81"/>
            <rFont val="Tahoma"/>
            <family val="2"/>
          </rPr>
          <t>Please enter the Total Firm value in the Total Firm Override Column.</t>
        </r>
      </text>
    </comment>
    <comment ref="O27" authorId="1" shapeId="0">
      <text>
        <r>
          <rPr>
            <sz val="8"/>
            <color indexed="81"/>
            <rFont val="Tahoma"/>
            <family val="2"/>
          </rPr>
          <t>Please enter the Total Firm value in the Total Firm Override Column.</t>
        </r>
      </text>
    </comment>
    <comment ref="O28" authorId="1" shapeId="0">
      <text>
        <r>
          <rPr>
            <sz val="8"/>
            <color indexed="81"/>
            <rFont val="Tahoma"/>
            <family val="2"/>
          </rPr>
          <t>Please enter the Total Firm value in the Total Firm Override Column.</t>
        </r>
      </text>
    </comment>
    <comment ref="O29" authorId="1" shapeId="0">
      <text>
        <r>
          <rPr>
            <sz val="8"/>
            <color indexed="81"/>
            <rFont val="Tahoma"/>
            <family val="2"/>
          </rPr>
          <t>Please enter the Total Firm value in the Total Firm Override Column.</t>
        </r>
      </text>
    </comment>
    <comment ref="O30" authorId="1" shapeId="0">
      <text>
        <r>
          <rPr>
            <sz val="8"/>
            <color indexed="81"/>
            <rFont val="Tahoma"/>
            <family val="2"/>
          </rPr>
          <t>Please enter the Total Firm value in the Total Firm Override Column.</t>
        </r>
      </text>
    </comment>
    <comment ref="O32" authorId="1" shapeId="0">
      <text>
        <r>
          <rPr>
            <sz val="8"/>
            <color indexed="81"/>
            <rFont val="Tahoma"/>
            <family val="2"/>
          </rPr>
          <t>Please enter the Total Firm value in the Total Firm Override Column.</t>
        </r>
      </text>
    </comment>
    <comment ref="O34" authorId="1" shapeId="0">
      <text>
        <r>
          <rPr>
            <sz val="8"/>
            <color indexed="81"/>
            <rFont val="Tahoma"/>
            <family val="2"/>
          </rPr>
          <t>Please enter the Total Firm value in the Total Firm Override Column.</t>
        </r>
      </text>
    </comment>
    <comment ref="O35" authorId="1" shapeId="0">
      <text>
        <r>
          <rPr>
            <sz val="8"/>
            <color indexed="81"/>
            <rFont val="Tahoma"/>
            <family val="2"/>
          </rPr>
          <t>Please enter the Total Firm value in the Total Firm Override Column.</t>
        </r>
      </text>
    </comment>
    <comment ref="O36" authorId="1" shapeId="0">
      <text>
        <r>
          <rPr>
            <sz val="8"/>
            <color indexed="81"/>
            <rFont val="Tahoma"/>
            <family val="2"/>
          </rPr>
          <t>Please enter the Total Firm value in the Total Firm Override Column.</t>
        </r>
      </text>
    </comment>
    <comment ref="O37" authorId="1" shapeId="0">
      <text>
        <r>
          <rPr>
            <sz val="8"/>
            <color indexed="81"/>
            <rFont val="Tahoma"/>
            <family val="2"/>
          </rPr>
          <t>Please enter the Total Firm value in the Total Firm Override Column.</t>
        </r>
      </text>
    </comment>
  </commentList>
</comments>
</file>

<file path=xl/comments11.xml><?xml version="1.0" encoding="utf-8"?>
<comments xmlns="http://schemas.openxmlformats.org/spreadsheetml/2006/main">
  <authors>
    <author xml:space="preserve"> Law Firm Statistical Survey 2004</author>
    <author>J Desmond</author>
  </authors>
  <commentList>
    <comment ref="H5" authorId="0" shapeId="0">
      <text>
        <r>
          <rPr>
            <b/>
            <sz val="8"/>
            <color indexed="81"/>
            <rFont val="Tahoma"/>
            <family val="2"/>
          </rPr>
          <t>Remove Zeros during Phase II processing.</t>
        </r>
        <r>
          <rPr>
            <sz val="8"/>
            <color indexed="81"/>
            <rFont val="Tahoma"/>
            <family val="2"/>
          </rPr>
          <t xml:space="preserve">
</t>
        </r>
      </text>
    </comment>
    <comment ref="O8" authorId="1" shapeId="0">
      <text>
        <r>
          <rPr>
            <sz val="8"/>
            <color indexed="81"/>
            <rFont val="Tahoma"/>
            <family val="2"/>
          </rPr>
          <t>Please enter the Total Firm value in the Total Firm Override Column.</t>
        </r>
      </text>
    </comment>
    <comment ref="O9" authorId="1" shapeId="0">
      <text>
        <r>
          <rPr>
            <sz val="8"/>
            <color indexed="81"/>
            <rFont val="Tahoma"/>
            <family val="2"/>
          </rPr>
          <t>Please enter the Total Firm value in the Total Firm Override Column.</t>
        </r>
      </text>
    </comment>
    <comment ref="O10" authorId="1" shapeId="0">
      <text>
        <r>
          <rPr>
            <sz val="8"/>
            <color indexed="81"/>
            <rFont val="Tahoma"/>
            <family val="2"/>
          </rPr>
          <t>Please enter the Total Firm value in the Total Firm Override Column.</t>
        </r>
      </text>
    </comment>
    <comment ref="O12" authorId="1" shapeId="0">
      <text>
        <r>
          <rPr>
            <sz val="8"/>
            <color indexed="81"/>
            <rFont val="Tahoma"/>
            <family val="2"/>
          </rPr>
          <t>Please enter the Total Firm value in the Total Firm Override Column.</t>
        </r>
      </text>
    </comment>
    <comment ref="O13" authorId="1" shapeId="0">
      <text>
        <r>
          <rPr>
            <sz val="8"/>
            <color indexed="81"/>
            <rFont val="Tahoma"/>
            <family val="2"/>
          </rPr>
          <t>Please enter the Total Firm value in the Total Firm Override Column.</t>
        </r>
      </text>
    </comment>
    <comment ref="O15" authorId="1" shapeId="0">
      <text>
        <r>
          <rPr>
            <sz val="8"/>
            <color indexed="81"/>
            <rFont val="Tahoma"/>
            <family val="2"/>
          </rPr>
          <t>Please enter the Total Firm value in the Total Firm Override Column.</t>
        </r>
      </text>
    </comment>
    <comment ref="O16" authorId="1" shapeId="0">
      <text>
        <r>
          <rPr>
            <sz val="8"/>
            <color indexed="81"/>
            <rFont val="Tahoma"/>
            <family val="2"/>
          </rPr>
          <t>Please enter the Total Firm value in the Total Firm Override Column.</t>
        </r>
      </text>
    </comment>
    <comment ref="O18" authorId="1" shapeId="0">
      <text>
        <r>
          <rPr>
            <sz val="8"/>
            <color indexed="81"/>
            <rFont val="Tahoma"/>
            <family val="2"/>
          </rPr>
          <t>Please enter the Total Firm value in the Total Firm Override Column.</t>
        </r>
      </text>
    </comment>
    <comment ref="O19" authorId="1" shapeId="0">
      <text>
        <r>
          <rPr>
            <sz val="8"/>
            <color indexed="81"/>
            <rFont val="Tahoma"/>
            <family val="2"/>
          </rPr>
          <t>Please enter the Total Firm value in the Total Firm Override Column.</t>
        </r>
      </text>
    </comment>
    <comment ref="O20" authorId="1" shapeId="0">
      <text>
        <r>
          <rPr>
            <sz val="8"/>
            <color indexed="81"/>
            <rFont val="Tahoma"/>
            <family val="2"/>
          </rPr>
          <t>Please enter the Total Firm value in the Total Firm Override Column.</t>
        </r>
      </text>
    </comment>
    <comment ref="O21" authorId="1" shapeId="0">
      <text>
        <r>
          <rPr>
            <sz val="8"/>
            <color indexed="81"/>
            <rFont val="Tahoma"/>
            <family val="2"/>
          </rPr>
          <t>Please enter the Total Firm value in the Total Firm Override Column.</t>
        </r>
      </text>
    </comment>
    <comment ref="O22" authorId="1" shapeId="0">
      <text>
        <r>
          <rPr>
            <sz val="8"/>
            <color indexed="81"/>
            <rFont val="Tahoma"/>
            <family val="2"/>
          </rPr>
          <t>Please enter the Total Firm value in the Total Firm Override Column.</t>
        </r>
      </text>
    </comment>
    <comment ref="O24" authorId="1" shapeId="0">
      <text>
        <r>
          <rPr>
            <sz val="8"/>
            <color indexed="81"/>
            <rFont val="Tahoma"/>
            <family val="2"/>
          </rPr>
          <t>Please enter the Total Firm value in the Total Firm Override Column.</t>
        </r>
      </text>
    </comment>
    <comment ref="O25" authorId="1" shapeId="0">
      <text>
        <r>
          <rPr>
            <sz val="8"/>
            <color indexed="81"/>
            <rFont val="Tahoma"/>
            <family val="2"/>
          </rPr>
          <t>Please enter the Total Firm value in the Total Firm Override Column.</t>
        </r>
      </text>
    </comment>
    <comment ref="O26" authorId="1" shapeId="0">
      <text>
        <r>
          <rPr>
            <sz val="8"/>
            <color indexed="81"/>
            <rFont val="Tahoma"/>
            <family val="2"/>
          </rPr>
          <t>Please enter the Total Firm value in the Total Firm Override Column.</t>
        </r>
      </text>
    </comment>
  </commentList>
</comments>
</file>

<file path=xl/comments12.xml><?xml version="1.0" encoding="utf-8"?>
<comments xmlns="http://schemas.openxmlformats.org/spreadsheetml/2006/main">
  <authors>
    <author xml:space="preserve"> Law Firm Statistical Survey 2004</author>
  </authors>
  <commentList>
    <comment ref="K2" authorId="0" shapeId="0">
      <text>
        <r>
          <rPr>
            <b/>
            <sz val="8"/>
            <color indexed="81"/>
            <rFont val="Tahoma"/>
            <family val="2"/>
          </rPr>
          <t>Remove Zeros during Phase II processing.</t>
        </r>
        <r>
          <rPr>
            <sz val="8"/>
            <color indexed="81"/>
            <rFont val="Tahoma"/>
            <family val="2"/>
          </rPr>
          <t xml:space="preserve">
</t>
        </r>
      </text>
    </comment>
  </commentList>
</comments>
</file>

<file path=xl/comments13.xml><?xml version="1.0" encoding="utf-8"?>
<comments xmlns="http://schemas.openxmlformats.org/spreadsheetml/2006/main">
  <authors>
    <author>Annette M. McClusky</author>
  </authors>
  <commentList>
    <comment ref="D45" authorId="0" shapeId="0">
      <text>
        <r>
          <rPr>
            <b/>
            <sz val="8"/>
            <color indexed="81"/>
            <rFont val="Tahoma"/>
            <family val="2"/>
          </rPr>
          <t>This cell is populated from the EDF to determine the number of sheets that need to be printed.</t>
        </r>
      </text>
    </comment>
  </commentList>
</comments>
</file>

<file path=xl/comments2.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List>
</comments>
</file>

<file path=xl/comments3.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List>
</comments>
</file>

<file path=xl/comments4.xml><?xml version="1.0" encoding="utf-8"?>
<comments xmlns="http://schemas.openxmlformats.org/spreadsheetml/2006/main">
  <authors>
    <author xml:space="preserve"> Law Firm Statistical Survey 2004</author>
  </authors>
  <commentList>
    <comment ref="H7" authorId="0" shapeId="0">
      <text>
        <r>
          <rPr>
            <b/>
            <sz val="8"/>
            <color indexed="81"/>
            <rFont val="Tahoma"/>
            <family val="2"/>
          </rPr>
          <t>Remove Zeros during Phase II processing.</t>
        </r>
        <r>
          <rPr>
            <sz val="8"/>
            <color indexed="81"/>
            <rFont val="Tahoma"/>
            <family val="2"/>
          </rPr>
          <t xml:space="preserve">
</t>
        </r>
      </text>
    </comment>
    <comment ref="S7" authorId="0" shapeId="0">
      <text>
        <r>
          <rPr>
            <b/>
            <sz val="8"/>
            <color indexed="81"/>
            <rFont val="Tahoma"/>
            <family val="2"/>
          </rPr>
          <t>Remove Zeros during Phase II processing.</t>
        </r>
        <r>
          <rPr>
            <sz val="8"/>
            <color indexed="81"/>
            <rFont val="Tahoma"/>
            <family val="2"/>
          </rPr>
          <t xml:space="preserve">
</t>
        </r>
      </text>
    </comment>
    <comment ref="AE7" authorId="0" shapeId="0">
      <text>
        <r>
          <rPr>
            <b/>
            <sz val="8"/>
            <color indexed="81"/>
            <rFont val="Tahoma"/>
            <family val="2"/>
          </rPr>
          <t>Remove Zeros during Phase II processing.</t>
        </r>
        <r>
          <rPr>
            <sz val="8"/>
            <color indexed="81"/>
            <rFont val="Tahoma"/>
            <family val="2"/>
          </rPr>
          <t xml:space="preserve">
</t>
        </r>
      </text>
    </comment>
  </commentList>
</comments>
</file>

<file path=xl/comments5.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O28" authorId="1" shapeId="0">
      <text>
        <r>
          <rPr>
            <sz val="8"/>
            <color indexed="81"/>
            <rFont val="Tahoma"/>
            <family val="2"/>
          </rPr>
          <t>The Total Firm value presented will be (in order of priority): 
1) The Total Firm Override value for firms that are not providing detailed expenses; 
2) The sum of all of the values entered for offices that are not providing detailed expenses; 
3) The sum of the values in the Total Firm column.</t>
        </r>
      </text>
    </comment>
    <comment ref="P30" authorId="1" shapeId="0">
      <text>
        <r>
          <rPr>
            <sz val="8"/>
            <color indexed="81"/>
            <rFont val="Tahoma"/>
            <family val="2"/>
          </rPr>
          <t>If your firm elects to report values on this row for any given office, it must be entered for ALL offices.</t>
        </r>
      </text>
    </comment>
    <comment ref="P52" authorId="1" shapeId="0">
      <text>
        <r>
          <rPr>
            <sz val="8"/>
            <color indexed="81"/>
            <rFont val="Tahoma"/>
            <family val="2"/>
          </rPr>
          <t>If your firm elects to report values on this row for any given office, it must be entered for ALL offices.</t>
        </r>
      </text>
    </comment>
    <comment ref="P79" authorId="1" shapeId="0">
      <text>
        <r>
          <rPr>
            <sz val="8"/>
            <color indexed="81"/>
            <rFont val="Tahoma"/>
            <family val="2"/>
          </rPr>
          <t>If your firm elects to report values on this row for any given office, it must be entered for ALL offices.</t>
        </r>
      </text>
    </comment>
    <comment ref="P97" authorId="1" shapeId="0">
      <text>
        <r>
          <rPr>
            <sz val="8"/>
            <color indexed="81"/>
            <rFont val="Tahoma"/>
            <family val="2"/>
          </rPr>
          <t>If your firm elects to report values on this row for any given office, it must be entered for ALL offices.</t>
        </r>
      </text>
    </comment>
    <comment ref="P110" authorId="1" shapeId="0">
      <text>
        <r>
          <rPr>
            <sz val="8"/>
            <color indexed="81"/>
            <rFont val="Tahoma"/>
            <family val="2"/>
          </rPr>
          <t>If your firm elects to report values on this row for any given office, it must be entered for ALL offices.</t>
        </r>
      </text>
    </comment>
    <comment ref="P128" authorId="1" shapeId="0">
      <text>
        <r>
          <rPr>
            <sz val="8"/>
            <color indexed="81"/>
            <rFont val="Tahoma"/>
            <family val="2"/>
          </rPr>
          <t>If your firm elects to report values on this row for any given office, it must be entered for ALL offices.</t>
        </r>
      </text>
    </comment>
    <comment ref="P142" authorId="1" shapeId="0">
      <text>
        <r>
          <rPr>
            <sz val="8"/>
            <color indexed="81"/>
            <rFont val="Tahoma"/>
            <family val="2"/>
          </rPr>
          <t>If your firm elects to report values on this row for any given office, it must be entered for ALL offices.</t>
        </r>
      </text>
    </comment>
    <comment ref="P160" authorId="1" shapeId="0">
      <text>
        <r>
          <rPr>
            <sz val="8"/>
            <color indexed="81"/>
            <rFont val="Tahoma"/>
            <family val="2"/>
          </rPr>
          <t>If your firm elects to report values on this row for any given office, it must be entered for ALL offices.</t>
        </r>
      </text>
    </comment>
    <comment ref="P178" authorId="1" shapeId="0">
      <text>
        <r>
          <rPr>
            <sz val="8"/>
            <color indexed="81"/>
            <rFont val="Tahoma"/>
            <family val="2"/>
          </rPr>
          <t>If your firm elects to report values on this row for any given office, it must be entered for ALL offices.</t>
        </r>
      </text>
    </comment>
    <comment ref="P192" authorId="1" shapeId="0">
      <text>
        <r>
          <rPr>
            <sz val="8"/>
            <color indexed="81"/>
            <rFont val="Tahoma"/>
            <family val="2"/>
          </rPr>
          <t>If your firm elects to report values on this row for any given office, it must be entered for ALL offices.</t>
        </r>
      </text>
    </comment>
    <comment ref="P206" authorId="1" shapeId="0">
      <text>
        <r>
          <rPr>
            <sz val="8"/>
            <color indexed="81"/>
            <rFont val="Tahoma"/>
            <family val="2"/>
          </rPr>
          <t>If your firm elects to report values on this row for any given office, it must be entered for ALL offices.</t>
        </r>
      </text>
    </comment>
    <comment ref="P219" authorId="1" shapeId="0">
      <text>
        <r>
          <rPr>
            <sz val="8"/>
            <color indexed="81"/>
            <rFont val="Tahoma"/>
            <family val="2"/>
          </rPr>
          <t>If your firm elects to report values on this row for any given office, it must be entered for ALL offices.</t>
        </r>
      </text>
    </comment>
  </commentList>
</comments>
</file>

<file path=xl/comments6.xml><?xml version="1.0" encoding="utf-8"?>
<comments xmlns="http://schemas.openxmlformats.org/spreadsheetml/2006/main">
  <authors>
    <author xml:space="preserve"> Law Firm Statistical Survey 2004</author>
    <author>J Desmond</author>
    <author>PwC User</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E17" authorId="2" shapeId="0">
      <text>
        <r>
          <rPr>
            <b/>
            <sz val="8"/>
            <color indexed="81"/>
            <rFont val="Tahoma"/>
            <family val="2"/>
          </rPr>
          <t>Second display of EID 644 from form 3.  Leave EID blank here.</t>
        </r>
      </text>
    </comment>
    <comment ref="C19" authorId="1" shapeId="0">
      <text>
        <r>
          <rPr>
            <sz val="8"/>
            <color indexed="81"/>
            <rFont val="Tahoma"/>
            <family val="2"/>
          </rPr>
          <t>From F5-WS</t>
        </r>
      </text>
    </comment>
    <comment ref="C22" authorId="1" shapeId="0">
      <text>
        <r>
          <rPr>
            <sz val="8"/>
            <color indexed="81"/>
            <rFont val="Tahoma"/>
            <family val="2"/>
          </rPr>
          <t>From F5-WS</t>
        </r>
      </text>
    </comment>
    <comment ref="C23" authorId="1" shapeId="0">
      <text>
        <r>
          <rPr>
            <sz val="8"/>
            <color indexed="81"/>
            <rFont val="Tahoma"/>
            <family val="2"/>
          </rPr>
          <t>From F5-WS</t>
        </r>
      </text>
    </comment>
    <comment ref="C24" authorId="1" shapeId="0">
      <text>
        <r>
          <rPr>
            <sz val="8"/>
            <color indexed="81"/>
            <rFont val="Tahoma"/>
            <family val="2"/>
          </rPr>
          <t>From F5-WS</t>
        </r>
      </text>
    </comment>
    <comment ref="C25" authorId="1" shapeId="0">
      <text>
        <r>
          <rPr>
            <sz val="8"/>
            <color indexed="81"/>
            <rFont val="Tahoma"/>
            <family val="2"/>
          </rPr>
          <t>From F5-WS</t>
        </r>
      </text>
    </comment>
    <comment ref="C26" authorId="1" shapeId="0">
      <text>
        <r>
          <rPr>
            <sz val="8"/>
            <color indexed="81"/>
            <rFont val="Tahoma"/>
            <family val="2"/>
          </rPr>
          <t>From F5-WS</t>
        </r>
      </text>
    </comment>
    <comment ref="C27" authorId="1" shapeId="0">
      <text>
        <r>
          <rPr>
            <sz val="8"/>
            <color indexed="81"/>
            <rFont val="Tahoma"/>
            <family val="2"/>
          </rPr>
          <t>From F5-WS</t>
        </r>
      </text>
    </comment>
    <comment ref="C29" authorId="1" shapeId="0">
      <text>
        <r>
          <rPr>
            <sz val="8"/>
            <color indexed="81"/>
            <rFont val="Tahoma"/>
            <family val="2"/>
          </rPr>
          <t>From F5-WS</t>
        </r>
      </text>
    </comment>
    <comment ref="C30" authorId="1" shapeId="0">
      <text>
        <r>
          <rPr>
            <sz val="8"/>
            <color indexed="81"/>
            <rFont val="Tahoma"/>
            <family val="2"/>
          </rPr>
          <t>From F5-WS</t>
        </r>
      </text>
    </comment>
    <comment ref="C31" authorId="1" shapeId="0">
      <text>
        <r>
          <rPr>
            <sz val="8"/>
            <color indexed="81"/>
            <rFont val="Tahoma"/>
            <family val="2"/>
          </rPr>
          <t>From F5-WS</t>
        </r>
      </text>
    </comment>
    <comment ref="C32" authorId="1" shapeId="0">
      <text>
        <r>
          <rPr>
            <sz val="8"/>
            <color indexed="81"/>
            <rFont val="Tahoma"/>
            <family val="2"/>
          </rPr>
          <t>From F5-WS</t>
        </r>
      </text>
    </comment>
    <comment ref="C33" authorId="1" shapeId="0">
      <text>
        <r>
          <rPr>
            <sz val="8"/>
            <color indexed="81"/>
            <rFont val="Tahoma"/>
            <family val="2"/>
          </rPr>
          <t>From F5-WS</t>
        </r>
      </text>
    </comment>
    <comment ref="O37" authorId="1" shapeId="0">
      <text>
        <r>
          <rPr>
            <sz val="8"/>
            <color indexed="81"/>
            <rFont val="Tahoma"/>
            <family val="2"/>
          </rPr>
          <t>Please enter the Total Firm value in the Total Firm Override Column.</t>
        </r>
      </text>
    </comment>
    <comment ref="O38" authorId="1" shapeId="0">
      <text>
        <r>
          <rPr>
            <sz val="8"/>
            <color indexed="81"/>
            <rFont val="Tahoma"/>
            <family val="2"/>
          </rPr>
          <t>Please enter the Total Firm value in the Total Firm Override Column.</t>
        </r>
      </text>
    </comment>
  </commentList>
</comments>
</file>

<file path=xl/comments7.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O22" authorId="1" shapeId="0">
      <text>
        <r>
          <rPr>
            <sz val="8"/>
            <color indexed="81"/>
            <rFont val="Tahoma"/>
            <family val="2"/>
          </rPr>
          <t>The Total Firm value presented will be (in order of priority): 
1) The Total Firm Override value for firms that are not providing detailed expenses; 
2) The sum of all of the values entered for offices that are not providing detailed expenses; 
3) The sum of the values in the Total Firm column.</t>
        </r>
      </text>
    </comment>
    <comment ref="P24" authorId="1" shapeId="0">
      <text>
        <r>
          <rPr>
            <sz val="8"/>
            <color indexed="81"/>
            <rFont val="Tahoma"/>
            <family val="2"/>
          </rPr>
          <t>If your firm elects to report values on this row for any given office, it must be entered for ALL offices.</t>
        </r>
      </text>
    </comment>
    <comment ref="O33" authorId="1" shapeId="0">
      <text>
        <r>
          <rPr>
            <sz val="8"/>
            <color indexed="81"/>
            <rFont val="Tahoma"/>
            <family val="2"/>
          </rPr>
          <t>The Total Firm value presented will be (in order of priority): 
1) The Total Firm Override value for firms that are not providing detailed expenses; 
2) The sum of all of the values entered for offices that are not providing detailed expenses; 
3) The sum of the values in the Total Firm column.</t>
        </r>
      </text>
    </comment>
    <comment ref="P35" authorId="1" shapeId="0">
      <text>
        <r>
          <rPr>
            <sz val="8"/>
            <color indexed="81"/>
            <rFont val="Tahoma"/>
            <family val="2"/>
          </rPr>
          <t>If your firm elects to report values on this row for any given office, it must be entered for ALL offices.</t>
        </r>
      </text>
    </comment>
    <comment ref="O53" authorId="1" shapeId="0">
      <text>
        <r>
          <rPr>
            <sz val="8"/>
            <color indexed="81"/>
            <rFont val="Tahoma"/>
            <family val="2"/>
          </rPr>
          <t>The Total Firm value presented will be (in order of priority): 
1) The Total Firm Override value for firms that are not providing detailed expenses; 
2) The sum of all of the values entered for offices that are not providing detailed expenses; 
3) The sum of the values in the Total Firm column.</t>
        </r>
      </text>
    </comment>
    <comment ref="P55" authorId="1" shapeId="0">
      <text>
        <r>
          <rPr>
            <sz val="8"/>
            <color indexed="81"/>
            <rFont val="Tahoma"/>
            <family val="2"/>
          </rPr>
          <t>If your firm elects to report values on this row for any given office, it must be entered for ALL offices.</t>
        </r>
      </text>
    </comment>
  </commentList>
</comments>
</file>

<file path=xl/comments8.xml><?xml version="1.0" encoding="utf-8"?>
<comments xmlns="http://schemas.openxmlformats.org/spreadsheetml/2006/main">
  <authors>
    <author xml:space="preserve"> Law Firm Statistical Survey 2004</author>
    <author>J Desmond</author>
    <author>PwC User</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C8" authorId="1" shapeId="0">
      <text>
        <r>
          <rPr>
            <sz val="8"/>
            <color indexed="81"/>
            <rFont val="Tahoma"/>
            <family val="2"/>
          </rPr>
          <t>From F6-WS</t>
        </r>
      </text>
    </comment>
    <comment ref="E9" authorId="2" shapeId="0">
      <text>
        <r>
          <rPr>
            <b/>
            <sz val="8"/>
            <color indexed="81"/>
            <rFont val="Tahoma"/>
            <family val="2"/>
          </rPr>
          <t>Second display of EID 11 from form 5.</t>
        </r>
      </text>
    </comment>
    <comment ref="E10" authorId="2" shapeId="0">
      <text>
        <r>
          <rPr>
            <b/>
            <sz val="8"/>
            <color indexed="81"/>
            <rFont val="Tahoma"/>
            <family val="2"/>
          </rPr>
          <t>Second display of EID 21 from form 5.</t>
        </r>
      </text>
    </comment>
    <comment ref="C13" authorId="1" shapeId="0">
      <text>
        <r>
          <rPr>
            <sz val="8"/>
            <color indexed="81"/>
            <rFont val="Tahoma"/>
            <family val="2"/>
          </rPr>
          <t>From F6-WS</t>
        </r>
      </text>
    </comment>
    <comment ref="C14" authorId="1" shapeId="0">
      <text>
        <r>
          <rPr>
            <sz val="8"/>
            <color indexed="81"/>
            <rFont val="Tahoma"/>
            <family val="2"/>
          </rPr>
          <t>From F6-WS</t>
        </r>
      </text>
    </comment>
    <comment ref="O20" authorId="1" shapeId="0">
      <text>
        <r>
          <rPr>
            <sz val="8"/>
            <color indexed="81"/>
            <rFont val="Tahoma"/>
            <family val="2"/>
          </rPr>
          <t>Please enter the Total Firm value in the Total Firm Override Column.</t>
        </r>
      </text>
    </comment>
    <comment ref="O21" authorId="1" shapeId="0">
      <text>
        <r>
          <rPr>
            <sz val="8"/>
            <color indexed="81"/>
            <rFont val="Tahoma"/>
            <family val="2"/>
          </rPr>
          <t>Please enter the Total Firm value in the Total Firm Override Column.</t>
        </r>
      </text>
    </comment>
    <comment ref="O22" authorId="1" shapeId="0">
      <text>
        <r>
          <rPr>
            <sz val="8"/>
            <color indexed="81"/>
            <rFont val="Tahoma"/>
            <family val="2"/>
          </rPr>
          <t>Please enter the Total Firm value in the Total Firm Override Column.</t>
        </r>
      </text>
    </comment>
    <comment ref="O23" authorId="1" shapeId="0">
      <text>
        <r>
          <rPr>
            <sz val="8"/>
            <color indexed="81"/>
            <rFont val="Tahoma"/>
            <family val="2"/>
          </rPr>
          <t>Please enter the Total Firm value in the Total Firm Override Column.</t>
        </r>
      </text>
    </comment>
    <comment ref="O24" authorId="1" shapeId="0">
      <text>
        <r>
          <rPr>
            <sz val="8"/>
            <color indexed="81"/>
            <rFont val="Tahoma"/>
            <family val="2"/>
          </rPr>
          <t>Please enter the Total Firm value in the Total Firm Override Column.</t>
        </r>
      </text>
    </comment>
    <comment ref="O25" authorId="1" shapeId="0">
      <text>
        <r>
          <rPr>
            <sz val="8"/>
            <color indexed="81"/>
            <rFont val="Tahoma"/>
            <family val="2"/>
          </rPr>
          <t>Please enter the Total Firm value in the Total Firm Override Column.</t>
        </r>
      </text>
    </comment>
    <comment ref="O26" authorId="1" shapeId="0">
      <text>
        <r>
          <rPr>
            <sz val="8"/>
            <color indexed="81"/>
            <rFont val="Tahoma"/>
            <family val="2"/>
          </rPr>
          <t>Please enter the Total Firm value in the Total Firm Override Column.</t>
        </r>
      </text>
    </comment>
    <comment ref="O28" authorId="1" shapeId="0">
      <text>
        <r>
          <rPr>
            <sz val="8"/>
            <color indexed="81"/>
            <rFont val="Tahoma"/>
            <family val="2"/>
          </rPr>
          <t>Please enter the Total Firm value in the Total Firm Override Column.</t>
        </r>
      </text>
    </comment>
    <comment ref="O29" authorId="1" shapeId="0">
      <text>
        <r>
          <rPr>
            <sz val="8"/>
            <color indexed="81"/>
            <rFont val="Tahoma"/>
            <family val="2"/>
          </rPr>
          <t>Please enter the Total Firm value in the Total Firm Override Column.</t>
        </r>
      </text>
    </comment>
    <comment ref="O30" authorId="1" shapeId="0">
      <text>
        <r>
          <rPr>
            <sz val="8"/>
            <color indexed="81"/>
            <rFont val="Tahoma"/>
            <family val="2"/>
          </rPr>
          <t>Please enter the Total Firm value in the Total Firm Override Column.</t>
        </r>
      </text>
    </comment>
    <comment ref="O31" authorId="1" shapeId="0">
      <text>
        <r>
          <rPr>
            <sz val="8"/>
            <color indexed="81"/>
            <rFont val="Tahoma"/>
            <family val="2"/>
          </rPr>
          <t>Please enter the Total Firm value in the Total Firm Override Column.</t>
        </r>
      </text>
    </comment>
    <comment ref="O32" authorId="1" shapeId="0">
      <text>
        <r>
          <rPr>
            <sz val="8"/>
            <color indexed="81"/>
            <rFont val="Tahoma"/>
            <family val="2"/>
          </rPr>
          <t>Please enter the Total Firm value in the Total Firm Override Column.</t>
        </r>
      </text>
    </comment>
    <comment ref="O33" authorId="1" shapeId="0">
      <text>
        <r>
          <rPr>
            <sz val="8"/>
            <color indexed="81"/>
            <rFont val="Tahoma"/>
            <family val="2"/>
          </rPr>
          <t>Please enter the Total Firm value in the Total Firm Override Column.</t>
        </r>
      </text>
    </comment>
    <comment ref="O34" authorId="1" shapeId="0">
      <text>
        <r>
          <rPr>
            <sz val="8"/>
            <color indexed="81"/>
            <rFont val="Tahoma"/>
            <family val="2"/>
          </rPr>
          <t>Please enter the Total Firm value in the Total Firm Override Column.</t>
        </r>
      </text>
    </comment>
  </commentList>
</comments>
</file>

<file path=xl/comments9.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O9" authorId="1" shapeId="0">
      <text>
        <r>
          <rPr>
            <sz val="8"/>
            <color indexed="81"/>
            <rFont val="Tahoma"/>
            <family val="2"/>
          </rPr>
          <t>Please enter the Total Firm value in the Total Firm Override Column.</t>
        </r>
      </text>
    </comment>
    <comment ref="O10" authorId="1" shapeId="0">
      <text>
        <r>
          <rPr>
            <sz val="8"/>
            <color indexed="81"/>
            <rFont val="Tahoma"/>
            <family val="2"/>
          </rPr>
          <t>Please enter the Total Firm value in the Total Firm Override Column.</t>
        </r>
      </text>
    </comment>
    <comment ref="O12" authorId="1" shapeId="0">
      <text>
        <r>
          <rPr>
            <sz val="8"/>
            <color indexed="81"/>
            <rFont val="Tahoma"/>
            <family val="2"/>
          </rPr>
          <t>Please enter the Total Firm value in the Total Firm Override Column.</t>
        </r>
      </text>
    </comment>
    <comment ref="O13" authorId="1" shapeId="0">
      <text>
        <r>
          <rPr>
            <sz val="8"/>
            <color indexed="81"/>
            <rFont val="Tahoma"/>
            <family val="2"/>
          </rPr>
          <t>Please enter the Total Firm value in the Total Firm Override Column.</t>
        </r>
      </text>
    </comment>
    <comment ref="O18" authorId="1" shapeId="0">
      <text>
        <r>
          <rPr>
            <sz val="8"/>
            <color indexed="81"/>
            <rFont val="Tahoma"/>
            <family val="2"/>
          </rPr>
          <t>Please enter the Total Firm value in the Total Firm Override Column.</t>
        </r>
      </text>
    </comment>
    <comment ref="O19" authorId="1" shapeId="0">
      <text>
        <r>
          <rPr>
            <sz val="8"/>
            <color indexed="81"/>
            <rFont val="Tahoma"/>
            <family val="2"/>
          </rPr>
          <t>Please enter the Total Firm value in the Total Firm Override Column.</t>
        </r>
      </text>
    </comment>
  </commentList>
</comments>
</file>

<file path=xl/sharedStrings.xml><?xml version="1.0" encoding="utf-8"?>
<sst xmlns="http://schemas.openxmlformats.org/spreadsheetml/2006/main" count="2832" uniqueCount="1820">
  <si>
    <t>a.</t>
  </si>
  <si>
    <t>b.</t>
  </si>
  <si>
    <t>c.</t>
  </si>
  <si>
    <t>d.</t>
  </si>
  <si>
    <t>e.</t>
  </si>
  <si>
    <t>f.</t>
  </si>
  <si>
    <t>g.</t>
  </si>
  <si>
    <t>h.</t>
  </si>
  <si>
    <t>i.</t>
  </si>
  <si>
    <t>If your firm is unable to report ALL of the detailed expense components associated with this worksheet, please report the value to be carried forward to Form 5, Line 21.</t>
  </si>
  <si>
    <t>Deduct: Client reimbursement of hard &amp; soft disbursements</t>
  </si>
  <si>
    <t>refVersion</t>
  </si>
  <si>
    <t>Deduct: Sublease income &amp; occupancy billed to clients for OT</t>
  </si>
  <si>
    <t>input on this Form.  In the column titled "Office Overhead Allocation %" CY, input for each individual office the percent (to the nearest tenth)</t>
  </si>
  <si>
    <t>to overhead allocation, as well as the profits after the firmwide overhead has been allocated.</t>
  </si>
  <si>
    <r>
      <t xml:space="preserve">Please note: The recent change in overhead reporting will allow </t>
    </r>
    <r>
      <rPr>
        <b/>
        <i/>
        <sz val="11"/>
        <color indexed="8"/>
        <rFont val="Times New Roman"/>
        <family val="1"/>
      </rPr>
      <t>all</t>
    </r>
    <r>
      <rPr>
        <sz val="11"/>
        <color indexed="8"/>
        <rFont val="Times New Roman"/>
        <family val="1"/>
      </rPr>
      <t xml:space="preserve"> Multi-Office participants to benchmark the direct profits of the office prior</t>
    </r>
  </si>
  <si>
    <t>R_F3</t>
  </si>
  <si>
    <t>R_F5</t>
  </si>
  <si>
    <t>R_F5WS</t>
  </si>
  <si>
    <t>R_F6</t>
  </si>
  <si>
    <t>R_F6WS</t>
  </si>
  <si>
    <t>R_F7</t>
  </si>
  <si>
    <t>R_F8</t>
  </si>
  <si>
    <t>R_F9</t>
  </si>
  <si>
    <t>If your firm is unable to report the detailed expense components associated with this worksheet, please report the value to be carried forward to Form 6, Line 7.</t>
  </si>
  <si>
    <t>ID</t>
  </si>
  <si>
    <t>Prec</t>
  </si>
  <si>
    <t>Disp#</t>
  </si>
  <si>
    <t>reF30Ofc</t>
  </si>
  <si>
    <t>Yes</t>
  </si>
  <si>
    <t>TFO</t>
  </si>
  <si>
    <t xml:space="preserve">the colon is OPTIONAL and the information that will be displayed to the user in a message </t>
  </si>
  <si>
    <t>of the colon should be the actual line number in column A on the sheet.</t>
  </si>
  <si>
    <t>If your firm is unable to report ALL of the detailed expense components associated with this worksheet, please report the value to be carried forward to Form 5, Line 16.</t>
  </si>
  <si>
    <r>
      <t xml:space="preserve">   Total Client Disb. Written-Off &amp; Misc. </t>
    </r>
    <r>
      <rPr>
        <b/>
        <i/>
        <sz val="10"/>
        <rFont val="Times New Roman"/>
        <family val="1"/>
      </rPr>
      <t>(Form 5, Line 24)</t>
    </r>
  </si>
  <si>
    <t>If your firm is unable to report ALL of the detailed expense components associated with this worksheet, please report the value to be carried forward to Form 5, Line 24.</t>
  </si>
  <si>
    <t>R_F4b</t>
  </si>
  <si>
    <t>R_F4s</t>
  </si>
  <si>
    <t>refMaxF1Rows</t>
  </si>
  <si>
    <r>
      <t>Total Employee Costs</t>
    </r>
    <r>
      <rPr>
        <sz val="11"/>
        <color indexed="8"/>
        <rFont val="Times New Roman"/>
        <family val="1"/>
      </rPr>
      <t xml:space="preserve"> </t>
    </r>
    <r>
      <rPr>
        <b/>
        <i/>
        <sz val="10"/>
        <color indexed="8"/>
        <rFont val="Times New Roman"/>
        <family val="1"/>
      </rPr>
      <t>(Line 10 + Line 11)</t>
    </r>
  </si>
  <si>
    <t>Form 5, Line 11: Other Employee Costs</t>
  </si>
  <si>
    <t>Form 5, Line 13: Occupancy</t>
  </si>
  <si>
    <t>Timekeeper Chargeable Hours</t>
  </si>
  <si>
    <t>Client Disbursements Written-Off and Miscellaneous</t>
  </si>
  <si>
    <t>Total Capital Balance at Fiscal Year-End</t>
  </si>
  <si>
    <t>Non-Partner Discretionary Benefits and Payroll</t>
  </si>
  <si>
    <t>Firmwide Personnel</t>
  </si>
  <si>
    <t>Lobbyists</t>
  </si>
  <si>
    <t>This Data Form should be used exclusively by Single-Office Firms, or Multi-Office Firms submitting Aggregate Total Firm Data only.</t>
  </si>
  <si>
    <t>All firms submitting Multi-Office data must utilize the column on the Data Forms titled "Firmwide Overhead" to record all of the firm's</t>
  </si>
  <si>
    <t>Office Managers</t>
  </si>
  <si>
    <t>Office &amp; Departmental Supervisors</t>
  </si>
  <si>
    <t>Non-lawyer hiring expense</t>
  </si>
  <si>
    <t>Office coffee, soda, parties, etc.</t>
  </si>
  <si>
    <t>Gifts, flowers for employees</t>
  </si>
  <si>
    <t>Plants - rental and care</t>
  </si>
  <si>
    <t>Survey Year</t>
  </si>
  <si>
    <t>refMO</t>
  </si>
  <si>
    <t>Reference</t>
  </si>
  <si>
    <t>Description</t>
  </si>
  <si>
    <t>Value</t>
  </si>
  <si>
    <t>refTFLabel</t>
  </si>
  <si>
    <t>refTFALabel</t>
  </si>
  <si>
    <t>refSurveyLbl</t>
  </si>
  <si>
    <t>refSurveyYear</t>
  </si>
  <si>
    <t>Rent - premises only</t>
  </si>
  <si>
    <t>Depreciation of owned premises</t>
  </si>
  <si>
    <t>Utilities</t>
  </si>
  <si>
    <t>Occupancy and real estate taxes</t>
  </si>
  <si>
    <t>If your firm is unable to report ALL of the detailed expense components associated with this worksheet, please report the value to be carried forward to Form 5, Line 18.</t>
  </si>
  <si>
    <r>
      <t xml:space="preserve">   Total Other Insurance &amp; Taxes </t>
    </r>
    <r>
      <rPr>
        <b/>
        <i/>
        <sz val="10"/>
        <rFont val="Times New Roman"/>
        <family val="1"/>
      </rPr>
      <t>(Form 5, Line 20)</t>
    </r>
  </si>
  <si>
    <r>
      <t xml:space="preserve">   Total Communications </t>
    </r>
    <r>
      <rPr>
        <b/>
        <i/>
        <sz val="10"/>
        <rFont val="Times New Roman"/>
        <family val="1"/>
      </rPr>
      <t>(Form 5, Line 21)</t>
    </r>
  </si>
  <si>
    <r>
      <t xml:space="preserve">   Total Reference Materials </t>
    </r>
    <r>
      <rPr>
        <b/>
        <i/>
        <sz val="10"/>
        <rFont val="Times New Roman"/>
        <family val="1"/>
      </rPr>
      <t>(Form 5, Line 22)</t>
    </r>
  </si>
  <si>
    <r>
      <t xml:space="preserve">   Total Professional Services </t>
    </r>
    <r>
      <rPr>
        <b/>
        <i/>
        <sz val="10"/>
        <rFont val="Times New Roman"/>
        <family val="1"/>
      </rPr>
      <t>(Form 5, Line 23)</t>
    </r>
  </si>
  <si>
    <t>Office</t>
  </si>
  <si>
    <t>Messengers</t>
  </si>
  <si>
    <t>Aggregate Coverage Amount</t>
  </si>
  <si>
    <t>Maximum Coverage per Claim</t>
  </si>
  <si>
    <t>Deductible Amount per Claim</t>
  </si>
  <si>
    <t>Other</t>
  </si>
  <si>
    <t>Multi Office T/F</t>
  </si>
  <si>
    <t>TF/Override Label</t>
  </si>
  <si>
    <t>TF Auto Label</t>
  </si>
  <si>
    <t>T</t>
  </si>
  <si>
    <t>Yes,No</t>
  </si>
  <si>
    <t>refOfc14</t>
  </si>
  <si>
    <t>refOfc15</t>
  </si>
  <si>
    <t>refOfc16</t>
  </si>
  <si>
    <t>refOfc17</t>
  </si>
  <si>
    <t>refOfc18</t>
  </si>
  <si>
    <r>
      <t xml:space="preserve">Legal services: </t>
    </r>
    <r>
      <rPr>
        <b/>
        <sz val="11"/>
        <rFont val="Times New Roman"/>
        <family val="1"/>
      </rPr>
      <t>Contract Timekeepers</t>
    </r>
  </si>
  <si>
    <t>Form 6, Line 1: Gross Fees</t>
  </si>
  <si>
    <t xml:space="preserve">    Former/Inactive Partners</t>
  </si>
  <si>
    <t xml:space="preserve">Form 6, Line 6: Payments to Of Counsel and </t>
  </si>
  <si>
    <t>Form 6, Line 7: Non-Operating Charges</t>
  </si>
  <si>
    <t xml:space="preserve">    &amp; Credits</t>
  </si>
  <si>
    <t xml:space="preserve">   Subtotal Charges</t>
  </si>
  <si>
    <t>To ensure consistency in reporting expense values, the detailed worksheets are included within the Data Form. These worksheets identify the specific components which should be included for each expense category listed on Data Forms 5 and 6. The Data Form provides roll-up capabilities from the detailed expense worksheets directly into the corresponding expense values.</t>
  </si>
  <si>
    <t>Please note that many of the fields on the individual data forms have values that have been 'carried-forward' from previously completed data collection fields. Each of the 'carried-forward' fields will be shaded in dark gray, and therefore your firm will not be able to change the value presented. If you need to make a change to one of these fields, please return to the source field identified in the description of the line item.</t>
  </si>
  <si>
    <t>Meaningful survey results are dependent upon survey participants providing comparable information. We ask all participants to follow the detailed Instructions, available for download on our Survey website at www.pwc.com/lfsurveys, to the fullest possible extent.</t>
  </si>
  <si>
    <r>
      <t xml:space="preserve">Participation Disclaimer: </t>
    </r>
    <r>
      <rPr>
        <i/>
        <sz val="10"/>
        <rFont val="Times New Roman"/>
        <family val="1"/>
      </rPr>
      <t>The benchmarking information contained within the PwC LFSS Reports comply with recommendations made by outside counsel during their annual review of the Surveys relative to current antitrust issues. While we are confident that the data supporting the Surveys have been properly summarized, no opinion is expressed regarding the fairness of the results.</t>
    </r>
  </si>
  <si>
    <r>
      <t xml:space="preserve">   Total Professional Staff Recruiting </t>
    </r>
    <r>
      <rPr>
        <b/>
        <i/>
        <sz val="10"/>
        <rFont val="Times New Roman"/>
        <family val="1"/>
      </rPr>
      <t>(Form 5, Line 18)</t>
    </r>
  </si>
  <si>
    <t>If your firm is unable to report ALL of the detailed expense components associated with this worksheet, please report the value to be carried forward to Form 5, Line 23.</t>
  </si>
  <si>
    <t>* From Form 5 Worksheets (F5-WS)</t>
  </si>
  <si>
    <t>Benefits percentage values to the nearest tenth.</t>
  </si>
  <si>
    <t>Please report dollar values in thousands and Discretionary</t>
  </si>
  <si>
    <r>
      <t xml:space="preserve">Total Legal Staff </t>
    </r>
    <r>
      <rPr>
        <b/>
        <i/>
        <sz val="10"/>
        <color indexed="8"/>
        <rFont val="Times New Roman"/>
        <family val="1"/>
      </rPr>
      <t>(Sum of lines 1 to 6)</t>
    </r>
  </si>
  <si>
    <t>Stationery, printing, supplies and binding</t>
  </si>
  <si>
    <t>Overtime parking and taxi charges</t>
  </si>
  <si>
    <t>Automotive expenses</t>
  </si>
  <si>
    <t>Maintenance and repairs to hardware</t>
  </si>
  <si>
    <t>I_FIRM_ID</t>
  </si>
  <si>
    <t>I_FIRM_NAME</t>
  </si>
  <si>
    <t>I_FOH</t>
  </si>
  <si>
    <t>I_PRINT_SUPPRESS_ADMIN</t>
  </si>
  <si>
    <t>I_PRINT_SUPPRESS_OTHER</t>
  </si>
  <si>
    <t>F05-WS.L11.08</t>
  </si>
  <si>
    <t>F05-WS.L11.09</t>
  </si>
  <si>
    <t>F05-WS.L11.10</t>
  </si>
  <si>
    <t>F05-WS.L11.11</t>
  </si>
  <si>
    <t>F05-WS.L11.12</t>
  </si>
  <si>
    <t>F05-WS.L11.13</t>
  </si>
  <si>
    <t>F05-WS.L11.14</t>
  </si>
  <si>
    <t>F05-WS.L11.15</t>
  </si>
  <si>
    <t>F05-WS.L13.01</t>
  </si>
  <si>
    <t>F05-WS.L13.02</t>
  </si>
  <si>
    <t>F05-WS.L13.03</t>
  </si>
  <si>
    <t>F05-WS.L13.04</t>
  </si>
  <si>
    <t>F05-WS.L13.05</t>
  </si>
  <si>
    <t>F05-WS.L13.06</t>
  </si>
  <si>
    <t>F05-WS.L13.07</t>
  </si>
  <si>
    <t>F05-WS.L13.08</t>
  </si>
  <si>
    <t>F05-WS.L13.09</t>
  </si>
  <si>
    <t>F05-WS.L13.10</t>
  </si>
  <si>
    <t>F05-WS.L13.11</t>
  </si>
  <si>
    <t>F05-WS.L13.12</t>
  </si>
  <si>
    <t>F05-WS.L13.13</t>
  </si>
  <si>
    <t>F05-WS.L13.14</t>
  </si>
  <si>
    <t>F05-WS.L13.15</t>
  </si>
  <si>
    <t>F05-WS.L13.16</t>
  </si>
  <si>
    <t>F05-WS.L13.17</t>
  </si>
  <si>
    <t>F05-WS.L13.18</t>
  </si>
  <si>
    <t>F05-WS.L14.01</t>
  </si>
  <si>
    <t>F05-WS.L14.02</t>
  </si>
  <si>
    <t>F05-WS.L14.03</t>
  </si>
  <si>
    <t>F05-WS.L14.04</t>
  </si>
  <si>
    <t>F05-WS.L14.05</t>
  </si>
  <si>
    <t>F05-WS.L14.06</t>
  </si>
  <si>
    <t>F05-WS.L14.07</t>
  </si>
  <si>
    <t>F05-WS.L14.08</t>
  </si>
  <si>
    <t>F05-WS.L14.09</t>
  </si>
  <si>
    <t>F05-WS.L14.10</t>
  </si>
  <si>
    <t>F05-WS.L14.11</t>
  </si>
  <si>
    <t>F05-WS.L14.12</t>
  </si>
  <si>
    <t>F05-WS.L14.13</t>
  </si>
  <si>
    <t>F05-WS.L14.14</t>
  </si>
  <si>
    <t>F05-WS.L14.15</t>
  </si>
  <si>
    <t>F05-WS.L14.16</t>
  </si>
  <si>
    <t>F05-WS.L14.17</t>
  </si>
  <si>
    <t>F05-WS.L14.18</t>
  </si>
  <si>
    <t>F05-WS.L14.19</t>
  </si>
  <si>
    <t>F05-WS.L14.20</t>
  </si>
  <si>
    <t>F05-WS.L14.21</t>
  </si>
  <si>
    <t>F05-WS.L14.22</t>
  </si>
  <si>
    <t>F05-WS.L14.23</t>
  </si>
  <si>
    <t>F05-WS.L15.01</t>
  </si>
  <si>
    <t>F05-WS.L15.02</t>
  </si>
  <si>
    <t>F05-WS.L15.03</t>
  </si>
  <si>
    <t>F05-WS.L15.04</t>
  </si>
  <si>
    <t>F05-WS.L15.05</t>
  </si>
  <si>
    <t>F05-WS.L15.06</t>
  </si>
  <si>
    <t>F05-WS.L15.07</t>
  </si>
  <si>
    <t>F05-WS.L15.08</t>
  </si>
  <si>
    <t>F05-WS.L15.09</t>
  </si>
  <si>
    <t>F05-WS.L15.10</t>
  </si>
  <si>
    <t>F05-WS.L15.11</t>
  </si>
  <si>
    <t>F05-WS.L15.12</t>
  </si>
  <si>
    <t>F05-WS.L15.13</t>
  </si>
  <si>
    <t>F05-WS.L15.14</t>
  </si>
  <si>
    <t>F05-WS.L16.01</t>
  </si>
  <si>
    <t>F05-WS.L16.02</t>
  </si>
  <si>
    <t>F05-WS.L16.03</t>
  </si>
  <si>
    <t>F05-WS.L16.04</t>
  </si>
  <si>
    <t>F05-WS.L16.05</t>
  </si>
  <si>
    <t>F05-WS.L16.06</t>
  </si>
  <si>
    <t>F05-WS.L16.07</t>
  </si>
  <si>
    <t>F05-WS.L16.08</t>
  </si>
  <si>
    <t>F05-WS.L16.09</t>
  </si>
  <si>
    <t>F05-WS.L17.01</t>
  </si>
  <si>
    <t>F05-WS.L17.02</t>
  </si>
  <si>
    <t>F05-WS.L17.03</t>
  </si>
  <si>
    <t>F05-WS.L17.04</t>
  </si>
  <si>
    <t>F05-WS.L17.05</t>
  </si>
  <si>
    <t>F05-WS.L17.06</t>
  </si>
  <si>
    <t>F05-WS.L17.07</t>
  </si>
  <si>
    <t>F05-WS.L17.08</t>
  </si>
  <si>
    <t>F05-WS.L17.09</t>
  </si>
  <si>
    <t>F05-WS.L17.10</t>
  </si>
  <si>
    <t>F05-WS.L17.11</t>
  </si>
  <si>
    <t>F05-WS.L17.12</t>
  </si>
  <si>
    <t>F05-WS.L17.13</t>
  </si>
  <si>
    <t>F05-WS.L17.14</t>
  </si>
  <si>
    <t>F05-WS.L18.01</t>
  </si>
  <si>
    <t>F05-WS.L18.02</t>
  </si>
  <si>
    <t>F05-WS.L18.03</t>
  </si>
  <si>
    <t>F05-WS.L18.04</t>
  </si>
  <si>
    <t>F05-WS.L18.05</t>
  </si>
  <si>
    <t>F05-WS.L18.06</t>
  </si>
  <si>
    <t>F05-WS.L18.07</t>
  </si>
  <si>
    <t>F05-WS.L18.08</t>
  </si>
  <si>
    <t>F05-WS.L18.09</t>
  </si>
  <si>
    <t>F05-WS.L18.10</t>
  </si>
  <si>
    <t>F05-WS.L20.01</t>
  </si>
  <si>
    <t>F05-WS.L20.02</t>
  </si>
  <si>
    <t>F05-WS.L20.03</t>
  </si>
  <si>
    <t>F05-WS.L20.04</t>
  </si>
  <si>
    <t>F05-WS.L20.05</t>
  </si>
  <si>
    <t>F05-WS.L20.06</t>
  </si>
  <si>
    <t>F05-WS.L20.07</t>
  </si>
  <si>
    <t>F05-WS.L20.08</t>
  </si>
  <si>
    <t>F05-WS.L20.09</t>
  </si>
  <si>
    <t>F05-WS.L20.10</t>
  </si>
  <si>
    <t>F05-WS.L20.11</t>
  </si>
  <si>
    <t>F05-WS.L21.01</t>
  </si>
  <si>
    <t>F05-WS.L21.02</t>
  </si>
  <si>
    <t>F05-WS.L21.03</t>
  </si>
  <si>
    <t>F05-WS.L21.04</t>
  </si>
  <si>
    <t>F05-WS.L21.05</t>
  </si>
  <si>
    <t>F05-WS.L21.06</t>
  </si>
  <si>
    <t>F05-WS.L21.07</t>
  </si>
  <si>
    <t>F05-WS.L21.08</t>
  </si>
  <si>
    <t>F05-WS.L21.09</t>
  </si>
  <si>
    <t>F05-WS.L21.10</t>
  </si>
  <si>
    <t>F05-WS.L21.11</t>
  </si>
  <si>
    <t>F05-WS.L21.12</t>
  </si>
  <si>
    <t>F05-WS.L21.13</t>
  </si>
  <si>
    <t>F05-WS.L21.14</t>
  </si>
  <si>
    <t>F05-WS.L22.01</t>
  </si>
  <si>
    <t>F05-WS.L22.02</t>
  </si>
  <si>
    <t>F05-WS.L22.03</t>
  </si>
  <si>
    <t>F05-WS.L22.04</t>
  </si>
  <si>
    <t>F05-WS.L22.05</t>
  </si>
  <si>
    <t>F05-WS.L22.06</t>
  </si>
  <si>
    <t>F05-WS.L22.07</t>
  </si>
  <si>
    <t>F05-WS.L22.08</t>
  </si>
  <si>
    <t>F05-WS.L22.09</t>
  </si>
  <si>
    <t>F05-WS.L22.10</t>
  </si>
  <si>
    <t>F05-WS.L23.01</t>
  </si>
  <si>
    <t>F05-WS.L23.02</t>
  </si>
  <si>
    <t>F05-WS.L23.03</t>
  </si>
  <si>
    <t>F05-WS.L23.04</t>
  </si>
  <si>
    <t>F05-WS.L23.05</t>
  </si>
  <si>
    <t>F05-WS.L23.06</t>
  </si>
  <si>
    <t>F05-WS.L23.07</t>
  </si>
  <si>
    <t>F05-WS.L23.08</t>
  </si>
  <si>
    <t>F05-WS.L23.09</t>
  </si>
  <si>
    <t>F05-WS.L23.10</t>
  </si>
  <si>
    <t>F05-WS.L24.01</t>
  </si>
  <si>
    <t>F05-WS.L24.02</t>
  </si>
  <si>
    <t>F05-WS.L24.03</t>
  </si>
  <si>
    <t>F05-WS.L24.04</t>
  </si>
  <si>
    <t>F05-WS.L24.05</t>
  </si>
  <si>
    <t>F05-WS.L24.06</t>
  </si>
  <si>
    <t>F05-WS.L24.07</t>
  </si>
  <si>
    <t>refOfc5</t>
  </si>
  <si>
    <t>refOfc6</t>
  </si>
  <si>
    <t>refOfc7</t>
  </si>
  <si>
    <t>refOfc8</t>
  </si>
  <si>
    <t>refOfc9</t>
  </si>
  <si>
    <t>refOfc10</t>
  </si>
  <si>
    <t>refOfc11</t>
  </si>
  <si>
    <t>refOfc12</t>
  </si>
  <si>
    <t>refOfc13</t>
  </si>
  <si>
    <t>Non-Equity Partner Compensation</t>
  </si>
  <si>
    <t>refNoFWRange</t>
  </si>
  <si>
    <t>refFWRange</t>
  </si>
  <si>
    <t>refWSRange</t>
  </si>
  <si>
    <t>refDROfc</t>
  </si>
  <si>
    <t>refOfcRows</t>
  </si>
  <si>
    <t>Investment in Client Services</t>
  </si>
  <si>
    <t>Months of Unbilled Time Charges</t>
  </si>
  <si>
    <t>@ Mid-Year</t>
  </si>
  <si>
    <t>@ Year-end</t>
  </si>
  <si>
    <t>Months of Outstanding Receivables</t>
  </si>
  <si>
    <t>refOfc19</t>
  </si>
  <si>
    <t>refOfc20</t>
  </si>
  <si>
    <t>refOfc21</t>
  </si>
  <si>
    <t>refOfc22</t>
  </si>
  <si>
    <t>refOfc23</t>
  </si>
  <si>
    <t>refOfc24</t>
  </si>
  <si>
    <t>refOfc25</t>
  </si>
  <si>
    <t>refOfc26</t>
  </si>
  <si>
    <t>refOfc27</t>
  </si>
  <si>
    <t>refOfc28</t>
  </si>
  <si>
    <t>refOfc29</t>
  </si>
  <si>
    <t>refOfc30</t>
  </si>
  <si>
    <t>refPhI_Ind</t>
  </si>
  <si>
    <t>True or False</t>
  </si>
  <si>
    <t>Financial Summary</t>
  </si>
  <si>
    <t>Please report all values in thousands of dollars.</t>
  </si>
  <si>
    <t>Brochures and other publications</t>
  </si>
  <si>
    <t>Internet home page and website expenses</t>
  </si>
  <si>
    <t>Marketing consulting and training</t>
  </si>
  <si>
    <t xml:space="preserve">Form 5, Line 24: Client Disbursements Written-Off </t>
  </si>
  <si>
    <r>
      <t xml:space="preserve">   Total Other Employee Costs</t>
    </r>
    <r>
      <rPr>
        <b/>
        <i/>
        <sz val="11"/>
        <rFont val="Times New Roman"/>
        <family val="1"/>
      </rPr>
      <t xml:space="preserve"> </t>
    </r>
    <r>
      <rPr>
        <b/>
        <i/>
        <sz val="10"/>
        <rFont val="Times New Roman"/>
        <family val="1"/>
      </rPr>
      <t>(Form 5, Line 11)</t>
    </r>
  </si>
  <si>
    <t>If your firm is unable to report ALL of the detailed expense components associated with this worksheet, please report the value to be carried forward to Form 5, Line 11.</t>
  </si>
  <si>
    <r>
      <t xml:space="preserve">   Total Occupancy </t>
    </r>
    <r>
      <rPr>
        <b/>
        <i/>
        <sz val="10"/>
        <rFont val="Times New Roman"/>
        <family val="1"/>
      </rPr>
      <t>(Form 5, Line 13)</t>
    </r>
  </si>
  <si>
    <r>
      <t xml:space="preserve">   Total Office Operating Expenses </t>
    </r>
    <r>
      <rPr>
        <b/>
        <i/>
        <sz val="10"/>
        <rFont val="Times New Roman"/>
        <family val="1"/>
      </rPr>
      <t>(Form 5, Line 14)</t>
    </r>
  </si>
  <si>
    <r>
      <t xml:space="preserve">   Total Information Systems </t>
    </r>
    <r>
      <rPr>
        <b/>
        <i/>
        <sz val="10"/>
        <rFont val="Times New Roman"/>
        <family val="1"/>
      </rPr>
      <t>(Form 5, Line 15)</t>
    </r>
  </si>
  <si>
    <t>Information Systems</t>
  </si>
  <si>
    <t>Photocopying &amp; Mail Room</t>
  </si>
  <si>
    <t xml:space="preserve">   &amp; Miscellaneous</t>
  </si>
  <si>
    <t>This column "AZ" is designated for use with the Convert to Thousands utility only on select forms.</t>
  </si>
  <si>
    <r>
      <t xml:space="preserve">Legal services: </t>
    </r>
    <r>
      <rPr>
        <b/>
        <sz val="11"/>
        <rFont val="Times New Roman"/>
        <family val="1"/>
      </rPr>
      <t>Law Firm Timekeepers</t>
    </r>
  </si>
  <si>
    <t>Outside messenger services</t>
  </si>
  <si>
    <t>CY</t>
  </si>
  <si>
    <t>CY-1</t>
  </si>
  <si>
    <t>CY-2</t>
  </si>
  <si>
    <t>CY-3</t>
  </si>
  <si>
    <t>CY-4</t>
  </si>
  <si>
    <t>Ofc OH %</t>
  </si>
  <si>
    <t>Data Reported</t>
  </si>
  <si>
    <t>Expense Recovery</t>
  </si>
  <si>
    <t>Recovery Percentage</t>
  </si>
  <si>
    <t>Facsimile</t>
  </si>
  <si>
    <t>Long Distance Telephone</t>
  </si>
  <si>
    <t>Percent mark-up</t>
  </si>
  <si>
    <t xml:space="preserve">Overnight Mail </t>
  </si>
  <si>
    <t xml:space="preserve">Automated Legal Research </t>
  </si>
  <si>
    <t>Messenger - Percent mark-up</t>
  </si>
  <si>
    <t>Fees paid to outside participating attorneys for services to clients</t>
  </si>
  <si>
    <t>Fees paid to consulting organizations for litigation support services</t>
  </si>
  <si>
    <t>Any hard disbursement recoveries for non-personnel expenses</t>
  </si>
  <si>
    <t>Unfunded retirement plan payments</t>
  </si>
  <si>
    <t>Payments to Of Counsel</t>
  </si>
  <si>
    <t>Charges</t>
  </si>
  <si>
    <t>Charitable contributions</t>
  </si>
  <si>
    <t>Political contributions</t>
  </si>
  <si>
    <t>Interest on loans to fund working capital needs</t>
  </si>
  <si>
    <t>Interest on retained earnings</t>
  </si>
  <si>
    <t>F10.L02</t>
  </si>
  <si>
    <t>F10.L03</t>
  </si>
  <si>
    <t>F10.L04</t>
  </si>
  <si>
    <t>F10.L05</t>
  </si>
  <si>
    <t>F10.L06</t>
  </si>
  <si>
    <t>F04.L01s</t>
  </si>
  <si>
    <t>F04.L02s</t>
  </si>
  <si>
    <t>F04.L03s</t>
  </si>
  <si>
    <t>F04.L04s</t>
  </si>
  <si>
    <t>F04.L05s</t>
  </si>
  <si>
    <t>F04.L06s</t>
  </si>
  <si>
    <t>F04.L07s</t>
  </si>
  <si>
    <t>F04.L08s</t>
  </si>
  <si>
    <t>F04.L09s</t>
  </si>
  <si>
    <t>F04.L13s</t>
  </si>
  <si>
    <t>F04.L14s</t>
  </si>
  <si>
    <t>F04.L15s</t>
  </si>
  <si>
    <t>F04.L16s</t>
  </si>
  <si>
    <t>F04.L18s</t>
  </si>
  <si>
    <t>F04.L19s</t>
  </si>
  <si>
    <t>F04.L20s</t>
  </si>
  <si>
    <t>F04.L21s</t>
  </si>
  <si>
    <t>F04.L24s</t>
  </si>
  <si>
    <t>F04.L25s</t>
  </si>
  <si>
    <t>F04.L26s</t>
  </si>
  <si>
    <t>F04.L27s</t>
  </si>
  <si>
    <t>F04.L28s</t>
  </si>
  <si>
    <t>F04.L29s</t>
  </si>
  <si>
    <t>Please add all locations in which the firm currently maintains offices, including those offices whose data will not be reported to the Survey.</t>
  </si>
  <si>
    <t>F05-WS.L24.08</t>
  </si>
  <si>
    <t>F05.L01</t>
  </si>
  <si>
    <t>F05.L02</t>
  </si>
  <si>
    <t>F05.L03</t>
  </si>
  <si>
    <t>F05.L04</t>
  </si>
  <si>
    <t>F05.L05</t>
  </si>
  <si>
    <t>F05.L06</t>
  </si>
  <si>
    <t>F05.L07</t>
  </si>
  <si>
    <t>F05.L08</t>
  </si>
  <si>
    <t>F05.L09</t>
  </si>
  <si>
    <t>F05.L10</t>
  </si>
  <si>
    <t>F05.L11</t>
  </si>
  <si>
    <t>F05.L12</t>
  </si>
  <si>
    <t>F05.L13</t>
  </si>
  <si>
    <t>F05.L14</t>
  </si>
  <si>
    <t>F05.L15</t>
  </si>
  <si>
    <t>F05.L16</t>
  </si>
  <si>
    <t>F05.L17</t>
  </si>
  <si>
    <t>F05.L18</t>
  </si>
  <si>
    <t>F05.L19</t>
  </si>
  <si>
    <t>F05.L20</t>
  </si>
  <si>
    <t>F05.L21</t>
  </si>
  <si>
    <t>F05.L22</t>
  </si>
  <si>
    <t>F05.L23</t>
  </si>
  <si>
    <t>F05.L24</t>
  </si>
  <si>
    <t>F05.L25</t>
  </si>
  <si>
    <t>F05.L26</t>
  </si>
  <si>
    <t>F05.L27</t>
  </si>
  <si>
    <t>F06-WS.L1.01</t>
  </si>
  <si>
    <t>F06-WS.L1.02</t>
  </si>
  <si>
    <t>F06-WS.L1.03</t>
  </si>
  <si>
    <t>F06-WS.L1.04</t>
  </si>
  <si>
    <t>F06-WS.L1.05</t>
  </si>
  <si>
    <t>F06-WS.L1.06</t>
  </si>
  <si>
    <t>F06-WS.L1.07</t>
  </si>
  <si>
    <t>F06-WS.L1.08</t>
  </si>
  <si>
    <t>F06-WS.L1.09</t>
  </si>
  <si>
    <t>F06-WS.L1.10</t>
  </si>
  <si>
    <t>F06-WS.L1.11</t>
  </si>
  <si>
    <t>F06-WS.L1.12</t>
  </si>
  <si>
    <t>F06-WS.L1.13</t>
  </si>
  <si>
    <t>F06-WS.L1.14</t>
  </si>
  <si>
    <t>F06-WS.L6.01</t>
  </si>
  <si>
    <t>F06-WS.L6.02</t>
  </si>
  <si>
    <t>F06-WS.L6.03</t>
  </si>
  <si>
    <t>F06-WS.L6.04</t>
  </si>
  <si>
    <t>F06-WS.L6.05</t>
  </si>
  <si>
    <t>F06-WS.L7.01</t>
  </si>
  <si>
    <t>F06-WS.L7.02</t>
  </si>
  <si>
    <t>F06-WS.L7.03</t>
  </si>
  <si>
    <t>F06-WS.L7.04</t>
  </si>
  <si>
    <t>F06-WS.L7.05</t>
  </si>
  <si>
    <t>F06-WS.L7.06</t>
  </si>
  <si>
    <t>F06-WS.L7.07</t>
  </si>
  <si>
    <t>F06-WS.L7.08</t>
  </si>
  <si>
    <t>F06-WS.L7.09</t>
  </si>
  <si>
    <t>F06-WS.L7.10</t>
  </si>
  <si>
    <t>F06-WS.L7.11</t>
  </si>
  <si>
    <t>F06-WS.L7.12</t>
  </si>
  <si>
    <t>F06-WS.L7.13</t>
  </si>
  <si>
    <t>F06.L01</t>
  </si>
  <si>
    <t>F06.L02</t>
  </si>
  <si>
    <t>F06.L03</t>
  </si>
  <si>
    <t>F06.L04</t>
  </si>
  <si>
    <t>F06.L05</t>
  </si>
  <si>
    <t>F06.L06</t>
  </si>
  <si>
    <t>F06.L07</t>
  </si>
  <si>
    <t>F06.L08</t>
  </si>
  <si>
    <t>F06.L09</t>
  </si>
  <si>
    <t>F06.L10</t>
  </si>
  <si>
    <t>F06.L11</t>
  </si>
  <si>
    <t>F06.L12</t>
  </si>
  <si>
    <t>F06.L13</t>
  </si>
  <si>
    <t>F06.L14</t>
  </si>
  <si>
    <t>F06.L15</t>
  </si>
  <si>
    <t>F06.L16</t>
  </si>
  <si>
    <t>F06.L17</t>
  </si>
  <si>
    <t>F06.L18</t>
  </si>
  <si>
    <t>F06.L19</t>
  </si>
  <si>
    <t>F06.L20</t>
  </si>
  <si>
    <t>F06.L21</t>
  </si>
  <si>
    <t>F06.L22</t>
  </si>
  <si>
    <t>F06.L23</t>
  </si>
  <si>
    <t>F06.L24</t>
  </si>
  <si>
    <t>F07.L01</t>
  </si>
  <si>
    <t>F07.L02</t>
  </si>
  <si>
    <t>F07.L03</t>
  </si>
  <si>
    <t>F07.L04</t>
  </si>
  <si>
    <t>F07.L05</t>
  </si>
  <si>
    <t>F07.L06</t>
  </si>
  <si>
    <t>F07.L07</t>
  </si>
  <si>
    <t>F07.L08</t>
  </si>
  <si>
    <t>F07.L09</t>
  </si>
  <si>
    <t>F07.L10</t>
  </si>
  <si>
    <t>F07.L11</t>
  </si>
  <si>
    <t>F07.L12</t>
  </si>
  <si>
    <t>F07.L13</t>
  </si>
  <si>
    <t>F07.L14</t>
  </si>
  <si>
    <t>F07.L15</t>
  </si>
  <si>
    <t>F07.L16</t>
  </si>
  <si>
    <t>F07.L17</t>
  </si>
  <si>
    <t>F07.L18</t>
  </si>
  <si>
    <t>F07.L19</t>
  </si>
  <si>
    <t>F07.L20</t>
  </si>
  <si>
    <t>F07.L21</t>
  </si>
  <si>
    <t>F07.L22</t>
  </si>
  <si>
    <t>F09.L01</t>
  </si>
  <si>
    <t>F09.L02</t>
  </si>
  <si>
    <t>F09.L03</t>
  </si>
  <si>
    <t>F09.L04</t>
  </si>
  <si>
    <t>F09.L05</t>
  </si>
  <si>
    <t>F09.L06</t>
  </si>
  <si>
    <t>F09.L07</t>
  </si>
  <si>
    <t>F09.L08</t>
  </si>
  <si>
    <t>F09.L09</t>
  </si>
  <si>
    <t>F09.L10</t>
  </si>
  <si>
    <t>F09.L11</t>
  </si>
  <si>
    <t>F09.L12</t>
  </si>
  <si>
    <t>F09.L13</t>
  </si>
  <si>
    <t>F09.L14</t>
  </si>
  <si>
    <t>F09.L15</t>
  </si>
  <si>
    <t>F09.L16</t>
  </si>
  <si>
    <t>F09.L17</t>
  </si>
  <si>
    <t>F09.L18</t>
  </si>
  <si>
    <t>F09.L19</t>
  </si>
  <si>
    <t>F09.L20</t>
  </si>
  <si>
    <t>* From Form 6 Worksheets (F6-WS)</t>
  </si>
  <si>
    <t>Building chargebacks</t>
  </si>
  <si>
    <t>Investment real estate property tax</t>
  </si>
  <si>
    <t>Credits</t>
  </si>
  <si>
    <t>Form 5, Line 14: Office Operating Expenses</t>
  </si>
  <si>
    <t>Form 5, Line 15: Information Systems</t>
  </si>
  <si>
    <t>Form 5, Line 16: Professional Activities</t>
  </si>
  <si>
    <t>Form 5, Line 17: Marketing</t>
  </si>
  <si>
    <t xml:space="preserve">Form 5, Line 18: Professional Staff Recruiting </t>
  </si>
  <si>
    <t>Form 5, Line 20: Other Insurance &amp; Taxes</t>
  </si>
  <si>
    <t xml:space="preserve">   Subtotal Credits</t>
  </si>
  <si>
    <t xml:space="preserve">Gross Fees </t>
  </si>
  <si>
    <t xml:space="preserve">Please report all Investment and Realization values to the </t>
  </si>
  <si>
    <t>nearest tenth and Aging Summary values in thousands.</t>
  </si>
  <si>
    <t>Compensation Expenses</t>
  </si>
  <si>
    <t>Other Operating Expenses</t>
  </si>
  <si>
    <t>Please report all Full Time Equivalent (FTE) headcount</t>
  </si>
  <si>
    <t>refCoverNote</t>
  </si>
  <si>
    <t>Note displayed on cover page</t>
  </si>
  <si>
    <t>refOffices</t>
  </si>
  <si>
    <t>Number of offices</t>
  </si>
  <si>
    <t>ref15Ofc</t>
  </si>
  <si>
    <t>Rental of office furniture &amp; fixtures</t>
  </si>
  <si>
    <t>Overtime meals for administrative staff</t>
  </si>
  <si>
    <t>Depreciation of technology</t>
  </si>
  <si>
    <t>Interest on debt for purchased technology</t>
  </si>
  <si>
    <t>Amortization of software</t>
  </si>
  <si>
    <t>Software licensing fees</t>
  </si>
  <si>
    <t>Outside consulting service fees</t>
  </si>
  <si>
    <t>Bar Review Fees</t>
  </si>
  <si>
    <r>
      <t>Total Other Expenses</t>
    </r>
    <r>
      <rPr>
        <sz val="11"/>
        <color indexed="8"/>
        <rFont val="Times New Roman"/>
        <family val="1"/>
      </rPr>
      <t xml:space="preserve"> </t>
    </r>
    <r>
      <rPr>
        <b/>
        <i/>
        <sz val="10"/>
        <color indexed="8"/>
        <rFont val="Times New Roman"/>
        <family val="1"/>
      </rPr>
      <t>(Sum lines 13 to 24)</t>
    </r>
  </si>
  <si>
    <t>Other Employee Costs</t>
  </si>
  <si>
    <t>Discretionary Employee Benefits</t>
  </si>
  <si>
    <t>Professional Staff Recruiting</t>
  </si>
  <si>
    <t>Human Resources/Personnel</t>
  </si>
  <si>
    <t>Finance/Accounting</t>
  </si>
  <si>
    <t>Information Systems (I.S.)</t>
  </si>
  <si>
    <t>Marketing</t>
  </si>
  <si>
    <t>Other Support Staff</t>
  </si>
  <si>
    <t>Total Administrative Support Staff</t>
  </si>
  <si>
    <t>Salary</t>
  </si>
  <si>
    <t>Bonus</t>
  </si>
  <si>
    <t>Director of Finance/Accounting</t>
  </si>
  <si>
    <t>Software maintenance fees</t>
  </si>
  <si>
    <t>Months Total Investment</t>
  </si>
  <si>
    <t>Realization</t>
  </si>
  <si>
    <t>Accounts Receivable Percentage</t>
  </si>
  <si>
    <t>refPhIIDataSource</t>
  </si>
  <si>
    <t>Offices that will be reported to the Survey should appear first in the listing.  Indicate the office(s) for which data will be submitted to the Survey</t>
  </si>
  <si>
    <t>with "Yes" in the "Data Reported" column.</t>
  </si>
  <si>
    <t>&gt;&gt;&gt; note above paragraphs are for M15 and M30 templates only… paragraph below is for Single Office templates. This row gets hidden every time.</t>
  </si>
  <si>
    <t>Col hiding</t>
  </si>
  <si>
    <t>F1 Row</t>
  </si>
  <si>
    <t>Payments to Of Counsel and Former/Inactive Ptnrs</t>
  </si>
  <si>
    <t>Employee Benefits &amp; Pension Plan Administration</t>
  </si>
  <si>
    <t>Phase I Ranges</t>
  </si>
  <si>
    <t>='F1'!$Q$6:$R$6</t>
  </si>
  <si>
    <t>(Yes/No)</t>
  </si>
  <si>
    <t>Depreciation on purchased telephone systems</t>
  </si>
  <si>
    <t>Purchases of books, subscriptions, etc.</t>
  </si>
  <si>
    <t>Depreciation of capitalized library books</t>
  </si>
  <si>
    <t>Automated legal research services</t>
  </si>
  <si>
    <t>Auditing</t>
  </si>
  <si>
    <r>
      <t xml:space="preserve">   Total Gross Fees </t>
    </r>
    <r>
      <rPr>
        <b/>
        <i/>
        <sz val="10"/>
        <rFont val="Times New Roman"/>
        <family val="1"/>
      </rPr>
      <t>(Form 6, Line 1)</t>
    </r>
  </si>
  <si>
    <r>
      <t xml:space="preserve">   Total Non-Operating Charges &amp; Credits </t>
    </r>
    <r>
      <rPr>
        <b/>
        <i/>
        <sz val="10"/>
        <rFont val="Times New Roman"/>
        <family val="1"/>
      </rPr>
      <t>(Form 6, Line 7)</t>
    </r>
  </si>
  <si>
    <t>R_F10</t>
  </si>
  <si>
    <t>R_F2</t>
  </si>
  <si>
    <t>F10.L08</t>
  </si>
  <si>
    <t xml:space="preserve">In order to receive the full benefits of participation, we strongly encourage Multi-Office firms to submit data for domestic and </t>
  </si>
  <si>
    <t>international offices.  Please contact a Survey staff member to obtain an alternative Data Form for submitting individual office data.</t>
  </si>
  <si>
    <t>Mandatory Employee Benefits</t>
  </si>
  <si>
    <t>values to the nearest tenth.</t>
  </si>
  <si>
    <t>Between $501k - $1m</t>
  </si>
  <si>
    <t>Greater than $10m</t>
  </si>
  <si>
    <t>Between $5m - $10m</t>
  </si>
  <si>
    <t>Between $1m - $5m</t>
  </si>
  <si>
    <t>Less than $100k</t>
  </si>
  <si>
    <t>Between $100k - $500k</t>
  </si>
  <si>
    <t>Number of clients with revenue:</t>
  </si>
  <si>
    <t>What is the average annual spread of your variable interest rates?</t>
  </si>
  <si>
    <t>Other Timekeepers and Administrative Support Staff</t>
  </si>
  <si>
    <t>Professional association dues</t>
  </si>
  <si>
    <t>Association travel, meals and accommodations</t>
  </si>
  <si>
    <t>Continuing legal education and seminars</t>
  </si>
  <si>
    <t>Advertising and listings in publications and directories</t>
  </si>
  <si>
    <t>Firm Name:</t>
  </si>
  <si>
    <t>Y</t>
  </si>
  <si>
    <t>Form 5, Line 21: Communications</t>
  </si>
  <si>
    <t>Form 5, Line 22: Reference Materials</t>
  </si>
  <si>
    <t>Form 5, Line 23: Professional Services</t>
  </si>
  <si>
    <t xml:space="preserve">  All Partners</t>
  </si>
  <si>
    <t>Note: This Data Form should be used exclusively by Single-Office Firms, or Multi-Office Firms submitting Aggregate Total Firm Data only.</t>
  </si>
  <si>
    <t/>
  </si>
  <si>
    <t>U
EID</t>
  </si>
  <si>
    <t>A
EID</t>
  </si>
  <si>
    <t>Maintenance and repairs to premises</t>
  </si>
  <si>
    <t>Off-site storage</t>
  </si>
  <si>
    <t>Office moving settlement costs</t>
  </si>
  <si>
    <r>
      <t>Aggregate Deductible Amount</t>
    </r>
    <r>
      <rPr>
        <sz val="9"/>
        <color indexed="8"/>
        <rFont val="Times New Roman"/>
        <family val="1"/>
      </rPr>
      <t xml:space="preserve"> </t>
    </r>
    <r>
      <rPr>
        <i/>
        <sz val="9"/>
        <color indexed="8"/>
        <rFont val="Times New Roman"/>
        <family val="1"/>
      </rPr>
      <t>(if applicable)</t>
    </r>
  </si>
  <si>
    <t>='F1'!$F$6:$G$6</t>
  </si>
  <si>
    <t>='F1'!$F$8:$L$8</t>
  </si>
  <si>
    <t>refMaxF1</t>
  </si>
  <si>
    <t>refMaxSheets</t>
  </si>
  <si>
    <t>refPerLawyerRpt</t>
  </si>
  <si>
    <t>refAveragesRpt</t>
  </si>
  <si>
    <t>nearest whole number.</t>
  </si>
  <si>
    <t>the nearest tenth &amp; Compensation Data (Comp) in thousands.</t>
  </si>
  <si>
    <t>Percent of revenue generated by clients with collections:</t>
  </si>
  <si>
    <r>
      <t xml:space="preserve">Total </t>
    </r>
    <r>
      <rPr>
        <b/>
        <i/>
        <sz val="10"/>
        <color indexed="8"/>
        <rFont val="Times New Roman"/>
        <family val="1"/>
      </rPr>
      <t>(Sum of lines 11 to 16 should equal 100 %)</t>
    </r>
  </si>
  <si>
    <r>
      <t>Total number of clients</t>
    </r>
    <r>
      <rPr>
        <b/>
        <sz val="11"/>
        <color indexed="8"/>
        <rFont val="Times New Roman"/>
        <family val="1"/>
      </rPr>
      <t xml:space="preserve"> </t>
    </r>
    <r>
      <rPr>
        <b/>
        <i/>
        <sz val="10"/>
        <color indexed="8"/>
        <rFont val="Times New Roman"/>
        <family val="1"/>
      </rPr>
      <t>(Sum of lines 18 to 23)</t>
    </r>
  </si>
  <si>
    <t>What is the aggregate amount available to draw?</t>
  </si>
  <si>
    <t xml:space="preserve">Please report all dollar values in thousands and Interest Rates to </t>
  </si>
  <si>
    <t>the nearest tenth.</t>
  </si>
  <si>
    <t>Patent Agents</t>
  </si>
  <si>
    <r>
      <t>Total Compensation Costs</t>
    </r>
    <r>
      <rPr>
        <sz val="11"/>
        <color indexed="8"/>
        <rFont val="Times New Roman"/>
        <family val="1"/>
      </rPr>
      <t xml:space="preserve"> </t>
    </r>
    <r>
      <rPr>
        <b/>
        <i/>
        <sz val="10"/>
        <color indexed="8"/>
        <rFont val="Times New Roman"/>
        <family val="1"/>
      </rPr>
      <t>(Sum lines 1 to 9)</t>
    </r>
  </si>
  <si>
    <t>Work-in-Process Percentage</t>
  </si>
  <si>
    <t>Aging Summary of Accounts Receivable</t>
  </si>
  <si>
    <t>1-60 days</t>
  </si>
  <si>
    <t>61-90 days</t>
  </si>
  <si>
    <t>91-120 days</t>
  </si>
  <si>
    <t>121-180 days</t>
  </si>
  <si>
    <t>&gt; 180 days</t>
  </si>
  <si>
    <t>Less: Reserve</t>
  </si>
  <si>
    <t>Office housekeeping</t>
  </si>
  <si>
    <t xml:space="preserve">   Subtotal</t>
  </si>
  <si>
    <t xml:space="preserve">Form 3:  Admin Support Staff Headcount and </t>
  </si>
  <si>
    <t xml:space="preserve">Please report Full Time Equivalent (FTE) headcount values to </t>
  </si>
  <si>
    <t>Survey Label</t>
  </si>
  <si>
    <r>
      <t xml:space="preserve">Taxes Information </t>
    </r>
    <r>
      <rPr>
        <b/>
        <i/>
        <u/>
        <sz val="9"/>
        <color indexed="8"/>
        <rFont val="Times New Roman"/>
        <family val="1"/>
      </rPr>
      <t>(% of Total Compensation)</t>
    </r>
  </si>
  <si>
    <t>Please report all dollar values in thousands and percentage</t>
  </si>
  <si>
    <t>Fixed,Floating</t>
  </si>
  <si>
    <t>Litigation Support</t>
  </si>
  <si>
    <t xml:space="preserve">Form 6:  Financial Summary &amp; Client </t>
  </si>
  <si>
    <t>Bank Borrowings/Line of Credit</t>
  </si>
  <si>
    <t>With how many banks or financial institutions does your firm</t>
  </si>
  <si>
    <t xml:space="preserve">   carry a line of credit?</t>
  </si>
  <si>
    <t>What is the aggregate dollar amount of credit available?</t>
  </si>
  <si>
    <t>What is the outstanding obligation of all property and equipment</t>
  </si>
  <si>
    <t>Total out-of-pocket expenses incurred</t>
  </si>
  <si>
    <t>Unrecovered out-of-pocket expenses</t>
  </si>
  <si>
    <t>Write-offs less any subsequent recoveries</t>
  </si>
  <si>
    <t>If your firm is unable to report the detailed expense components associated with this worksheet, please report the value to be carried forward to Form 6, Line 6.</t>
  </si>
  <si>
    <t>refSingleOfc</t>
  </si>
  <si>
    <t>Other payroll taxes</t>
  </si>
  <si>
    <t>Miscellaneous</t>
  </si>
  <si>
    <t xml:space="preserve">*  </t>
  </si>
  <si>
    <t>Administrative travel, meals and accommodations</t>
  </si>
  <si>
    <t>Moving expenses for administrative inter-office transfer</t>
  </si>
  <si>
    <t>Deduct: Subsequent recoveries of unbilled and billed disbs.</t>
  </si>
  <si>
    <t>Client Meals &amp; Entertainment - Recovery Percentage</t>
  </si>
  <si>
    <t>R-0</t>
  </si>
  <si>
    <t>If your firm is unable to report ALL of the detailed expense components associated with this worksheet, please report the value to be carried forward to Form 5, Line 13.</t>
  </si>
  <si>
    <t>If your firm is unable to report ALL of the detailed expense components associated with this worksheet, please report the value to be carried forward to Form 5, Line 14.</t>
  </si>
  <si>
    <t>If your firm is unable to report ALL of the detailed expense components associated with this worksheet, please report the value to be carried forward to Form 5, Line 15.</t>
  </si>
  <si>
    <t>If your firm is unable to report ALL of the detailed expense components associated with this worksheet, please report the value to be carried forward to Form 5, Line 20.</t>
  </si>
  <si>
    <t>Employee parking allowance</t>
  </si>
  <si>
    <t>Security</t>
  </si>
  <si>
    <t>Photocopying</t>
  </si>
  <si>
    <t>Non-Operating Charges and Credits</t>
  </si>
  <si>
    <t>(if unknown, please leave blank)</t>
  </si>
  <si>
    <t>Office Size</t>
  </si>
  <si>
    <t>Location</t>
  </si>
  <si>
    <t>(Square Feet)</t>
  </si>
  <si>
    <t>Total Firm</t>
  </si>
  <si>
    <t>Equity Partners</t>
  </si>
  <si>
    <t>Non-Equity Partners</t>
  </si>
  <si>
    <t>Associates</t>
  </si>
  <si>
    <t>Senior Attorneys</t>
  </si>
  <si>
    <t>Staff Attorneys</t>
  </si>
  <si>
    <t>Case Clerks</t>
  </si>
  <si>
    <t>Firmwide</t>
  </si>
  <si>
    <t>Administrative Management</t>
  </si>
  <si>
    <t>FTE</t>
  </si>
  <si>
    <t>Comp</t>
  </si>
  <si>
    <t>Secretarial</t>
  </si>
  <si>
    <t>Word Processing</t>
  </si>
  <si>
    <t>Firm ID:</t>
  </si>
  <si>
    <t>Expenses Per Lawyer Report</t>
  </si>
  <si>
    <t>Averages Report</t>
  </si>
  <si>
    <t>Expenses associated with the contract timekeepers</t>
  </si>
  <si>
    <t>PricewaterhouseCoopers LLP</t>
  </si>
  <si>
    <t>Data Form</t>
  </si>
  <si>
    <t>General Information</t>
  </si>
  <si>
    <r>
      <t xml:space="preserve">Total Employee Costs </t>
    </r>
    <r>
      <rPr>
        <b/>
        <i/>
        <sz val="10"/>
        <color indexed="8"/>
        <rFont val="Times New Roman"/>
        <family val="1"/>
      </rPr>
      <t>(From Form 5, Line 12)</t>
    </r>
  </si>
  <si>
    <r>
      <t xml:space="preserve">Total Other Expenses </t>
    </r>
    <r>
      <rPr>
        <b/>
        <i/>
        <sz val="10"/>
        <rFont val="Times New Roman"/>
        <family val="1"/>
      </rPr>
      <t>(From Form 5, Line 25)</t>
    </r>
  </si>
  <si>
    <t>Controller</t>
  </si>
  <si>
    <t>Non-Partner Employee Costs</t>
  </si>
  <si>
    <t>Timekeeper Compensation</t>
  </si>
  <si>
    <t>Associates, Senior &amp; Staff Attorneys</t>
  </si>
  <si>
    <t>Other Operating Costs</t>
  </si>
  <si>
    <t>Occupancy</t>
  </si>
  <si>
    <t>Office Operating Expenses</t>
  </si>
  <si>
    <t>Professional Activities</t>
  </si>
  <si>
    <t>Professional Liability Insurance</t>
  </si>
  <si>
    <t>Other Insurance and Taxes</t>
  </si>
  <si>
    <t>Communications</t>
  </si>
  <si>
    <t>Reference Materials</t>
  </si>
  <si>
    <t>Professional Services</t>
  </si>
  <si>
    <t>F02.L01</t>
  </si>
  <si>
    <t>F02.L02</t>
  </si>
  <si>
    <t>F02.L03</t>
  </si>
  <si>
    <t>F02.L04</t>
  </si>
  <si>
    <t>F02.L05</t>
  </si>
  <si>
    <t>F02.L06</t>
  </si>
  <si>
    <t>F02.L07</t>
  </si>
  <si>
    <t>F02.L08</t>
  </si>
  <si>
    <t>F02.L09</t>
  </si>
  <si>
    <t>F02.L10</t>
  </si>
  <si>
    <t>F02.L11</t>
  </si>
  <si>
    <t>F02.L12</t>
  </si>
  <si>
    <t>F02.L13</t>
  </si>
  <si>
    <t>F02.L14</t>
  </si>
  <si>
    <t>refOfc1</t>
  </si>
  <si>
    <t>refOfc2</t>
  </si>
  <si>
    <t>refOfc3</t>
  </si>
  <si>
    <t>refOfc4</t>
  </si>
  <si>
    <t>Club dues and expenses</t>
  </si>
  <si>
    <t>Payroll processing</t>
  </si>
  <si>
    <t>Management consulting</t>
  </si>
  <si>
    <t>Unbilled disbursements written-off</t>
  </si>
  <si>
    <t>Billed disbursements written-off</t>
  </si>
  <si>
    <t>Business meals and entertainment chargeable to clients written off</t>
  </si>
  <si>
    <t>Include Fees For:</t>
  </si>
  <si>
    <t>Commissions and other fees</t>
  </si>
  <si>
    <t>Directors' fees</t>
  </si>
  <si>
    <t>Other professional service income</t>
  </si>
  <si>
    <t>Aging Summary of Work-in-Process</t>
  </si>
  <si>
    <t>(exclude contingency work)</t>
  </si>
  <si>
    <t>Permanent Capital Information</t>
  </si>
  <si>
    <t>Interest Rate Paid on Capital</t>
  </si>
  <si>
    <t>Debt Information</t>
  </si>
  <si>
    <t>Short-Term Debt</t>
  </si>
  <si>
    <t>Minimum Level During the Year</t>
  </si>
  <si>
    <t>Maximum Level During the Year</t>
  </si>
  <si>
    <t>Long-Term Debt</t>
  </si>
  <si>
    <t>Total Debt</t>
  </si>
  <si>
    <t>Office furniture &amp; fixtures depreciation</t>
  </si>
  <si>
    <t>values to the nearest tenth and Chargeable Hours to the</t>
  </si>
  <si>
    <t>Legal Staff Headcount</t>
  </si>
  <si>
    <t>Non-Legal Staff Headcount</t>
  </si>
  <si>
    <t>Paralegals</t>
  </si>
  <si>
    <t>Professional Development</t>
  </si>
  <si>
    <t>Business Intake &amp; Conflicts</t>
  </si>
  <si>
    <t>Paralegal Supervisor</t>
  </si>
  <si>
    <t>(Gains)/losses on sale of assets</t>
  </si>
  <si>
    <t>Client Concentration</t>
  </si>
  <si>
    <t>Revenue from other personal services</t>
  </si>
  <si>
    <t>Deduct (if included above)</t>
  </si>
  <si>
    <t>Low</t>
  </si>
  <si>
    <t>High</t>
  </si>
  <si>
    <t>Practice/Business development meals and entertainment</t>
  </si>
  <si>
    <t>Client relations &amp; business promotion expenses</t>
  </si>
  <si>
    <t>Campus registration fees/Interview fees</t>
  </si>
  <si>
    <t>Auto</t>
  </si>
  <si>
    <t>Travel/Accident</t>
  </si>
  <si>
    <t>Sales &amp; Use tax</t>
  </si>
  <si>
    <t>Maintenance &amp; repairs to equipment</t>
  </si>
  <si>
    <t>Library software maintenance costs</t>
  </si>
  <si>
    <t>Supplies &amp; research materials</t>
  </si>
  <si>
    <t>Human Resource &amp; Training Consultants</t>
  </si>
  <si>
    <t>Legal Survey participation fees</t>
  </si>
  <si>
    <t>Specialists</t>
  </si>
  <si>
    <r>
      <t xml:space="preserve">Total Operating Expenses </t>
    </r>
    <r>
      <rPr>
        <b/>
        <i/>
        <sz val="10"/>
        <color indexed="8"/>
        <rFont val="Times New Roman"/>
        <family val="1"/>
      </rPr>
      <t>(Line 2 + Line 3)</t>
    </r>
  </si>
  <si>
    <r>
      <t xml:space="preserve">Operating Income </t>
    </r>
    <r>
      <rPr>
        <b/>
        <i/>
        <sz val="10"/>
        <color indexed="8"/>
        <rFont val="Times New Roman"/>
        <family val="1"/>
      </rPr>
      <t>(Line 1 - Line 4)</t>
    </r>
  </si>
  <si>
    <r>
      <t xml:space="preserve">Net Income distributable to Equity Partners </t>
    </r>
    <r>
      <rPr>
        <b/>
        <i/>
        <sz val="10"/>
        <color indexed="8"/>
        <rFont val="Times New Roman"/>
        <family val="1"/>
      </rPr>
      <t>(Line 8 - Line 9)</t>
    </r>
  </si>
  <si>
    <t>Outsourced Support Services Expenses</t>
  </si>
  <si>
    <t>If your firm is unable to report ALL of the detailed expense components associated with this worksheet, please report the value to be carried forward to Form 5, Line 22.</t>
  </si>
  <si>
    <t>If your firm is unable to report the detailed expense components associated with this worksheet, please report the value to be carried forward to Form 6, Line 1.</t>
  </si>
  <si>
    <t>If your firm is unable to report ALL of the detailed expense components associated with this worksheet, please report the value to be carried forward to Form 5, Line 17.</t>
  </si>
  <si>
    <r>
      <t xml:space="preserve">   Total Professional Activities </t>
    </r>
    <r>
      <rPr>
        <b/>
        <i/>
        <sz val="10"/>
        <rFont val="Times New Roman"/>
        <family val="1"/>
      </rPr>
      <t>(Form 5, Line 16)</t>
    </r>
  </si>
  <si>
    <r>
      <t xml:space="preserve">   Total Marketing </t>
    </r>
    <r>
      <rPr>
        <b/>
        <i/>
        <sz val="10"/>
        <rFont val="Times New Roman"/>
        <family val="1"/>
      </rPr>
      <t>(Form 5, Line 17)</t>
    </r>
  </si>
  <si>
    <t>Employee Assistance &amp; Wellness Programs</t>
  </si>
  <si>
    <t>Child Care Services</t>
  </si>
  <si>
    <t>Apartment rental fees</t>
  </si>
  <si>
    <r>
      <t xml:space="preserve">Net Realizable Value </t>
    </r>
    <r>
      <rPr>
        <b/>
        <i/>
        <sz val="10"/>
        <color indexed="8"/>
        <rFont val="Times New Roman"/>
        <family val="1"/>
      </rPr>
      <t>(Lines 9 to 13 - Line 14)</t>
    </r>
  </si>
  <si>
    <r>
      <t xml:space="preserve">Net Realizable Value </t>
    </r>
    <r>
      <rPr>
        <b/>
        <i/>
        <sz val="10"/>
        <color indexed="8"/>
        <rFont val="Times New Roman"/>
        <family val="1"/>
      </rPr>
      <t>(Lines 16 to 20 - Line 21)</t>
    </r>
  </si>
  <si>
    <t>Once your firm has completed all of the requisite data input, the Expenses per Lawyer Report and the Averages Report will calculate Preliminary Firm Results.</t>
  </si>
  <si>
    <t>Attendance at industry meetings</t>
  </si>
  <si>
    <t>Travel, meals and accommodations</t>
  </si>
  <si>
    <t>Summer associate program costs</t>
  </si>
  <si>
    <t>Recruiting agency fees and advertising</t>
  </si>
  <si>
    <t>Relocation of new lawyer hires</t>
  </si>
  <si>
    <t>Moving expenses for inter-office transfer of legal staff</t>
  </si>
  <si>
    <t>Insurance</t>
  </si>
  <si>
    <t>Property</t>
  </si>
  <si>
    <t>Taxes</t>
  </si>
  <si>
    <t>Personal Property</t>
  </si>
  <si>
    <t>Unincorporated business taxes</t>
  </si>
  <si>
    <t>Telephone</t>
  </si>
  <si>
    <t>Postage</t>
  </si>
  <si>
    <t>F02.L15</t>
  </si>
  <si>
    <t>F02.L16</t>
  </si>
  <si>
    <t>F02.L17</t>
  </si>
  <si>
    <t>F02.L18</t>
  </si>
  <si>
    <t>F03.L01</t>
  </si>
  <si>
    <t>F03.L02</t>
  </si>
  <si>
    <t>F03.L03</t>
  </si>
  <si>
    <t>F03.L04</t>
  </si>
  <si>
    <t>F03.L05</t>
  </si>
  <si>
    <t>F03.L06</t>
  </si>
  <si>
    <t>F03.L07</t>
  </si>
  <si>
    <t>F03.L08</t>
  </si>
  <si>
    <t>F03.L09</t>
  </si>
  <si>
    <t>F03.L10</t>
  </si>
  <si>
    <t>F03.L11</t>
  </si>
  <si>
    <t>F03.L12</t>
  </si>
  <si>
    <t>F03.L13</t>
  </si>
  <si>
    <t>F03.L14</t>
  </si>
  <si>
    <t>F03.L15</t>
  </si>
  <si>
    <t>F03.L16</t>
  </si>
  <si>
    <t>F03.L17</t>
  </si>
  <si>
    <t>F03.L18</t>
  </si>
  <si>
    <t>F03.L19</t>
  </si>
  <si>
    <t>F03.L20</t>
  </si>
  <si>
    <t>F03.L21</t>
  </si>
  <si>
    <t>F03.L22</t>
  </si>
  <si>
    <t>F03.L23</t>
  </si>
  <si>
    <t>F03.L24</t>
  </si>
  <si>
    <t>F03.L25</t>
  </si>
  <si>
    <t>F03.L26</t>
  </si>
  <si>
    <t>F04.L01b</t>
  </si>
  <si>
    <t>F04.L02b</t>
  </si>
  <si>
    <t>F04.L03b</t>
  </si>
  <si>
    <t>F04.L04b</t>
  </si>
  <si>
    <t>F04.L05b</t>
  </si>
  <si>
    <t>F04.L06b</t>
  </si>
  <si>
    <t>F04.L07b</t>
  </si>
  <si>
    <t>F04.L08b</t>
  </si>
  <si>
    <t>F04.L09b</t>
  </si>
  <si>
    <t>F04.L13b</t>
  </si>
  <si>
    <t>F04.L14b</t>
  </si>
  <si>
    <t>F04.L15b</t>
  </si>
  <si>
    <t>F04.L16b</t>
  </si>
  <si>
    <t>F04.L18b</t>
  </si>
  <si>
    <t>F04.L19b</t>
  </si>
  <si>
    <t>F04.L20b</t>
  </si>
  <si>
    <t>F04.L21b</t>
  </si>
  <si>
    <t>F04.L24b</t>
  </si>
  <si>
    <t>F04.L25b</t>
  </si>
  <si>
    <t>F04.L26b</t>
  </si>
  <si>
    <t>F04.L27b</t>
  </si>
  <si>
    <t>F04.L28b</t>
  </si>
  <si>
    <t>F04.L29b</t>
  </si>
  <si>
    <t>F05-WS.L11.01</t>
  </si>
  <si>
    <t>F05-WS.L11.02</t>
  </si>
  <si>
    <t>F05-WS.L11.03</t>
  </si>
  <si>
    <t>F05-WS.L11.04</t>
  </si>
  <si>
    <t>F05-WS.L11.05</t>
  </si>
  <si>
    <t>F05-WS.L11.06</t>
  </si>
  <si>
    <t>F05-WS.L11.07</t>
  </si>
  <si>
    <t>Temporary Help (non-payroll administrative staff)</t>
  </si>
  <si>
    <t>Life and medical</t>
  </si>
  <si>
    <t>Pension plan</t>
  </si>
  <si>
    <t>Retirement payments</t>
  </si>
  <si>
    <t>Other non-W2 related perks</t>
  </si>
  <si>
    <t>Social security taxes</t>
  </si>
  <si>
    <t>Unemployment insurance</t>
  </si>
  <si>
    <t>Worker's Compensation</t>
  </si>
  <si>
    <t>Other Employee Benefits</t>
  </si>
  <si>
    <t>Human Resources/Marketing</t>
  </si>
  <si>
    <t>Accounting/Finance</t>
  </si>
  <si>
    <t>Information Technology</t>
  </si>
  <si>
    <t>F05-WS.L11.16</t>
  </si>
  <si>
    <t>F05-WS.L11.17</t>
  </si>
  <si>
    <t>F05-WS.L11.18</t>
  </si>
  <si>
    <t>Local profit-related taxes</t>
  </si>
  <si>
    <t>F05-WS.L20.12</t>
  </si>
  <si>
    <t>Note: This Data Form should only be used if Your Firm is submitting Multi-Office data for up through 15 offices. Multi-office participants should use the 'Total Firm Override' column of the Data Forms if they are not submitting data for all of the offices of the Firm.</t>
  </si>
  <si>
    <t>Note: This Data Form should only be used if Your Firm is submitting Multi-Office data for more than 15 offices.  Multi-office participants should use the 'Total Firm Override' column of the Data Forms if they are not submitting data for all of the offices of the Firm.</t>
  </si>
  <si>
    <t xml:space="preserve">  capital lease agreements?</t>
  </si>
  <si>
    <t>Capital Contributed by:</t>
  </si>
  <si>
    <t>F09.L21</t>
  </si>
  <si>
    <t>k.</t>
  </si>
  <si>
    <t>l.</t>
  </si>
  <si>
    <r>
      <t xml:space="preserve">Associates </t>
    </r>
    <r>
      <rPr>
        <i/>
        <sz val="9"/>
        <color indexed="8"/>
        <rFont val="Times New Roman"/>
        <family val="1"/>
      </rPr>
      <t>(excluding Senior &amp; Staff Attorneys)</t>
    </r>
  </si>
  <si>
    <r>
      <t xml:space="preserve">Total Chargeable Hours </t>
    </r>
    <r>
      <rPr>
        <i/>
        <sz val="9"/>
        <color indexed="8"/>
        <rFont val="Times New Roman"/>
        <family val="1"/>
      </rPr>
      <t>(all Timekeepers)</t>
    </r>
  </si>
  <si>
    <r>
      <t xml:space="preserve">Information Systems </t>
    </r>
    <r>
      <rPr>
        <i/>
        <sz val="9"/>
        <color indexed="8"/>
        <rFont val="Times New Roman"/>
        <family val="1"/>
      </rPr>
      <t>(I.S.)</t>
    </r>
  </si>
  <si>
    <r>
      <t xml:space="preserve">Leasehold improvements </t>
    </r>
    <r>
      <rPr>
        <i/>
        <sz val="9"/>
        <rFont val="Times New Roman"/>
        <family val="1"/>
      </rPr>
      <t>(amortization)</t>
    </r>
  </si>
  <si>
    <r>
      <t xml:space="preserve">Outside consultant fees </t>
    </r>
    <r>
      <rPr>
        <i/>
        <sz val="9"/>
        <rFont val="Times New Roman"/>
        <family val="1"/>
      </rPr>
      <t>(architects)</t>
    </r>
  </si>
  <si>
    <r>
      <t xml:space="preserve">Small office equipment </t>
    </r>
    <r>
      <rPr>
        <i/>
        <sz val="9"/>
        <rFont val="Times New Roman"/>
        <family val="1"/>
      </rPr>
      <t>(non-IS related)</t>
    </r>
  </si>
  <si>
    <r>
      <t xml:space="preserve">Interest expense for purchased assets </t>
    </r>
    <r>
      <rPr>
        <i/>
        <sz val="9"/>
        <rFont val="Times New Roman"/>
        <family val="1"/>
      </rPr>
      <t>(non-IS related)</t>
    </r>
  </si>
  <si>
    <r>
      <t xml:space="preserve">Maintenance and repairs to office equipment </t>
    </r>
    <r>
      <rPr>
        <i/>
        <sz val="9"/>
        <rFont val="Times New Roman"/>
        <family val="1"/>
      </rPr>
      <t>(non-IS related)</t>
    </r>
  </si>
  <si>
    <r>
      <t xml:space="preserve">Computer supplies and equipment </t>
    </r>
    <r>
      <rPr>
        <i/>
        <sz val="9"/>
        <rFont val="Times New Roman"/>
        <family val="1"/>
      </rPr>
      <t>(non-capitalized)</t>
    </r>
  </si>
  <si>
    <r>
      <t xml:space="preserve">New Associate development programs </t>
    </r>
    <r>
      <rPr>
        <i/>
        <sz val="9"/>
        <rFont val="Times New Roman"/>
        <family val="1"/>
      </rPr>
      <t>(travel, meals, training)</t>
    </r>
  </si>
  <si>
    <r>
      <t xml:space="preserve">Market research </t>
    </r>
    <r>
      <rPr>
        <i/>
        <sz val="9"/>
        <rFont val="Times New Roman"/>
        <family val="1"/>
      </rPr>
      <t>(on-line, publications, subscriptions)</t>
    </r>
  </si>
  <si>
    <r>
      <t xml:space="preserve">Seminar expenses </t>
    </r>
    <r>
      <rPr>
        <i/>
        <sz val="9"/>
        <rFont val="Times New Roman"/>
        <family val="1"/>
      </rPr>
      <t>(where your firm is a host or sponsor)</t>
    </r>
  </si>
  <si>
    <r>
      <t xml:space="preserve">Outside data communication </t>
    </r>
    <r>
      <rPr>
        <i/>
        <sz val="9"/>
        <rFont val="Times New Roman"/>
        <family val="1"/>
      </rPr>
      <t>(internet access charges)</t>
    </r>
  </si>
  <si>
    <r>
      <t xml:space="preserve">Fees paid to outside attorneys for services to the firm </t>
    </r>
    <r>
      <rPr>
        <i/>
        <sz val="9"/>
        <rFont val="Times New Roman"/>
        <family val="1"/>
      </rPr>
      <t>(vs. to clients)</t>
    </r>
  </si>
  <si>
    <r>
      <t xml:space="preserve">Recovery of non-legal time </t>
    </r>
    <r>
      <rPr>
        <i/>
        <sz val="9"/>
        <rFont val="Times New Roman"/>
        <family val="1"/>
      </rPr>
      <t>(support staff time billed)</t>
    </r>
  </si>
  <si>
    <r>
      <t xml:space="preserve">Net Income </t>
    </r>
    <r>
      <rPr>
        <i/>
        <sz val="9"/>
        <color indexed="8"/>
        <rFont val="Times New Roman"/>
        <family val="1"/>
      </rPr>
      <t>(All Partners)</t>
    </r>
    <r>
      <rPr>
        <sz val="11"/>
        <color indexed="8"/>
        <rFont val="Times New Roman"/>
        <family val="1"/>
      </rPr>
      <t xml:space="preserve"> </t>
    </r>
    <r>
      <rPr>
        <b/>
        <i/>
        <sz val="10"/>
        <color indexed="8"/>
        <rFont val="Times New Roman"/>
        <family val="1"/>
      </rPr>
      <t>(Line 5 - Line 6 - Line 7)</t>
    </r>
  </si>
  <si>
    <r>
      <t xml:space="preserve">What is the remaining term of your </t>
    </r>
    <r>
      <rPr>
        <i/>
        <sz val="9"/>
        <color indexed="8"/>
        <rFont val="Times New Roman"/>
        <family val="1"/>
      </rPr>
      <t>(largest)</t>
    </r>
    <r>
      <rPr>
        <sz val="11"/>
        <color indexed="8"/>
        <rFont val="Times New Roman"/>
        <family val="1"/>
      </rPr>
      <t xml:space="preserve"> line of credit? </t>
    </r>
    <r>
      <rPr>
        <i/>
        <sz val="9"/>
        <color indexed="8"/>
        <rFont val="Times New Roman"/>
        <family val="1"/>
      </rPr>
      <t>(months)</t>
    </r>
  </si>
  <si>
    <r>
      <t xml:space="preserve">What is the interest rate of your </t>
    </r>
    <r>
      <rPr>
        <i/>
        <sz val="9"/>
        <color indexed="8"/>
        <rFont val="Times New Roman"/>
        <family val="1"/>
      </rPr>
      <t>(largest)</t>
    </r>
    <r>
      <rPr>
        <sz val="11"/>
        <color indexed="8"/>
        <rFont val="Times New Roman"/>
        <family val="1"/>
      </rPr>
      <t xml:space="preserve"> line of credit?</t>
    </r>
  </si>
  <si>
    <r>
      <t xml:space="preserve">Is the interest rate of your </t>
    </r>
    <r>
      <rPr>
        <i/>
        <sz val="9"/>
        <color indexed="8"/>
        <rFont val="Times New Roman"/>
        <family val="1"/>
      </rPr>
      <t>(largest)</t>
    </r>
    <r>
      <rPr>
        <sz val="11"/>
        <color indexed="8"/>
        <rFont val="Times New Roman"/>
        <family val="1"/>
      </rPr>
      <t xml:space="preserve"> line fixed or floating?</t>
    </r>
  </si>
  <si>
    <r>
      <t xml:space="preserve">Unit charge per page </t>
    </r>
    <r>
      <rPr>
        <i/>
        <sz val="9"/>
        <color indexed="8"/>
        <rFont val="Times New Roman"/>
        <family val="1"/>
      </rPr>
      <t>(color)</t>
    </r>
  </si>
  <si>
    <t>Equity only,Eq&amp;Non-Eq</t>
  </si>
  <si>
    <r>
      <t xml:space="preserve">State and local business taxes and fees </t>
    </r>
    <r>
      <rPr>
        <i/>
        <sz val="9"/>
        <rFont val="Times New Roman"/>
        <family val="1"/>
      </rPr>
      <t>(For comparability purposes, please EXCLUDE local profit-related taxes)</t>
    </r>
  </si>
  <si>
    <t>PricewaterhouseCoopers LLP does not condone the use of this data by participants in a court of law or any public forum that would either make the information available to non-participants or identify participating law firms to other participants or non-participants.</t>
  </si>
  <si>
    <t xml:space="preserve">The PwC Law Firm Surveys results are highly confidential. They are intended for the internal business management of participating law firms, and to support internal benchmarking and decision-making. As such, all data contained in the reports are to be made available only to partners and designated employees of your firm, and should not be made available to any third parties. </t>
  </si>
  <si>
    <t>box, informing them which lines in spreadsheet will be converted. The line number to the right</t>
  </si>
  <si>
    <t xml:space="preserve">The data to the left of the colon is the Excel cell reference (col,row) that will be rounded.  The data to the right of </t>
  </si>
  <si>
    <t>row#reference</t>
  </si>
  <si>
    <t xml:space="preserve">Enter "per page" values to the nearest hundredth, Percent </t>
  </si>
  <si>
    <t xml:space="preserve">mark-up &amp; Recovery Percentage values to the nearest tenth, </t>
  </si>
  <si>
    <t>and Client Disbursements &amp; Outsourced expenses in thousands.</t>
  </si>
  <si>
    <t>Law Clerks</t>
  </si>
  <si>
    <t>SQL</t>
  </si>
  <si>
    <t>CY-5</t>
  </si>
  <si>
    <t>F03.L27</t>
  </si>
  <si>
    <t>F03.L28</t>
  </si>
  <si>
    <t>Knowledge Management/Library Services</t>
  </si>
  <si>
    <t>Director of Diversity</t>
  </si>
  <si>
    <t>F04.L30s</t>
  </si>
  <si>
    <t>F04.L31s</t>
  </si>
  <si>
    <t>F04.L32s</t>
  </si>
  <si>
    <t>m.</t>
  </si>
  <si>
    <t>n.</t>
  </si>
  <si>
    <t>Smartphones</t>
  </si>
  <si>
    <t>F04.L30b</t>
  </si>
  <si>
    <t>F04.L31b</t>
  </si>
  <si>
    <t>F04.L32b</t>
  </si>
  <si>
    <t>Average Compensation/Contribution</t>
  </si>
  <si>
    <t>Copying/Printing/Scanning/Faxing</t>
  </si>
  <si>
    <t>Secretarial/Admin. Staff Overtime - Recovery Percentage</t>
  </si>
  <si>
    <t>Payments to Former/Inactive Partners (and estates, where applicable)</t>
  </si>
  <si>
    <t xml:space="preserve">   Total Pmts. to OC &amp; Frmr/Inactive Ptnrs (Form 6, Line 6)</t>
  </si>
  <si>
    <t>Interest/Dividend income</t>
  </si>
  <si>
    <t>Facilities management/Sub-contracted services</t>
  </si>
  <si>
    <t>Administrative dues/Education</t>
  </si>
  <si>
    <t>Lease payment/Rental expenses</t>
  </si>
  <si>
    <t>Partner/Firm meetings and retreats</t>
  </si>
  <si>
    <t>Travel, meals &amp; accommodations-seminars/Speaking engagements</t>
  </si>
  <si>
    <t>Depreciation/Rent on telecommunications systems</t>
  </si>
  <si>
    <t>Accounting/Bookkeeping</t>
  </si>
  <si>
    <t>j.</t>
  </si>
  <si>
    <r>
      <t xml:space="preserve">Total Admin. Support Staff Comp </t>
    </r>
    <r>
      <rPr>
        <b/>
        <i/>
        <sz val="10"/>
        <color indexed="8"/>
        <rFont val="Times New Roman"/>
        <family val="1"/>
      </rPr>
      <t>(From Form 3, Line 28)</t>
    </r>
  </si>
  <si>
    <t>F04.L12s</t>
  </si>
  <si>
    <t>F04.L12b</t>
  </si>
  <si>
    <t>Practice Group Management</t>
  </si>
  <si>
    <t>Director of Knowledge Management/Library Services</t>
  </si>
  <si>
    <t>R_F4p</t>
  </si>
  <si>
    <t>CY-6</t>
  </si>
  <si>
    <r>
      <t>Unit charge per page (</t>
    </r>
    <r>
      <rPr>
        <i/>
        <sz val="9"/>
        <color indexed="8"/>
        <rFont val="Times New Roman"/>
        <family val="1"/>
      </rPr>
      <t>black/white</t>
    </r>
    <r>
      <rPr>
        <sz val="11"/>
        <color indexed="8"/>
        <rFont val="Times New Roman"/>
        <family val="1"/>
      </rPr>
      <t>)</t>
    </r>
  </si>
  <si>
    <r>
      <t>Client Disbursements (</t>
    </r>
    <r>
      <rPr>
        <b/>
        <i/>
        <u/>
        <sz val="9"/>
        <color indexed="8"/>
        <rFont val="Times New Roman"/>
        <family val="1"/>
      </rPr>
      <t>billed and unbilled</t>
    </r>
    <r>
      <rPr>
        <b/>
        <u/>
        <sz val="11"/>
        <color indexed="8"/>
        <rFont val="Times New Roman"/>
        <family val="1"/>
      </rPr>
      <t>)</t>
    </r>
  </si>
  <si>
    <r>
      <t>Marketing/Business Development (</t>
    </r>
    <r>
      <rPr>
        <i/>
        <sz val="9"/>
        <color indexed="8"/>
        <rFont val="Times New Roman"/>
        <family val="1"/>
      </rPr>
      <t>graphic design; public relations</t>
    </r>
    <r>
      <rPr>
        <sz val="11"/>
        <color indexed="8"/>
        <rFont val="Times New Roman"/>
        <family val="1"/>
      </rPr>
      <t>)</t>
    </r>
  </si>
  <si>
    <t>CY-7</t>
  </si>
  <si>
    <t>overhead expenses. The overhead staff, and respective overhead costs, will then be allocated across offices based on the percentage values</t>
  </si>
  <si>
    <t>of the overhead staff and related costs that each office should incur. The sum of all percentages should equal 100%.</t>
  </si>
  <si>
    <t>Fld Desc</t>
  </si>
  <si>
    <t>FTE-EQ Ptnrs</t>
  </si>
  <si>
    <t>FTE-NEQ Ptnrs</t>
  </si>
  <si>
    <t>FTE-Assoc</t>
  </si>
  <si>
    <t>FTE-Stf Attys</t>
  </si>
  <si>
    <t>FTE-Sr Attys</t>
  </si>
  <si>
    <t>FTE-Of Counsel</t>
  </si>
  <si>
    <t>FTE-Tot Leg Staff</t>
  </si>
  <si>
    <t>FTE-Lobbyists</t>
  </si>
  <si>
    <t>FTE-Specialists</t>
  </si>
  <si>
    <t>FTE-Lit Support</t>
  </si>
  <si>
    <t>FTE-Pat Agents</t>
  </si>
  <si>
    <t>FTE-Paralegals</t>
  </si>
  <si>
    <t>FTE-Case Clerks</t>
  </si>
  <si>
    <t>FTE-Law Clerks</t>
  </si>
  <si>
    <t>ChgHrs-EQ Ptnrs</t>
  </si>
  <si>
    <t>ChgHrs-NEQ Ptnrs</t>
  </si>
  <si>
    <t>ChgHrs-Assoc</t>
  </si>
  <si>
    <t>ChgHrs-Total</t>
  </si>
  <si>
    <t>FTE-Admin Mgt</t>
  </si>
  <si>
    <t>Comp-Admin Mgt</t>
  </si>
  <si>
    <t>FTE-PG Mgt</t>
  </si>
  <si>
    <t>Comp-PG Mgt</t>
  </si>
  <si>
    <t>FTE-Secretarial</t>
  </si>
  <si>
    <t>Comp-Secretarial</t>
  </si>
  <si>
    <t>FTE-Word Proc</t>
  </si>
  <si>
    <t>Comp-Word Proc</t>
  </si>
  <si>
    <t>FTE-PSR</t>
  </si>
  <si>
    <t>Comp-PSR</t>
  </si>
  <si>
    <t>FTE-HR</t>
  </si>
  <si>
    <t>Comp-HR</t>
  </si>
  <si>
    <t>FTE-Prof Dev</t>
  </si>
  <si>
    <t>Comp-Prof Dev</t>
  </si>
  <si>
    <t>FTE-Fin/Acct</t>
  </si>
  <si>
    <t>Comp-Fin/Acct</t>
  </si>
  <si>
    <t>FTE-IS</t>
  </si>
  <si>
    <t>Comp-IS</t>
  </si>
  <si>
    <t>FTE-KM/Lib Srv</t>
  </si>
  <si>
    <t>Comp-KM/Lib Srv</t>
  </si>
  <si>
    <t>FTE-Mktg</t>
  </si>
  <si>
    <t>Comp-Mktg</t>
  </si>
  <si>
    <t>FTE-Bus Intake</t>
  </si>
  <si>
    <t>Comp-Bus Intake</t>
  </si>
  <si>
    <t>FTE-Oth Sup Stf</t>
  </si>
  <si>
    <t>Comp-Oth Sup Stf</t>
  </si>
  <si>
    <t>FTE-Tot Admin Stf</t>
  </si>
  <si>
    <t>Salary-Dir Fin</t>
  </si>
  <si>
    <t>Salary-Dir IS</t>
  </si>
  <si>
    <t>Salary-Dir Diversity</t>
  </si>
  <si>
    <t>Salary-Dir HR</t>
  </si>
  <si>
    <t>Salary-Dir KM/Lib Srvcs</t>
  </si>
  <si>
    <t>Salary-Dir PSR</t>
  </si>
  <si>
    <t>Salary-Controller</t>
  </si>
  <si>
    <t>Sal Low-Ofc Mgr</t>
  </si>
  <si>
    <t>Sal Hi-Ofc Mgr</t>
  </si>
  <si>
    <t>Sal Hi-Para Sup</t>
  </si>
  <si>
    <t>Sal Hi-Secretarial</t>
  </si>
  <si>
    <t>Sal Low-Secretarial</t>
  </si>
  <si>
    <t>Sal Low-Para Sup</t>
  </si>
  <si>
    <t>Sal Hi-PSR</t>
  </si>
  <si>
    <t>Sal Low-PSR</t>
  </si>
  <si>
    <t>Sal Hi-HR</t>
  </si>
  <si>
    <t>Sal Low-HR</t>
  </si>
  <si>
    <t>Sal Hi-Fin/Acctg</t>
  </si>
  <si>
    <t>Sal Low-Fin/Acctg</t>
  </si>
  <si>
    <t>Sal Hi-IS</t>
  </si>
  <si>
    <t>Sal Low-IS</t>
  </si>
  <si>
    <t>Sal Hi-KM/Lib Srvcs</t>
  </si>
  <si>
    <t>Sal Low--KM/Lib Srvcs</t>
  </si>
  <si>
    <t>Sal Hi-Mktg</t>
  </si>
  <si>
    <t>Sal Low-Mktg</t>
  </si>
  <si>
    <t>Comp-Tot Admin Staff</t>
  </si>
  <si>
    <t>Bonus-COO</t>
  </si>
  <si>
    <t>Bonus-CFO</t>
  </si>
  <si>
    <t>Bonus-Dir Fin</t>
  </si>
  <si>
    <t>Bonus-Dir IS</t>
  </si>
  <si>
    <t>Bonus-Dir Diversity</t>
  </si>
  <si>
    <t>Bonus-Dir HR</t>
  </si>
  <si>
    <t>Bonus-Dir KM/Lib Srvcs</t>
  </si>
  <si>
    <t>Bonus-CMO</t>
  </si>
  <si>
    <t>Bonus-Dir PSR</t>
  </si>
  <si>
    <t>Bonus-Controller</t>
  </si>
  <si>
    <t>Bon Hi-Ofc Mgr</t>
  </si>
  <si>
    <t>Bon Low-Ofc Mgr</t>
  </si>
  <si>
    <t>Bon Hi-Para Sup</t>
  </si>
  <si>
    <t>Bon Low-Para Sup</t>
  </si>
  <si>
    <t>Bon Hi-Secretarial</t>
  </si>
  <si>
    <t>Bon Low-Secretarial</t>
  </si>
  <si>
    <t>Bon Hi-PSR</t>
  </si>
  <si>
    <t>Bon Low-PSR</t>
  </si>
  <si>
    <t>Bon Hi-HR</t>
  </si>
  <si>
    <t>Bon Low-HR</t>
  </si>
  <si>
    <t>Bon Hi-Fin/Acctg</t>
  </si>
  <si>
    <t>Bon Low-Fin/Acctg</t>
  </si>
  <si>
    <t>Bon Hi-IS</t>
  </si>
  <si>
    <t>Bon Low-IS</t>
  </si>
  <si>
    <t>Bon Hi-KM/Lib Srvcs</t>
  </si>
  <si>
    <t>Bon Low--KM/Lib Srvcs</t>
  </si>
  <si>
    <t>Bon Hi-Mktg</t>
  </si>
  <si>
    <t>Bon Low-Mktg</t>
  </si>
  <si>
    <t>Oth EmpCost-Life</t>
  </si>
  <si>
    <t>Oth EmpCost-Pens</t>
  </si>
  <si>
    <t>Oth EmpCost-RetBens</t>
  </si>
  <si>
    <t>Oth EmpCost-nonW2</t>
  </si>
  <si>
    <t>Oth EmpCost-Soc Sec</t>
  </si>
  <si>
    <t>Oth EmpCost-Unemp Ins</t>
  </si>
  <si>
    <t>Oth EmpCost-Work Comp</t>
  </si>
  <si>
    <t>Oth EmpCost-Info Tech</t>
  </si>
  <si>
    <t>Oth EmpCost-Acctg Fin</t>
  </si>
  <si>
    <t>Oth EmpCost-HR Mktg</t>
  </si>
  <si>
    <t>Oth EmpCost-Other</t>
  </si>
  <si>
    <t>Oth EmpCost-Parking</t>
  </si>
  <si>
    <t>Oth EmpCost-Bens Pens</t>
  </si>
  <si>
    <t>Oth EmpCost-Wellness</t>
  </si>
  <si>
    <t>Oth EmpCost-Child Care</t>
  </si>
  <si>
    <t>Oth EmpCost-Payroll Tax</t>
  </si>
  <si>
    <t xml:space="preserve">Tot Oth EmpCost </t>
  </si>
  <si>
    <t>Occup-Rent Premises</t>
  </si>
  <si>
    <t>Occup-Apt Rent</t>
  </si>
  <si>
    <t>Occup-Bldg Chgbacks</t>
  </si>
  <si>
    <t>Occup-Depreciation</t>
  </si>
  <si>
    <t>Occup-Utilities</t>
  </si>
  <si>
    <t>Occup-Taxes</t>
  </si>
  <si>
    <t>Occup-Leasehold Impr</t>
  </si>
  <si>
    <t>Occup-Maint&amp;Repair</t>
  </si>
  <si>
    <t>Occup-Offsite Storage</t>
  </si>
  <si>
    <t>Occup-Off Move Settlement</t>
  </si>
  <si>
    <t>Occup-Outside Consult</t>
  </si>
  <si>
    <t>Occup-Housekeep</t>
  </si>
  <si>
    <t>Occup-Security</t>
  </si>
  <si>
    <t>Occup-Other</t>
  </si>
  <si>
    <t>Occup-Subtot</t>
  </si>
  <si>
    <t>Occup-Deductions</t>
  </si>
  <si>
    <t>Occup-Tot</t>
  </si>
  <si>
    <t>OffOperExps-Photocopy</t>
  </si>
  <si>
    <t>OffOperExps-Supplies</t>
  </si>
  <si>
    <t>OffOperExps-SmOff Equip</t>
  </si>
  <si>
    <t>OffOperExps-Facilities</t>
  </si>
  <si>
    <t>OffOperExps-Depreciation</t>
  </si>
  <si>
    <t>OffOperExps-InterestExp</t>
  </si>
  <si>
    <t>OffOperExps-MaintOffEquip</t>
  </si>
  <si>
    <t>OffOperExps-RentOffFurn&amp;Fix</t>
  </si>
  <si>
    <t>OffOperExps-AdminDues&amp;Ed</t>
  </si>
  <si>
    <t>OffOperExps-AdminTrvl</t>
  </si>
  <si>
    <t>OffOperExps-OT Park&amp;Taxi</t>
  </si>
  <si>
    <t>OffOperExps-OT Meals Admin</t>
  </si>
  <si>
    <t>OffOperExps-Auto Exp</t>
  </si>
  <si>
    <t xml:space="preserve">OffOperExps-NonLawyer Hiring </t>
  </si>
  <si>
    <t>OffOperExps-Coffee,Soda,Party</t>
  </si>
  <si>
    <t xml:space="preserve">OffOperExps-MovingInterOff </t>
  </si>
  <si>
    <t>OffOperExps-Gifts Emp</t>
  </si>
  <si>
    <t>OffOperExps-Plants</t>
  </si>
  <si>
    <t>OffOperExps-Other</t>
  </si>
  <si>
    <t>OffOperExps-Subtot</t>
  </si>
  <si>
    <t>OffOperExps-Deductions</t>
  </si>
  <si>
    <t>OffOperExps-Tot</t>
  </si>
  <si>
    <t>IS-Depreciation</t>
  </si>
  <si>
    <t>IS-SuppliesEquip</t>
  </si>
  <si>
    <t>IS-Interest on Debt</t>
  </si>
  <si>
    <t>IS-Amortization Software</t>
  </si>
  <si>
    <t>IS-LeasePay&amp;RentExps</t>
  </si>
  <si>
    <t>IS-MaintRepairs Hardware</t>
  </si>
  <si>
    <t>IS-Software License Fees</t>
  </si>
  <si>
    <t>IS-Software Maint Fees</t>
  </si>
  <si>
    <t>IS-Outside Consult Fees</t>
  </si>
  <si>
    <t>IS-Other</t>
  </si>
  <si>
    <t>IS-Subtot</t>
  </si>
  <si>
    <t>IS-Deductions</t>
  </si>
  <si>
    <t>IS-Tot</t>
  </si>
  <si>
    <t>ProfActs-AssocDues</t>
  </si>
  <si>
    <t>ProfActs-AssocTrvl</t>
  </si>
  <si>
    <t>ProfActs-CE&amp;Seminars</t>
  </si>
  <si>
    <t>ProfActs-PtnrFirm Mtgs</t>
  </si>
  <si>
    <t>ProfActs-NewAssoc Develop</t>
  </si>
  <si>
    <t>ProfActs-BarReview Fees</t>
  </si>
  <si>
    <t>ProfActs-Other</t>
  </si>
  <si>
    <t>ProfActs-Tot</t>
  </si>
  <si>
    <t>Mktg-Advertising</t>
  </si>
  <si>
    <t>Mktg-BrochuresPublications</t>
  </si>
  <si>
    <t>Mktg-Internet Website</t>
  </si>
  <si>
    <t>Mktg-Consult&amp;Train</t>
  </si>
  <si>
    <t>Mktg-Research</t>
  </si>
  <si>
    <t>Mktg-Seminar Exps</t>
  </si>
  <si>
    <t>Mktg-Club Dues&amp;Exps</t>
  </si>
  <si>
    <t>Mktg-PracBusDevelopMeals</t>
  </si>
  <si>
    <t>Mktg-Industry Mtgs</t>
  </si>
  <si>
    <t>Mktg-Client RelationsPromo</t>
  </si>
  <si>
    <t>Mktg-Tvl MealsAccom</t>
  </si>
  <si>
    <t>Mktg-Other</t>
  </si>
  <si>
    <t>Mktg-Tot</t>
  </si>
  <si>
    <t>PSR-Trvl Meals</t>
  </si>
  <si>
    <t>PSR-SummerAssoc</t>
  </si>
  <si>
    <t>PSR-BrochuresPubs</t>
  </si>
  <si>
    <t>PSR-Agency&amp;Ads</t>
  </si>
  <si>
    <t>PSR-CampusInterview</t>
  </si>
  <si>
    <t>PSR-NewLwyrReloc</t>
  </si>
  <si>
    <t>PSR-Moving InterOff</t>
  </si>
  <si>
    <t>PSR-Other</t>
  </si>
  <si>
    <t>PSR-Tot</t>
  </si>
  <si>
    <t>Oth Ins&amp;Tax-Property</t>
  </si>
  <si>
    <t>Oth Ins&amp;Tax-Auto</t>
  </si>
  <si>
    <t>Oth Ins&amp;Tax-Trvl Accident</t>
  </si>
  <si>
    <t>Oth Ins&amp;Tax-Other</t>
  </si>
  <si>
    <t>Oth Ins&amp;Tax-Pers Prop</t>
  </si>
  <si>
    <t>Oth Ins&amp;Tax-StateLcl Tax</t>
  </si>
  <si>
    <t>Oth Ins&amp;Tax-Lcl Profit Tax</t>
  </si>
  <si>
    <t>Oth Ins&amp;Tax-Unincorp Tax</t>
  </si>
  <si>
    <t>Oth Ins&amp;Tax-Sales&amp;Use Tax</t>
  </si>
  <si>
    <t>Oth Ins&amp;Tax-Tot</t>
  </si>
  <si>
    <t>Comm-Telephone</t>
  </si>
  <si>
    <t>Comm-Postage</t>
  </si>
  <si>
    <t>Comm-Smartphones</t>
  </si>
  <si>
    <t>Comm-Fax</t>
  </si>
  <si>
    <t>Comm-OutsideDataInternet</t>
  </si>
  <si>
    <t>Comm-MaintRepairsEquip</t>
  </si>
  <si>
    <t>Comm-Outside Messenger</t>
  </si>
  <si>
    <t>Comm-DeprecPhone</t>
  </si>
  <si>
    <t>Comm-DeprecRentTelecom</t>
  </si>
  <si>
    <t>Comm-Other</t>
  </si>
  <si>
    <t>Comm-Subtot</t>
  </si>
  <si>
    <t>Comm-Deductions</t>
  </si>
  <si>
    <t>Comm-Tot</t>
  </si>
  <si>
    <t>RefMatls-Books,Subsc</t>
  </si>
  <si>
    <t>RefMatls-Depreciation</t>
  </si>
  <si>
    <t>RefMatls-Lgl Research</t>
  </si>
  <si>
    <t>RefMatls-LibSoftware Maint</t>
  </si>
  <si>
    <t>RefMatls-Supplies</t>
  </si>
  <si>
    <t>RefMatls-Other</t>
  </si>
  <si>
    <t>RefMatls-Subtot</t>
  </si>
  <si>
    <t>RefMatls-Deductions</t>
  </si>
  <si>
    <t>RefMatls-Tot</t>
  </si>
  <si>
    <t>ProfSvs-Outside Attys</t>
  </si>
  <si>
    <t>ProfSvs-Acctg</t>
  </si>
  <si>
    <t>ProfSvs-Auditing</t>
  </si>
  <si>
    <t>ProfSvs-HR &amp; Training</t>
  </si>
  <si>
    <t>ProfSvs-Payroll</t>
  </si>
  <si>
    <t>ProfSvs-Mgmt Consult</t>
  </si>
  <si>
    <t>ProfSvs-Lgl Survey Fees</t>
  </si>
  <si>
    <t>ProfSvs-Other</t>
  </si>
  <si>
    <t>ProfSvs-Tot</t>
  </si>
  <si>
    <t>Cl DisbWO-Unbilled</t>
  </si>
  <si>
    <t>Cl DisbWO-Billed</t>
  </si>
  <si>
    <t>CL DisbWO-MealsEntertain</t>
  </si>
  <si>
    <t>CL DisbWO-Misc</t>
  </si>
  <si>
    <t>CL DisbWO-Subtot</t>
  </si>
  <si>
    <t>CL DisbWO-Deductions</t>
  </si>
  <si>
    <t>CL DisbWO-Tot</t>
  </si>
  <si>
    <t>Comp-AssocSrStf Attys</t>
  </si>
  <si>
    <t>Comp-Lobbyists</t>
  </si>
  <si>
    <t>Comp-Specialists</t>
  </si>
  <si>
    <t>Comp-Lit Support</t>
  </si>
  <si>
    <t>Comp-Pat Agents</t>
  </si>
  <si>
    <t>Comp-Paralegals</t>
  </si>
  <si>
    <t>Comp-Case Clerks</t>
  </si>
  <si>
    <t>Comp-Law Clerks</t>
  </si>
  <si>
    <t>Comp-Tot Costs</t>
  </si>
  <si>
    <t>Tot Emp Costs</t>
  </si>
  <si>
    <t>ProfLiabInsurance-Tot</t>
  </si>
  <si>
    <t>Other Exps-Tot</t>
  </si>
  <si>
    <t>DiscBens&amp;Tax-Attys</t>
  </si>
  <si>
    <t>DiscBens&amp;Tax-Tkpr&amp;Admin</t>
  </si>
  <si>
    <t>GrFees-FirmTKs</t>
  </si>
  <si>
    <t>GrFees-ContractTKs</t>
  </si>
  <si>
    <t>GrFees-Commissions</t>
  </si>
  <si>
    <t>GrFees-DirectorsFees</t>
  </si>
  <si>
    <t>GrFees-OthProfSvs</t>
  </si>
  <si>
    <t>GrFees-OthPersonalSvs</t>
  </si>
  <si>
    <t>GrFees-RecoveryNonLgl</t>
  </si>
  <si>
    <t>GrFees-Other</t>
  </si>
  <si>
    <t>GrFees-FeesOutsideAttys</t>
  </si>
  <si>
    <t>GrFees-ExpsContractAttys</t>
  </si>
  <si>
    <t>GrFees-Fees Lit Support</t>
  </si>
  <si>
    <t>GrFees-HardDisburse</t>
  </si>
  <si>
    <t>GrFees-Tot</t>
  </si>
  <si>
    <t>OC&amp;InactvPtnrs-Frmr/Inactv Ptnrs</t>
  </si>
  <si>
    <t>OC&amp;InactvPtnrs-Unfund Retire</t>
  </si>
  <si>
    <t>OC&amp;InactvPtnrs-OC Pay</t>
  </si>
  <si>
    <t>OC&amp;InactvPtnrs-Total</t>
  </si>
  <si>
    <t>NonOpChrgsCred-Charity</t>
  </si>
  <si>
    <t>NonOpChrgsCred-Politics</t>
  </si>
  <si>
    <t>NonOpChrgsCred-Loan Interest</t>
  </si>
  <si>
    <t>NonOpChrgsCred-Retained Earn</t>
  </si>
  <si>
    <t>NonOpChrgsCred-RealEst Prop Tax</t>
  </si>
  <si>
    <t>NonOpChrgsCred-OtherChrgs</t>
  </si>
  <si>
    <t>NonOpChrgsCred-ChrgsSubtot</t>
  </si>
  <si>
    <t>NonOpChrgsCred-Sale Assets</t>
  </si>
  <si>
    <t>NonOpChrgsCred-IntDivid</t>
  </si>
  <si>
    <t>NonOpChrgsCred-OtherCredits</t>
  </si>
  <si>
    <t>NonOpChrgsCred-CreditSubtot</t>
  </si>
  <si>
    <t>NonOpChrgsCred-Tot</t>
  </si>
  <si>
    <t>Oper Exps-Tot</t>
  </si>
  <si>
    <t>Oper Income</t>
  </si>
  <si>
    <t>Net Income All Ptnrs</t>
  </si>
  <si>
    <t>Comp-Non Eq Ptnr</t>
  </si>
  <si>
    <t>Net Income Dist Eq Ptnrs</t>
  </si>
  <si>
    <t>Client Concent% $10m+</t>
  </si>
  <si>
    <t>Client Concent% $5-$10m</t>
  </si>
  <si>
    <t>Client Concent% $1-$5m</t>
  </si>
  <si>
    <t>Client Concent% $501k-$1m</t>
  </si>
  <si>
    <t>Client Concent% $100k-$500k</t>
  </si>
  <si>
    <t>Client Concent% &lt;$100k</t>
  </si>
  <si>
    <t>Client Concent%-Tot</t>
  </si>
  <si>
    <t>Client Concent# $10m+</t>
  </si>
  <si>
    <t>Client Concent# $5-$10m</t>
  </si>
  <si>
    <t>Client Concent# $1-$5m</t>
  </si>
  <si>
    <t>Client Concent# $501k-$1m</t>
  </si>
  <si>
    <t>Client Concent# $100k-$500k</t>
  </si>
  <si>
    <t>Client Concent# &lt;$100k</t>
  </si>
  <si>
    <t>Client Concent#-Tot</t>
  </si>
  <si>
    <t>Mths Invest-Unbilled Time-MY</t>
  </si>
  <si>
    <t>Mths Invest-Unbilled Time-YE</t>
  </si>
  <si>
    <t>Mths Invest-Mos OS Rec-MY</t>
  </si>
  <si>
    <t>Mths Invest-Mos OS Rec-YE</t>
  </si>
  <si>
    <t>Mths Invest-Mos Tot-MY</t>
  </si>
  <si>
    <t>Mths Invest-Mos Tot-YE</t>
  </si>
  <si>
    <t>Realization-AR%</t>
  </si>
  <si>
    <t>Realization-WIP%</t>
  </si>
  <si>
    <t>Aging AR 1-60 Days</t>
  </si>
  <si>
    <t>Aging AR 61-90 Days</t>
  </si>
  <si>
    <t>Aging AR 91-120 Days</t>
  </si>
  <si>
    <t>Aging AR 121-180 Days</t>
  </si>
  <si>
    <t>Aging AR &gt;180 Days</t>
  </si>
  <si>
    <t>Aging AR-Less Reserve</t>
  </si>
  <si>
    <t xml:space="preserve">Aging AR-Net Realizable </t>
  </si>
  <si>
    <t>Aging WIP 1-60 Days</t>
  </si>
  <si>
    <t>Aging WIP 61-90 Days</t>
  </si>
  <si>
    <t>Aging WIP 91-120 Days</t>
  </si>
  <si>
    <t>Aging WIP 121-180 Days</t>
  </si>
  <si>
    <t>Aging WIP &gt;180 Days</t>
  </si>
  <si>
    <t>Aging WIP-Less Reserve</t>
  </si>
  <si>
    <t>Aging WIP-Net Realizable</t>
  </si>
  <si>
    <t>Total Cap Bal FYE</t>
  </si>
  <si>
    <t>Cap Int Rate Pd</t>
  </si>
  <si>
    <t>Cap Contributed</t>
  </si>
  <si>
    <t>ST Debt Min</t>
  </si>
  <si>
    <t>ST Debt Max</t>
  </si>
  <si>
    <t>LT Debt Min</t>
  </si>
  <si>
    <t>LT Debt Max</t>
  </si>
  <si>
    <t>Total Debt Min</t>
  </si>
  <si>
    <t>Total Debt Max</t>
  </si>
  <si>
    <t>BanksLOC-Credit #Banks</t>
  </si>
  <si>
    <t>BanksLOC-Credit Agg Credit Avail</t>
  </si>
  <si>
    <t>BanksLOC-Credit Avail Draw</t>
  </si>
  <si>
    <t>BanksLOC-Lgst Credit Term</t>
  </si>
  <si>
    <t xml:space="preserve">BanksLOC-Lgst Int Rate Credit </t>
  </si>
  <si>
    <t>BanksLOC-Lgst Credit-FixedorFloat</t>
  </si>
  <si>
    <t>BanksLOC-Avg Spread Var Int Rate</t>
  </si>
  <si>
    <t>BanksLOC-O/S Prop&amp;Equip cap leases</t>
  </si>
  <si>
    <t>PLI Agg Coverage</t>
  </si>
  <si>
    <t>PLI Max Coverage</t>
  </si>
  <si>
    <t>PLI Agg Deductible</t>
  </si>
  <si>
    <t>PLI Deductible per Claim</t>
  </si>
  <si>
    <t>Copy-ChrgPg BW</t>
  </si>
  <si>
    <t>Copy-ChrgPg Color</t>
  </si>
  <si>
    <t>Copy-%Rec</t>
  </si>
  <si>
    <t>LD Phone-%Markup</t>
  </si>
  <si>
    <t>LD Phone-%Rec</t>
  </si>
  <si>
    <t>Mail-%Markup</t>
  </si>
  <si>
    <t>Mail-%Rec</t>
  </si>
  <si>
    <t>ALR-%Markup</t>
  </si>
  <si>
    <t>ALR-%Rec</t>
  </si>
  <si>
    <t>Messenger-%Markup</t>
  </si>
  <si>
    <t>ClMeal&amp;Enter-%Rec</t>
  </si>
  <si>
    <t>SecAdminOT-%Rec</t>
  </si>
  <si>
    <t>ClDisb-OOP</t>
  </si>
  <si>
    <t>ClDisb-Unrecov OOP</t>
  </si>
  <si>
    <t>ClDisb-WriteOffs</t>
  </si>
  <si>
    <t>Outsourced-HR Personnel</t>
  </si>
  <si>
    <t>Outsourced-FinAcctg</t>
  </si>
  <si>
    <t>Outsourced-IS</t>
  </si>
  <si>
    <t>Outsourced-Library Svs</t>
  </si>
  <si>
    <t>Outsourced-MktBusDevel</t>
  </si>
  <si>
    <t>Outsourced-PhotoMailRm</t>
  </si>
  <si>
    <t>Outrsourced-Messengers</t>
  </si>
  <si>
    <t>DET Submission:</t>
  </si>
  <si>
    <t>No</t>
  </si>
  <si>
    <t>M11</t>
  </si>
  <si>
    <t>M13</t>
  </si>
  <si>
    <t>M15</t>
  </si>
  <si>
    <t>M17</t>
  </si>
  <si>
    <t>M19</t>
  </si>
  <si>
    <t>M21</t>
  </si>
  <si>
    <t>M23</t>
  </si>
  <si>
    <t>M25</t>
  </si>
  <si>
    <t>M27</t>
  </si>
  <si>
    <t>M29</t>
  </si>
  <si>
    <t>M31</t>
  </si>
  <si>
    <t>M33</t>
  </si>
  <si>
    <t>M10</t>
  </si>
  <si>
    <t>M12</t>
  </si>
  <si>
    <t>M14</t>
  </si>
  <si>
    <t>M16</t>
  </si>
  <si>
    <t>M18</t>
  </si>
  <si>
    <t>M20</t>
  </si>
  <si>
    <t>M24</t>
  </si>
  <si>
    <t>M26</t>
  </si>
  <si>
    <t>M30</t>
  </si>
  <si>
    <t>M35</t>
  </si>
  <si>
    <t>M36</t>
  </si>
  <si>
    <t>M37</t>
  </si>
  <si>
    <t>M38</t>
  </si>
  <si>
    <t>M39</t>
  </si>
  <si>
    <t>M40</t>
  </si>
  <si>
    <t>M41</t>
  </si>
  <si>
    <t>M42</t>
  </si>
  <si>
    <t>M43</t>
  </si>
  <si>
    <t>M44</t>
  </si>
  <si>
    <t>M45</t>
  </si>
  <si>
    <t>M46</t>
  </si>
  <si>
    <t>M47</t>
  </si>
  <si>
    <t>M49</t>
  </si>
  <si>
    <t>M52</t>
  </si>
  <si>
    <t>M57</t>
  </si>
  <si>
    <t>M58</t>
  </si>
  <si>
    <t>M59</t>
  </si>
  <si>
    <t>M60</t>
  </si>
  <si>
    <t>M61</t>
  </si>
  <si>
    <t>M62</t>
  </si>
  <si>
    <t>M63</t>
  </si>
  <si>
    <t>M64</t>
  </si>
  <si>
    <t>M65</t>
  </si>
  <si>
    <t>M66</t>
  </si>
  <si>
    <t>M67</t>
  </si>
  <si>
    <t>M68</t>
  </si>
  <si>
    <t>M69</t>
  </si>
  <si>
    <t>M70</t>
  </si>
  <si>
    <t>M71</t>
  </si>
  <si>
    <t>M72</t>
  </si>
  <si>
    <t>M73</t>
  </si>
  <si>
    <t>M74</t>
  </si>
  <si>
    <t>M76</t>
  </si>
  <si>
    <t>M79</t>
  </si>
  <si>
    <t>M84</t>
  </si>
  <si>
    <t>M85</t>
  </si>
  <si>
    <t>M86</t>
  </si>
  <si>
    <t>M87</t>
  </si>
  <si>
    <t>M88</t>
  </si>
  <si>
    <t>M89</t>
  </si>
  <si>
    <t>M90</t>
  </si>
  <si>
    <t>M91</t>
  </si>
  <si>
    <t>M92</t>
  </si>
  <si>
    <t>M94</t>
  </si>
  <si>
    <t>M97</t>
  </si>
  <si>
    <t>M102</t>
  </si>
  <si>
    <t>M103</t>
  </si>
  <si>
    <t>M104</t>
  </si>
  <si>
    <t>M105</t>
  </si>
  <si>
    <t>M106</t>
  </si>
  <si>
    <t>M107</t>
  </si>
  <si>
    <t>M110</t>
  </si>
  <si>
    <t>M115</t>
  </si>
  <si>
    <t>M116</t>
  </si>
  <si>
    <t>M117</t>
  </si>
  <si>
    <t>M118</t>
  </si>
  <si>
    <t>M119</t>
  </si>
  <si>
    <t>M120</t>
  </si>
  <si>
    <t>M121</t>
  </si>
  <si>
    <t>M122</t>
  </si>
  <si>
    <t>M123</t>
  </si>
  <si>
    <t>M124</t>
  </si>
  <si>
    <t>M125</t>
  </si>
  <si>
    <t>M128</t>
  </si>
  <si>
    <t>M133</t>
  </si>
  <si>
    <t>M134</t>
  </si>
  <si>
    <t>M135</t>
  </si>
  <si>
    <t>M136</t>
  </si>
  <si>
    <t>M137</t>
  </si>
  <si>
    <t>M138</t>
  </si>
  <si>
    <t>M139</t>
  </si>
  <si>
    <t>M142</t>
  </si>
  <si>
    <t>M148</t>
  </si>
  <si>
    <t>M149</t>
  </si>
  <si>
    <t>M150</t>
  </si>
  <si>
    <t>M152</t>
  </si>
  <si>
    <t>M153</t>
  </si>
  <si>
    <t>M154</t>
  </si>
  <si>
    <t>M155</t>
  </si>
  <si>
    <t>M156</t>
  </si>
  <si>
    <t>M157</t>
  </si>
  <si>
    <t>M160</t>
  </si>
  <si>
    <t>M165</t>
  </si>
  <si>
    <t>M166</t>
  </si>
  <si>
    <t>M167</t>
  </si>
  <si>
    <t>M168</t>
  </si>
  <si>
    <t>M169</t>
  </si>
  <si>
    <t>M170</t>
  </si>
  <si>
    <t>M171</t>
  </si>
  <si>
    <t>M172</t>
  </si>
  <si>
    <t>M173</t>
  </si>
  <si>
    <t>M175</t>
  </si>
  <si>
    <t>M178</t>
  </si>
  <si>
    <t>M183</t>
  </si>
  <si>
    <t>M184</t>
  </si>
  <si>
    <t>M185</t>
  </si>
  <si>
    <t>M186</t>
  </si>
  <si>
    <t>M187</t>
  </si>
  <si>
    <t>M189</t>
  </si>
  <si>
    <t>M192</t>
  </si>
  <si>
    <t>M197</t>
  </si>
  <si>
    <t>M198</t>
  </si>
  <si>
    <t>M199</t>
  </si>
  <si>
    <t>M200</t>
  </si>
  <si>
    <t>M201</t>
  </si>
  <si>
    <t>M202</t>
  </si>
  <si>
    <t>M203</t>
  </si>
  <si>
    <t>M206</t>
  </si>
  <si>
    <t>M212</t>
  </si>
  <si>
    <t>M213</t>
  </si>
  <si>
    <t>M214</t>
  </si>
  <si>
    <t>M216</t>
  </si>
  <si>
    <t>M219</t>
  </si>
  <si>
    <t>M32</t>
  </si>
  <si>
    <t>M50</t>
  </si>
  <si>
    <t>M51</t>
  </si>
  <si>
    <t>M55</t>
  </si>
  <si>
    <t>M9:Form 6, Line 1</t>
  </si>
  <si>
    <t>M16:L9</t>
  </si>
  <si>
    <t>M30:Form 6, Line 6</t>
  </si>
  <si>
    <t>M41:Form 6, Line 7</t>
  </si>
  <si>
    <t>M9:Form 5, Line11</t>
  </si>
  <si>
    <t>M34:Form 5, Line 13</t>
  </si>
  <si>
    <t>M56:Form5, Line 14</t>
  </si>
  <si>
    <t>M83:Form 5, Line 15</t>
  </si>
  <si>
    <t>M101:Form 5, Line 16</t>
  </si>
  <si>
    <t>M114: Form 5, Line 17</t>
  </si>
  <si>
    <t>M132:Form 5, Line 18</t>
  </si>
  <si>
    <t>M147:Form 5, Line 20</t>
  </si>
  <si>
    <t>M164:Form 5, Line 21</t>
  </si>
  <si>
    <t>M182:Form 5, Line 22</t>
  </si>
  <si>
    <t>M196:Form 5, Line 23</t>
  </si>
  <si>
    <t>M211:Form 5, Line 24</t>
  </si>
  <si>
    <t>M9:All Comp Lines</t>
  </si>
  <si>
    <t>M9:L1</t>
  </si>
  <si>
    <t>M10:L2</t>
  </si>
  <si>
    <t>M11:L3</t>
  </si>
  <si>
    <t>M12:L4</t>
  </si>
  <si>
    <t>M13:L5</t>
  </si>
  <si>
    <t>M14:L6</t>
  </si>
  <si>
    <t>M15:L7</t>
  </si>
  <si>
    <t>M16:L8</t>
  </si>
  <si>
    <t>M28:L19</t>
  </si>
  <si>
    <t>M21:L9</t>
  </si>
  <si>
    <t>M22:L10</t>
  </si>
  <si>
    <t>M23:L11</t>
  </si>
  <si>
    <t>M24:L12</t>
  </si>
  <si>
    <t>M25:L13</t>
  </si>
  <si>
    <t>M26:L14</t>
  </si>
  <si>
    <t>M30:L16</t>
  </si>
  <si>
    <t>M31:L17</t>
  </si>
  <si>
    <t>M32:L18</t>
  </si>
  <si>
    <t>M33:L19</t>
  </si>
  <si>
    <t>M34:L20</t>
  </si>
  <si>
    <t>M35:L21</t>
  </si>
  <si>
    <t>M8:L1</t>
  </si>
  <si>
    <t>M13:L4</t>
  </si>
  <si>
    <t>M14:L5</t>
  </si>
  <si>
    <t>M16:L6</t>
  </si>
  <si>
    <t>M17:L7</t>
  </si>
  <si>
    <t>M19:L8</t>
  </si>
  <si>
    <t>M20:L9</t>
  </si>
  <si>
    <t>M25:L11</t>
  </si>
  <si>
    <t>M26:L12</t>
  </si>
  <si>
    <t>M32:L17</t>
  </si>
  <si>
    <t>M34:L18</t>
  </si>
  <si>
    <t>M35:L19</t>
  </si>
  <si>
    <t>M36:L20</t>
  </si>
  <si>
    <t>M37:L21</t>
  </si>
  <si>
    <t>M24:L13</t>
  </si>
  <si>
    <t>M25:L14</t>
  </si>
  <si>
    <t>M26:L15</t>
  </si>
  <si>
    <t>M28:L16</t>
  </si>
  <si>
    <t>M29:L17</t>
  </si>
  <si>
    <t>M30:L18</t>
  </si>
  <si>
    <t>M31:L19</t>
  </si>
  <si>
    <t>M32:L20</t>
  </si>
  <si>
    <t>M33:L21</t>
  </si>
  <si>
    <t>M34:L22</t>
  </si>
  <si>
    <t>I_PRINT_SUPPRESS_OTHER_CHIEFS</t>
  </si>
  <si>
    <r>
      <t xml:space="preserve">Information Systems </t>
    </r>
    <r>
      <rPr>
        <i/>
        <sz val="9"/>
        <color indexed="8"/>
        <rFont val="Times New Roman"/>
        <family val="1"/>
      </rPr>
      <t>(IS)</t>
    </r>
  </si>
  <si>
    <r>
      <t xml:space="preserve">Chief Operating Officer </t>
    </r>
    <r>
      <rPr>
        <i/>
        <sz val="9"/>
        <color indexed="8"/>
        <rFont val="Times New Roman"/>
        <family val="1"/>
      </rPr>
      <t>(COO)</t>
    </r>
  </si>
  <si>
    <r>
      <t xml:space="preserve">Chief Financial Officer </t>
    </r>
    <r>
      <rPr>
        <i/>
        <sz val="9"/>
        <color indexed="8"/>
        <rFont val="Times New Roman"/>
        <family val="1"/>
      </rPr>
      <t>(CFO)</t>
    </r>
  </si>
  <si>
    <r>
      <t xml:space="preserve">Chief Marketing Officer </t>
    </r>
    <r>
      <rPr>
        <i/>
        <sz val="9"/>
        <color indexed="8"/>
        <rFont val="Times New Roman"/>
        <family val="1"/>
      </rPr>
      <t>(CMO)</t>
    </r>
  </si>
  <si>
    <r>
      <t xml:space="preserve">Director of Professional Staff Recruiting </t>
    </r>
    <r>
      <rPr>
        <i/>
        <sz val="9"/>
        <color indexed="8"/>
        <rFont val="Times New Roman"/>
        <family val="1"/>
      </rPr>
      <t>(PSR)</t>
    </r>
  </si>
  <si>
    <t>Director of Business Operations/Office Facilities</t>
  </si>
  <si>
    <t>Director of Attorney Professional Dev. &amp; Training</t>
  </si>
  <si>
    <t>Director of Taxation</t>
  </si>
  <si>
    <t>Form 1:  Firm Reporting Information</t>
  </si>
  <si>
    <t>Form 2:  Timekeeper Staffing &amp; Utilization</t>
  </si>
  <si>
    <t>Which of the following types of benefits do you offer?</t>
  </si>
  <si>
    <t>401(k) pre-tax employee deferrals</t>
  </si>
  <si>
    <t>401(k) Roth employee deferrals</t>
  </si>
  <si>
    <t>401(k) pre-tax employer matching contributions</t>
  </si>
  <si>
    <t>401(k) post-tax employee deferrals</t>
  </si>
  <si>
    <t>Additional non-elective employer contributions (Profit Sharing)</t>
  </si>
  <si>
    <t>Qualified defined benefit plan</t>
  </si>
  <si>
    <t>Non-qualified or unfunded retirement plan</t>
  </si>
  <si>
    <t>Active healthcare benefits</t>
  </si>
  <si>
    <t>Post-retirement healthcare benefits</t>
  </si>
  <si>
    <t xml:space="preserve">What definition of compensation is used for 401(k) employee deferrals, matching </t>
  </si>
  <si>
    <t>contributions and/or additional non-elective contributions?</t>
  </si>
  <si>
    <t>Note:  Respond only if selected 'Yes' on question 1a, b, c, d, or e.</t>
  </si>
  <si>
    <t>Base pay only</t>
  </si>
  <si>
    <r>
      <t xml:space="preserve">Total compensation </t>
    </r>
    <r>
      <rPr>
        <i/>
        <sz val="9"/>
        <rFont val="Times New Roman"/>
        <family val="1"/>
      </rPr>
      <t>(W-2, Box 1)</t>
    </r>
  </si>
  <si>
    <t>At what level is the 401(k) pre-tax employer matching contributions</t>
  </si>
  <si>
    <t>(assuming maximum employee deferrals)?</t>
  </si>
  <si>
    <t>Note:  Respond only if selected 'Yes' on question 1c.</t>
  </si>
  <si>
    <t>Between 1% and 1.9% of compensation</t>
  </si>
  <si>
    <t>Between 2% and 2.9% of compensation</t>
  </si>
  <si>
    <t>Between 3% and 3.9% of compensation</t>
  </si>
  <si>
    <t>Between 4% and 4.9% of compensation</t>
  </si>
  <si>
    <t>5% of compensation or above</t>
  </si>
  <si>
    <t>What was your most recent profit sharing or money-purchase plan contribution?</t>
  </si>
  <si>
    <t>Note:  Respond only if selected 'Yes' on question 1e.</t>
  </si>
  <si>
    <t>Between 1% and 2.9% of compensation</t>
  </si>
  <si>
    <t>Between 3% and 4.9% of compensation</t>
  </si>
  <si>
    <t>Between 5% and 6.9% of compensation</t>
  </si>
  <si>
    <t>Between 7% and 8.9% of compensation</t>
  </si>
  <si>
    <t>9% of compensation or above</t>
  </si>
  <si>
    <t>Sliding scale based on compensation level and/or years of service</t>
  </si>
  <si>
    <t>What type of qualified defined benefit plan are you offering?</t>
  </si>
  <si>
    <t>Note:  Respond only if selected 'Yes' on question 1f.</t>
  </si>
  <si>
    <t>Cash Balance Plan</t>
  </si>
  <si>
    <t>Final Average Pay Plan</t>
  </si>
  <si>
    <t>Career Average Pay Plan</t>
  </si>
  <si>
    <t>Pension Equity Plan</t>
  </si>
  <si>
    <t>What interest credit basis does your Cash Balance Plan use?</t>
  </si>
  <si>
    <t>Note:  Respond only if selected 'Yes' on question 5a.</t>
  </si>
  <si>
    <r>
      <t xml:space="preserve">Fixed Income Based </t>
    </r>
    <r>
      <rPr>
        <i/>
        <sz val="9"/>
        <rFont val="Times New Roman"/>
        <family val="1"/>
      </rPr>
      <t>(e.g., fixed return or 30 year Treasury rate)</t>
    </r>
  </si>
  <si>
    <r>
      <t xml:space="preserve">Equity Based </t>
    </r>
    <r>
      <rPr>
        <i/>
        <sz val="9"/>
        <rFont val="Times New Roman"/>
        <family val="1"/>
      </rPr>
      <t>(e.g., return on plan assets or S&amp;P 500 index)</t>
    </r>
  </si>
  <si>
    <t>What healthcare benefits do you provide?</t>
  </si>
  <si>
    <t>Note:  Respond only if selected 'Yes' on question 1h.</t>
  </si>
  <si>
    <t>Medical benefits</t>
  </si>
  <si>
    <t>Prescription drug benefits</t>
  </si>
  <si>
    <t>Dental benefits</t>
  </si>
  <si>
    <t>Vision benefits</t>
  </si>
  <si>
    <t>Mental health benefits</t>
  </si>
  <si>
    <t>Life Insurance</t>
  </si>
  <si>
    <t>Flexible spending accounts</t>
  </si>
  <si>
    <t>o.</t>
  </si>
  <si>
    <t>At what ages are you offering post-retirement healthcare benefits?</t>
  </si>
  <si>
    <t>Note:  Respond only if selected 'Yes' on question 1i.</t>
  </si>
  <si>
    <t>Before age 65 - not eligible for Medicare</t>
  </si>
  <si>
    <t>Age 65 or higher - eligible for Medicare</t>
  </si>
  <si>
    <t>Both eligible and not eligible for Medicare</t>
  </si>
  <si>
    <t>Yes/No</t>
  </si>
  <si>
    <t>Select One</t>
  </si>
  <si>
    <t>a,b,c</t>
  </si>
  <si>
    <t>a,b,c,d,e</t>
  </si>
  <si>
    <t>a,b,c,d,e,f,g</t>
  </si>
  <si>
    <t>a,b</t>
  </si>
  <si>
    <t>F10.L01a</t>
  </si>
  <si>
    <t>F10.L01b</t>
  </si>
  <si>
    <t>F10.L01c</t>
  </si>
  <si>
    <t>F10.L01d</t>
  </si>
  <si>
    <t>F10.L01e</t>
  </si>
  <si>
    <t>F10.L01f</t>
  </si>
  <si>
    <t>F10.L01g</t>
  </si>
  <si>
    <t>F10.L01h</t>
  </si>
  <si>
    <t>F10.L01i</t>
  </si>
  <si>
    <t>F10.L07a</t>
  </si>
  <si>
    <t>F10.L07b</t>
  </si>
  <si>
    <t>F10.L07c</t>
  </si>
  <si>
    <t>F10.L07d</t>
  </si>
  <si>
    <t>F10.L07e</t>
  </si>
  <si>
    <t>F10.L07f</t>
  </si>
  <si>
    <t>F10.L07g</t>
  </si>
  <si>
    <t>F10.L07h</t>
  </si>
  <si>
    <t>F10.L07i</t>
  </si>
  <si>
    <t>F10.L07j</t>
  </si>
  <si>
    <t>F10.L07k</t>
  </si>
  <si>
    <t>F10.L07l</t>
  </si>
  <si>
    <t>F10.L07m</t>
  </si>
  <si>
    <t>F10.L07n</t>
  </si>
  <si>
    <t>F10.L07o</t>
  </si>
  <si>
    <t>Admin Leader's Compensation Info on Final Reports</t>
  </si>
  <si>
    <t>F04.L33s</t>
  </si>
  <si>
    <t>F04.L34s</t>
  </si>
  <si>
    <t>F04.L33b</t>
  </si>
  <si>
    <t>F04.L34b</t>
  </si>
  <si>
    <t>F08.L01</t>
  </si>
  <si>
    <t>F08.L02</t>
  </si>
  <si>
    <t>F08.L03</t>
  </si>
  <si>
    <t>F08.L04</t>
  </si>
  <si>
    <t>F08.L05</t>
  </si>
  <si>
    <t>F08.L06</t>
  </si>
  <si>
    <t>F08.L07</t>
  </si>
  <si>
    <t>F08.L08</t>
  </si>
  <si>
    <t>F08.L09</t>
  </si>
  <si>
    <t>F08.L10</t>
  </si>
  <si>
    <t>F08.L11</t>
  </si>
  <si>
    <t>F08.L12</t>
  </si>
  <si>
    <t>F08.L13</t>
  </si>
  <si>
    <t>F08.L14</t>
  </si>
  <si>
    <t>F08.L15</t>
  </si>
  <si>
    <t>F08.L16</t>
  </si>
  <si>
    <t>F08.L17</t>
  </si>
  <si>
    <t>F08.L18</t>
  </si>
  <si>
    <t>F08.L19</t>
  </si>
  <si>
    <t>F08.L20</t>
  </si>
  <si>
    <t>F08.L21</t>
  </si>
  <si>
    <t>F09.L22</t>
  </si>
  <si>
    <t>CY-8</t>
  </si>
  <si>
    <t>I_F10.L02c_oth</t>
  </si>
  <si>
    <t>I_F10.L04g_oth</t>
  </si>
  <si>
    <t>I_F10.L05e_oth</t>
  </si>
  <si>
    <t>I_F10.L07o_oth</t>
  </si>
  <si>
    <t>='F10'!$E$19:$F$19</t>
  </si>
  <si>
    <t>='F10'!$E$36:$F$36</t>
  </si>
  <si>
    <t>='F10'!$E$43:$F$43</t>
  </si>
  <si>
    <t>='F10'!$E$64:$F$64</t>
  </si>
  <si>
    <t>='F4'!$AN$8:$AO$8</t>
  </si>
  <si>
    <t>='F4'!$AN$9:$AO$9</t>
  </si>
  <si>
    <t>='F4'!$AN$10:$AO$10</t>
  </si>
  <si>
    <t>='F10'!$H$5:$R$66</t>
  </si>
  <si>
    <t>='F4'!$AF$8:$AN$10</t>
  </si>
  <si>
    <t>='F2'!$E$8:$AT$27</t>
  </si>
  <si>
    <t>='F3'!$E$8:$AT$35</t>
  </si>
  <si>
    <t>='F5'!$E$9:$AT$38</t>
  </si>
  <si>
    <t>='F5-WS'!$E$9:$AT$219</t>
  </si>
  <si>
    <t>='F6'!$E$8:$AT$34</t>
  </si>
  <si>
    <t>='F6-WS'!$E$9:$AT$55</t>
  </si>
  <si>
    <t>='F7'!$E$9:$AT$36</t>
  </si>
  <si>
    <t>='F8'!$E$8:$AT$37</t>
  </si>
  <si>
    <t>='F9'!$E$8:$AT$34</t>
  </si>
  <si>
    <t>='F4'!$E$8:$O$43</t>
  </si>
  <si>
    <t>='F4'!$P$8:$Z$43</t>
  </si>
  <si>
    <t>Salary-Atty Prof Dev</t>
  </si>
  <si>
    <t>Salary-Taxation</t>
  </si>
  <si>
    <t>Bonus-Taxation</t>
  </si>
  <si>
    <t>Bonus-Atty Prof Dev</t>
  </si>
  <si>
    <t>401k-PreTaxDef</t>
  </si>
  <si>
    <t>401k-Roth</t>
  </si>
  <si>
    <t>401k-PreTaxMatch</t>
  </si>
  <si>
    <t>401k-PostTax</t>
  </si>
  <si>
    <t>ProfitSharing</t>
  </si>
  <si>
    <t>Qualified-Plan</t>
  </si>
  <si>
    <t>NonQualifiedPlan</t>
  </si>
  <si>
    <t>ActiveHCplan</t>
  </si>
  <si>
    <t>PostRetHCbenes</t>
  </si>
  <si>
    <t>401k-Defn</t>
  </si>
  <si>
    <t>401k-EmplPreTax-Match</t>
  </si>
  <si>
    <t>Rcnt-Prof-Shr-Contr</t>
  </si>
  <si>
    <t>Qual-Def-Plan-Type</t>
  </si>
  <si>
    <t>Cash-Bal-Plan-Basis</t>
  </si>
  <si>
    <t>HC-MedBenes</t>
  </si>
  <si>
    <t>HC-HSA</t>
  </si>
  <si>
    <t>HC-Prescr-Drug</t>
  </si>
  <si>
    <t>HC-Dental</t>
  </si>
  <si>
    <t>HC-Vision</t>
  </si>
  <si>
    <t>HC-Mental-Hlth</t>
  </si>
  <si>
    <t>HC-Wellness</t>
  </si>
  <si>
    <t>HC-LT-ST-Disability</t>
  </si>
  <si>
    <t>HC-LT-Care</t>
  </si>
  <si>
    <t>HC-Life-Ins</t>
  </si>
  <si>
    <t>HC-FSA</t>
  </si>
  <si>
    <t>HC-EAPs</t>
  </si>
  <si>
    <t>HC-Emergency-Care</t>
  </si>
  <si>
    <t>HC-Parking</t>
  </si>
  <si>
    <t>HC-Other</t>
  </si>
  <si>
    <t>Post-Ret-Benes-Age</t>
  </si>
  <si>
    <t>Chief Talent/People Officer</t>
  </si>
  <si>
    <r>
      <t xml:space="preserve">Other 'Directors' </t>
    </r>
    <r>
      <rPr>
        <i/>
        <u/>
        <sz val="10"/>
        <color indexed="8"/>
        <rFont val="Times New Roman"/>
        <family val="1"/>
      </rPr>
      <t>(please list)</t>
    </r>
  </si>
  <si>
    <r>
      <t xml:space="preserve">Chief Technology/Information Officer </t>
    </r>
    <r>
      <rPr>
        <i/>
        <sz val="9"/>
        <color indexed="8"/>
        <rFont val="Times New Roman"/>
        <family val="1"/>
      </rPr>
      <t>(CTO/CIO)</t>
    </r>
  </si>
  <si>
    <r>
      <t xml:space="preserve">Chief Human Resources Officer </t>
    </r>
    <r>
      <rPr>
        <i/>
        <sz val="9"/>
        <color indexed="8"/>
        <rFont val="Times New Roman"/>
        <family val="1"/>
      </rPr>
      <t>(CHRO)</t>
    </r>
  </si>
  <si>
    <r>
      <t xml:space="preserve">Chief Knowledge Officer </t>
    </r>
    <r>
      <rPr>
        <i/>
        <sz val="9"/>
        <color indexed="8"/>
        <rFont val="Times New Roman"/>
        <family val="1"/>
      </rPr>
      <t>(CKO)</t>
    </r>
  </si>
  <si>
    <t>Bonus-CAO/ED</t>
  </si>
  <si>
    <t>Bonus-CTO/CIO</t>
  </si>
  <si>
    <t>Bonus-ChfTalentOfc</t>
  </si>
  <si>
    <t>Bonus-CHRO</t>
  </si>
  <si>
    <t>Bonus-CKO</t>
  </si>
  <si>
    <t>Bonus-Bus Dev/Comm</t>
  </si>
  <si>
    <t>F04.L35s</t>
  </si>
  <si>
    <t>F04.L36s</t>
  </si>
  <si>
    <t>F04.L37s</t>
  </si>
  <si>
    <t>F04.L38s</t>
  </si>
  <si>
    <t>F04.L39s</t>
  </si>
  <si>
    <t>F04.L40s</t>
  </si>
  <si>
    <t>F04.L41s</t>
  </si>
  <si>
    <t>F04.L35b</t>
  </si>
  <si>
    <t>F04.L36b</t>
  </si>
  <si>
    <t>F04.L37b</t>
  </si>
  <si>
    <t>F04.L38b</t>
  </si>
  <si>
    <t>F04.L39b</t>
  </si>
  <si>
    <t>F04.L40b</t>
  </si>
  <si>
    <t>F04.L41b</t>
  </si>
  <si>
    <t>F04.PrintSupp1</t>
  </si>
  <si>
    <t>F04.PrintSupp2</t>
  </si>
  <si>
    <t>F04.PrintSupp3</t>
  </si>
  <si>
    <t>F04.L17s</t>
  </si>
  <si>
    <t>F04.L17b</t>
  </si>
  <si>
    <t>F04.L22s</t>
  </si>
  <si>
    <t>F04.L22b</t>
  </si>
  <si>
    <t>='F4'!$P$8:$Z$52</t>
  </si>
  <si>
    <t>='F4'!$E$8:$O$52</t>
  </si>
  <si>
    <t>Equity Partners (SAL)</t>
  </si>
  <si>
    <t>Non-Equity Partners (SAL)</t>
  </si>
  <si>
    <t>Of Counsel (SAL)</t>
  </si>
  <si>
    <t>Law Clerks (SAL)</t>
  </si>
  <si>
    <t>SAL Only:</t>
  </si>
  <si>
    <t>Salary-Bus Ops/Fac</t>
  </si>
  <si>
    <t>Salary-Bus Dev/Market</t>
  </si>
  <si>
    <t>Bonus-Bus Dev/Market</t>
  </si>
  <si>
    <t>Bonus-Bus Ops/Fac</t>
  </si>
  <si>
    <t>2016 Law Firm Statistical Survey</t>
  </si>
  <si>
    <t>Firmwide 'C-Suite' Administrative Leaders</t>
  </si>
  <si>
    <r>
      <t xml:space="preserve">Chief Administrative Officer </t>
    </r>
    <r>
      <rPr>
        <i/>
        <sz val="9"/>
        <color indexed="8"/>
        <rFont val="Times New Roman"/>
        <family val="1"/>
      </rPr>
      <t>(CAO)</t>
    </r>
  </si>
  <si>
    <t>Apply Print Suppress to Chief Operating Officer (COO)</t>
  </si>
  <si>
    <t xml:space="preserve">Apply Print Suppress to All Other 'C-Suite' Leaders </t>
  </si>
  <si>
    <t>Apply Print Suppress to All Director-Level Leaders</t>
  </si>
  <si>
    <t>Chief Diversity Officer</t>
  </si>
  <si>
    <t>Chief Business Development Officer</t>
  </si>
  <si>
    <r>
      <t xml:space="preserve">Chief Communications Officer </t>
    </r>
    <r>
      <rPr>
        <i/>
        <sz val="9"/>
        <color indexed="8"/>
        <rFont val="Times New Roman"/>
        <family val="1"/>
      </rPr>
      <t>(CCO)</t>
    </r>
  </si>
  <si>
    <t>Chief Real Estate Officer</t>
  </si>
  <si>
    <t>Chief Legal Recruiting and Development Officer</t>
  </si>
  <si>
    <t>Chief Strategy Officer</t>
  </si>
  <si>
    <r>
      <t>Other 'C-Suite' Officers</t>
    </r>
    <r>
      <rPr>
        <u/>
        <sz val="9"/>
        <color indexed="8"/>
        <rFont val="Times New Roman"/>
        <family val="1"/>
      </rPr>
      <t xml:space="preserve"> </t>
    </r>
    <r>
      <rPr>
        <i/>
        <u/>
        <sz val="9"/>
        <color indexed="8"/>
        <rFont val="Times New Roman"/>
        <family val="1"/>
      </rPr>
      <t>(please list)</t>
    </r>
  </si>
  <si>
    <t>Firmwide Director-Level Administrative Leaders</t>
  </si>
  <si>
    <t>Director of Strategy</t>
  </si>
  <si>
    <t>Director of Pricing</t>
  </si>
  <si>
    <t>Director of Financial Reporting &amp; Analysis</t>
  </si>
  <si>
    <r>
      <t xml:space="preserve">Director of Technology/Information Systems </t>
    </r>
    <r>
      <rPr>
        <i/>
        <sz val="9"/>
        <color indexed="8"/>
        <rFont val="Times New Roman"/>
        <family val="1"/>
      </rPr>
      <t>(IS)</t>
    </r>
  </si>
  <si>
    <t>Director of Human Resources</t>
  </si>
  <si>
    <t>Director of Communications</t>
  </si>
  <si>
    <t>Director of Marketing</t>
  </si>
  <si>
    <t>Director of Business Development</t>
  </si>
  <si>
    <t>Director of Practice Development</t>
  </si>
  <si>
    <t>Director of Litigation Support</t>
  </si>
  <si>
    <t>Director of Paralegals</t>
  </si>
  <si>
    <t>Director of Secretarial Services</t>
  </si>
  <si>
    <t>Director of Pro Bono Services</t>
  </si>
  <si>
    <t>Other - please specify:</t>
  </si>
  <si>
    <t xml:space="preserve"> </t>
  </si>
  <si>
    <t>xxCOO</t>
  </si>
  <si>
    <t>xxCAO</t>
  </si>
  <si>
    <t>xxChfStrategyOfc</t>
  </si>
  <si>
    <t>xxCFO</t>
  </si>
  <si>
    <t>xxCTO-CIO</t>
  </si>
  <si>
    <t>xxChfTalPplOfc</t>
  </si>
  <si>
    <t>xxCHRO</t>
  </si>
  <si>
    <t>xxChfDiversityOfc</t>
  </si>
  <si>
    <t>xxCKO</t>
  </si>
  <si>
    <t>xxChfBusDevOfc</t>
  </si>
  <si>
    <t>xxCCO</t>
  </si>
  <si>
    <t>xxCMO</t>
  </si>
  <si>
    <t>xxChgREOfc</t>
  </si>
  <si>
    <t>xxChfLegRecrOfc</t>
  </si>
  <si>
    <t>Enter Office 1</t>
  </si>
  <si>
    <t>Enter Office 2</t>
  </si>
  <si>
    <t>Enter Office 3</t>
  </si>
  <si>
    <t>Enter Office 4</t>
  </si>
  <si>
    <t>Enter Office 5</t>
  </si>
  <si>
    <t>Enter Office 6</t>
  </si>
  <si>
    <t>Enter Office 7</t>
  </si>
  <si>
    <t>Enter Office 8</t>
  </si>
  <si>
    <t>Enter Office 9</t>
  </si>
  <si>
    <t>Enter Office 10</t>
  </si>
  <si>
    <t>In the Office &amp; Departmental Supervisors Section, please enter the Office location names for which you are submitting information.</t>
  </si>
  <si>
    <t>Please report all salary values as of 01/01/2017 and all bonus values as of 12/31/2016.  All compensation values should be reported to the nearest dollar; FTE's as of 12/31/2016 to the nearest tenth.</t>
  </si>
  <si>
    <r>
      <t>Executive Director</t>
    </r>
    <r>
      <rPr>
        <i/>
        <sz val="9"/>
        <color indexed="8"/>
        <rFont val="Times New Roman"/>
        <family val="1"/>
      </rPr>
      <t xml:space="preserve"> (ED)</t>
    </r>
  </si>
  <si>
    <t>Form 4:  Administrative Leaders &amp; Departmental Supervisors Compensation Information</t>
  </si>
  <si>
    <r>
      <t xml:space="preserve">Medicare wages and tips </t>
    </r>
    <r>
      <rPr>
        <i/>
        <sz val="10"/>
        <rFont val="Times New Roman"/>
        <family val="1"/>
      </rPr>
      <t>(W-2, Box 5)</t>
    </r>
  </si>
  <si>
    <t>a,b,c,d</t>
  </si>
  <si>
    <t>Long term/short term disability</t>
  </si>
  <si>
    <r>
      <t xml:space="preserve">Healthcare Spending Account </t>
    </r>
    <r>
      <rPr>
        <i/>
        <sz val="9"/>
        <rFont val="Times New Roman"/>
        <family val="1"/>
      </rPr>
      <t>(HSA)</t>
    </r>
  </si>
  <si>
    <r>
      <t xml:space="preserve">Wellness benefits and incentives </t>
    </r>
    <r>
      <rPr>
        <i/>
        <sz val="9"/>
        <rFont val="Times New Roman"/>
        <family val="1"/>
      </rPr>
      <t>(e.g., gym membership)</t>
    </r>
  </si>
  <si>
    <t>Health Advocacy Programs</t>
  </si>
  <si>
    <t>Critical illness plans/Long term care</t>
  </si>
  <si>
    <r>
      <t xml:space="preserve">Employee Assistance Programs </t>
    </r>
    <r>
      <rPr>
        <i/>
        <sz val="9"/>
        <rFont val="Times New Roman"/>
        <family val="1"/>
      </rPr>
      <t>(EAPs)</t>
    </r>
  </si>
  <si>
    <t>Emergency childcare/eldercare</t>
  </si>
  <si>
    <t>Parking/transit</t>
  </si>
  <si>
    <t>p.</t>
  </si>
  <si>
    <t>If the Administrative leaders of the Firm have different levels of discretionary benefits,</t>
  </si>
  <si>
    <t>please respond only for the broader Administrative support staff.</t>
  </si>
  <si>
    <t>What's New:
- We ask that all participants pay careful attention to the reporting on Form 4 (F4) -  the distinction between 'C-Suite' Leaders and Director-Level leaders.  For most 
   Administrative Leaders, we have included both a 'C-Suite' level and Director level title.  If your Firm does not classify the leader(s) as a ‘Chief’ position, then do not place 
   the salary and bonus of the individual in that title.
- The LFSS will now only allow for Total Firm data submissions, however within Form 4 (F4), multi-office Firm's can submit office information for their Administrative 
   supervisors compensation.
- Reduced base participation fees for those Firms with fewer than 100 attorneys.</t>
  </si>
  <si>
    <t>Includes all compensation, benefits and other perquisites</t>
  </si>
  <si>
    <r>
      <t xml:space="preserve">Participants should submit their completed data form by </t>
    </r>
    <r>
      <rPr>
        <b/>
        <i/>
        <sz val="10"/>
        <color rgb="FFFF0000"/>
        <rFont val="Times New Roman"/>
        <family val="1"/>
      </rPr>
      <t xml:space="preserve">April 14, 2017 </t>
    </r>
    <r>
      <rPr>
        <i/>
        <sz val="10"/>
        <rFont val="Times New Roman"/>
        <family val="1"/>
      </rPr>
      <t>to the following e-mail address: pwc.law.firm.survey@us.pwc.com. Upon receipt, a Survey Staff member will perform a data validation and review of your Data Form. Please call the Survey Staff at 703-918-3077 if you have questions.</t>
    </r>
  </si>
  <si>
    <r>
      <t xml:space="preserve">Survey results will be available in electronic format on or before </t>
    </r>
    <r>
      <rPr>
        <b/>
        <i/>
        <sz val="10"/>
        <color rgb="FFFF0000"/>
        <rFont val="Times New Roman"/>
        <family val="1"/>
      </rPr>
      <t>May 31, 2017.</t>
    </r>
  </si>
  <si>
    <t>Detail Data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</si>
</sst>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0.0"/>
    <numFmt numFmtId="165" formatCode="0.0"/>
    <numFmt numFmtId="166" formatCode="_(&quot;$&quot;* #,##0_);_(&quot;$&quot;* \(#,##0\);_(&quot;$&quot;* &quot;-&quot;??_);_(@_)"/>
    <numFmt numFmtId="167" formatCode="&quot;$&quot;* #,##0"/>
    <numFmt numFmtId="169" formatCode="&quot;$&quot;* #,##0.00"/>
    <numFmt numFmtId="170" formatCode="#,##0.0\ &quot;%&quot;"/>
  </numFmts>
  <fonts count="79" x14ac:knownFonts="1">
    <font>
      <sz val="10"/>
      <name val="Arial"/>
    </font>
    <font>
      <sz val="10"/>
      <name val="Arial"/>
      <family val="2"/>
    </font>
    <font>
      <sz val="8"/>
      <name val="Arial"/>
      <family val="2"/>
    </font>
    <font>
      <b/>
      <sz val="16"/>
      <name val="Times New Roman"/>
      <family val="1"/>
    </font>
    <font>
      <sz val="16"/>
      <name val="Times New Roman"/>
      <family val="1"/>
    </font>
    <font>
      <sz val="12"/>
      <name val="Times New Roman"/>
      <family val="1"/>
    </font>
    <font>
      <sz val="14"/>
      <name val="Times New Roman"/>
      <family val="1"/>
    </font>
    <font>
      <sz val="12"/>
      <color indexed="8"/>
      <name val="Times New Roman"/>
      <family val="1"/>
    </font>
    <font>
      <b/>
      <sz val="12"/>
      <color indexed="8"/>
      <name val="Times New Roman"/>
      <family val="1"/>
    </font>
    <font>
      <sz val="12"/>
      <color indexed="8"/>
      <name val="Arial"/>
      <family val="2"/>
    </font>
    <font>
      <b/>
      <sz val="14"/>
      <color indexed="8"/>
      <name val="Times New Roman"/>
      <family val="1"/>
    </font>
    <font>
      <b/>
      <sz val="12"/>
      <color indexed="8"/>
      <name val="Arial"/>
      <family val="2"/>
    </font>
    <font>
      <b/>
      <u/>
      <sz val="12"/>
      <color indexed="8"/>
      <name val="Times New Roman"/>
      <family val="1"/>
    </font>
    <font>
      <sz val="10"/>
      <color indexed="8"/>
      <name val="Times New Roman"/>
      <family val="1"/>
    </font>
    <font>
      <b/>
      <sz val="10"/>
      <name val="Arial"/>
      <family val="2"/>
    </font>
    <font>
      <sz val="10"/>
      <color indexed="8"/>
      <name val="MS Sans Serif"/>
      <family val="2"/>
    </font>
    <font>
      <b/>
      <sz val="6"/>
      <color indexed="9"/>
      <name val="Tahoma"/>
      <family val="2"/>
    </font>
    <font>
      <sz val="8"/>
      <color indexed="8"/>
      <name val="Times New Roman"/>
      <family val="1"/>
    </font>
    <font>
      <b/>
      <sz val="10"/>
      <name val="Arial"/>
      <family val="2"/>
    </font>
    <font>
      <b/>
      <i/>
      <sz val="10"/>
      <color indexed="8"/>
      <name val="Times New Roman"/>
      <family val="1"/>
    </font>
    <font>
      <sz val="11"/>
      <color indexed="8"/>
      <name val="Times New Roman"/>
      <family val="1"/>
    </font>
    <font>
      <b/>
      <sz val="11"/>
      <color indexed="8"/>
      <name val="Times New Roman"/>
      <family val="1"/>
    </font>
    <font>
      <b/>
      <u/>
      <sz val="11"/>
      <color indexed="8"/>
      <name val="Times New Roman"/>
      <family val="1"/>
    </font>
    <font>
      <i/>
      <sz val="11"/>
      <color indexed="8"/>
      <name val="Times New Roman"/>
      <family val="1"/>
    </font>
    <font>
      <b/>
      <i/>
      <sz val="10"/>
      <name val="Times New Roman"/>
      <family val="1"/>
    </font>
    <font>
      <b/>
      <sz val="11"/>
      <name val="Times New Roman"/>
      <family val="1"/>
    </font>
    <font>
      <b/>
      <i/>
      <sz val="11"/>
      <name val="Times New Roman"/>
      <family val="1"/>
    </font>
    <font>
      <sz val="11"/>
      <name val="Times New Roman"/>
      <family val="1"/>
    </font>
    <font>
      <sz val="11"/>
      <name val="Arial"/>
      <family val="2"/>
    </font>
    <font>
      <b/>
      <sz val="11"/>
      <color indexed="12"/>
      <name val="Times New Roman"/>
      <family val="1"/>
    </font>
    <font>
      <b/>
      <sz val="11"/>
      <color indexed="10"/>
      <name val="Times New Roman"/>
      <family val="1"/>
    </font>
    <font>
      <b/>
      <sz val="16"/>
      <color indexed="8"/>
      <name val="Times New Roman"/>
      <family val="1"/>
    </font>
    <font>
      <b/>
      <sz val="14"/>
      <name val="Times New Roman"/>
      <family val="1"/>
    </font>
    <font>
      <sz val="9"/>
      <color indexed="8"/>
      <name val="Times New Roman"/>
      <family val="1"/>
    </font>
    <font>
      <b/>
      <sz val="9"/>
      <color indexed="8"/>
      <name val="Times New Roman"/>
      <family val="1"/>
    </font>
    <font>
      <sz val="9"/>
      <name val="Arial"/>
      <family val="2"/>
    </font>
    <font>
      <i/>
      <sz val="8"/>
      <color indexed="8"/>
      <name val="Times New Roman"/>
      <family val="1"/>
    </font>
    <font>
      <b/>
      <sz val="11"/>
      <color indexed="8"/>
      <name val="Arial"/>
      <family val="2"/>
    </font>
    <font>
      <sz val="8"/>
      <color indexed="81"/>
      <name val="Tahoma"/>
      <family val="2"/>
    </font>
    <font>
      <b/>
      <i/>
      <sz val="14"/>
      <color indexed="8"/>
      <name val="Times New Roman"/>
      <family val="1"/>
    </font>
    <font>
      <i/>
      <vertAlign val="superscript"/>
      <sz val="10"/>
      <color indexed="8"/>
      <name val="Times New Roman"/>
      <family val="1"/>
    </font>
    <font>
      <b/>
      <i/>
      <sz val="24"/>
      <color indexed="8"/>
      <name val="Times New Roman"/>
      <family val="1"/>
    </font>
    <font>
      <b/>
      <sz val="24"/>
      <name val="Arial"/>
      <family val="2"/>
    </font>
    <font>
      <b/>
      <sz val="24"/>
      <color indexed="8"/>
      <name val="Times New Roman"/>
      <family val="1"/>
    </font>
    <font>
      <b/>
      <sz val="24"/>
      <name val="Times New Roman"/>
      <family val="1"/>
    </font>
    <font>
      <i/>
      <sz val="10"/>
      <name val="Times New Roman"/>
      <family val="1"/>
    </font>
    <font>
      <sz val="4.5999999999999996"/>
      <color indexed="8"/>
      <name val="Optima"/>
    </font>
    <font>
      <i/>
      <sz val="10"/>
      <name val="Arial"/>
      <family val="2"/>
    </font>
    <font>
      <b/>
      <i/>
      <sz val="12"/>
      <color indexed="10"/>
      <name val="Times New Roman"/>
      <family val="1"/>
    </font>
    <font>
      <b/>
      <sz val="10"/>
      <color indexed="10"/>
      <name val="Times New Roman"/>
      <family val="1"/>
    </font>
    <font>
      <sz val="12"/>
      <color indexed="10"/>
      <name val="Times New Roman"/>
      <family val="1"/>
    </font>
    <font>
      <b/>
      <sz val="10"/>
      <color indexed="10"/>
      <name val="Arial"/>
      <family val="2"/>
    </font>
    <font>
      <b/>
      <sz val="12"/>
      <color indexed="10"/>
      <name val="Times New Roman"/>
      <family val="1"/>
    </font>
    <font>
      <i/>
      <sz val="9"/>
      <color indexed="8"/>
      <name val="Times New Roman"/>
      <family val="1"/>
    </font>
    <font>
      <b/>
      <i/>
      <u/>
      <sz val="9"/>
      <color indexed="8"/>
      <name val="Times New Roman"/>
      <family val="1"/>
    </font>
    <font>
      <b/>
      <i/>
      <sz val="11"/>
      <color indexed="8"/>
      <name val="Times New Roman"/>
      <family val="1"/>
    </font>
    <font>
      <b/>
      <i/>
      <sz val="10"/>
      <color indexed="10"/>
      <name val="Times New Roman"/>
      <family val="1"/>
    </font>
    <font>
      <b/>
      <sz val="12"/>
      <color indexed="12"/>
      <name val="Times New Roman"/>
      <family val="1"/>
    </font>
    <font>
      <b/>
      <sz val="8"/>
      <color indexed="81"/>
      <name val="Tahoma"/>
      <family val="2"/>
    </font>
    <font>
      <b/>
      <sz val="11"/>
      <color indexed="9"/>
      <name val="Times New Roman"/>
      <family val="1"/>
    </font>
    <font>
      <sz val="11"/>
      <color indexed="8"/>
      <name val="Arial"/>
      <family val="2"/>
    </font>
    <font>
      <sz val="11"/>
      <color indexed="8"/>
      <name val="Times New Roman"/>
      <family val="1"/>
    </font>
    <font>
      <i/>
      <sz val="10"/>
      <color indexed="8"/>
      <name val="Times New Roman"/>
      <family val="1"/>
    </font>
    <font>
      <sz val="11"/>
      <color indexed="8"/>
      <name val="Cambria"/>
      <family val="1"/>
    </font>
    <font>
      <sz val="8"/>
      <color indexed="8"/>
      <name val="Arial"/>
      <family val="2"/>
    </font>
    <font>
      <i/>
      <sz val="9"/>
      <name val="Times New Roman"/>
      <family val="1"/>
    </font>
    <font>
      <sz val="12"/>
      <color theme="0"/>
      <name val="Times New Roman"/>
      <family val="1"/>
    </font>
    <font>
      <sz val="11"/>
      <color theme="0"/>
      <name val="Times New Roman"/>
      <family val="1"/>
    </font>
    <font>
      <sz val="10"/>
      <color theme="0"/>
      <name val="Arial"/>
      <family val="2"/>
    </font>
    <font>
      <b/>
      <sz val="11"/>
      <color rgb="FFFF0000"/>
      <name val="Times New Roman"/>
      <family val="1"/>
    </font>
    <font>
      <i/>
      <u/>
      <sz val="10"/>
      <color indexed="8"/>
      <name val="Times New Roman"/>
      <family val="1"/>
    </font>
    <font>
      <u/>
      <sz val="9"/>
      <color indexed="8"/>
      <name val="Times New Roman"/>
      <family val="1"/>
    </font>
    <font>
      <i/>
      <u/>
      <sz val="9"/>
      <color indexed="8"/>
      <name val="Times New Roman"/>
      <family val="1"/>
    </font>
    <font>
      <u/>
      <sz val="11"/>
      <color indexed="8"/>
      <name val="Times New Roman"/>
      <family val="1"/>
    </font>
    <font>
      <i/>
      <sz val="12"/>
      <color indexed="8"/>
      <name val="Times New Roman"/>
      <family val="1"/>
    </font>
    <font>
      <u val="singleAccounting"/>
      <sz val="11"/>
      <color indexed="8"/>
      <name val="Times New Roman"/>
      <family val="1"/>
    </font>
    <font>
      <b/>
      <u val="singleAccounting"/>
      <sz val="11"/>
      <color indexed="8"/>
      <name val="Times New Roman"/>
      <family val="1"/>
    </font>
    <font>
      <i/>
      <sz val="11"/>
      <name val="Times New Roman"/>
      <family val="1"/>
    </font>
    <font>
      <b/>
      <i/>
      <sz val="10"/>
      <color rgb="FFFF0000"/>
      <name val="Times New Roman"/>
      <family val="1"/>
    </font>
  </fonts>
  <fills count="1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lightUp"/>
    </fill>
    <fill>
      <patternFill patternType="solid">
        <fgColor indexed="43"/>
        <bgColor indexed="64"/>
      </patternFill>
    </fill>
    <fill>
      <patternFill patternType="lightUp">
        <bgColor indexed="22"/>
      </patternFill>
    </fill>
    <fill>
      <patternFill patternType="solid">
        <fgColor indexed="14"/>
        <bgColor indexed="64"/>
      </patternFill>
    </fill>
    <fill>
      <patternFill patternType="solid">
        <fgColor indexed="40"/>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0" tint="-0.249977111117893"/>
        <bgColor indexed="64"/>
      </patternFill>
    </fill>
    <fill>
      <patternFill patternType="solid">
        <fgColor theme="5" tint="0.39997558519241921"/>
        <bgColor indexed="64"/>
      </patternFill>
    </fill>
  </fills>
  <borders count="78">
    <border>
      <left/>
      <right/>
      <top/>
      <bottom/>
      <diagonal/>
    </border>
    <border>
      <left/>
      <right/>
      <top/>
      <bottom style="thin">
        <color indexed="64"/>
      </bottom>
      <diagonal/>
    </border>
    <border>
      <left/>
      <right style="thin">
        <color indexed="8"/>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8"/>
      </top>
      <bottom/>
      <diagonal/>
    </border>
    <border>
      <left style="medium">
        <color indexed="9"/>
      </left>
      <right style="medium">
        <color indexed="9"/>
      </right>
      <top/>
      <bottom/>
      <diagonal/>
    </border>
    <border>
      <left/>
      <right style="thin">
        <color indexed="8"/>
      </right>
      <top style="thin">
        <color indexed="8"/>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8"/>
      </top>
      <bottom/>
      <diagonal/>
    </border>
    <border>
      <left style="thin">
        <color indexed="8"/>
      </left>
      <right/>
      <top style="thin">
        <color indexed="8"/>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8"/>
      </left>
      <right/>
      <top/>
      <bottom/>
      <diagonal/>
    </border>
    <border>
      <left style="thin">
        <color indexed="64"/>
      </left>
      <right/>
      <top/>
      <bottom style="thin">
        <color indexed="8"/>
      </bottom>
      <diagonal/>
    </border>
    <border>
      <left/>
      <right style="thin">
        <color indexed="8"/>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style="thin">
        <color indexed="8"/>
      </right>
      <top/>
      <bottom style="thin">
        <color indexed="8"/>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8"/>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64"/>
      </right>
      <top/>
      <bottom style="thin">
        <color indexed="8"/>
      </bottom>
      <diagonal/>
    </border>
    <border>
      <left style="medium">
        <color indexed="64"/>
      </left>
      <right/>
      <top style="thin">
        <color indexed="8"/>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8"/>
      </left>
      <right/>
      <top/>
      <bottom style="thin">
        <color indexed="8"/>
      </bottom>
      <diagonal/>
    </border>
    <border>
      <left style="medium">
        <color indexed="9"/>
      </left>
      <right/>
      <top/>
      <bottom/>
      <diagonal/>
    </border>
    <border>
      <left style="medium">
        <color indexed="64"/>
      </left>
      <right/>
      <top/>
      <bottom style="thin">
        <color indexed="64"/>
      </bottom>
      <diagonal/>
    </border>
    <border>
      <left/>
      <right/>
      <top style="thin">
        <color indexed="64"/>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auto="1"/>
      </bottom>
      <diagonal/>
    </border>
    <border>
      <left/>
      <right/>
      <top style="thin">
        <color auto="1"/>
      </top>
      <bottom/>
      <diagonal/>
    </border>
    <border>
      <left/>
      <right style="thin">
        <color indexed="8"/>
      </right>
      <top/>
      <bottom/>
      <diagonal/>
    </border>
    <border>
      <left/>
      <right/>
      <top/>
      <bottom style="thin">
        <color indexed="8"/>
      </bottom>
      <diagonal/>
    </border>
    <border>
      <left/>
      <right/>
      <top/>
      <bottom style="thin">
        <color indexed="64"/>
      </bottom>
      <diagonal/>
    </border>
    <border>
      <left/>
      <right style="thin">
        <color indexed="64"/>
      </right>
      <top/>
      <bottom/>
      <diagonal/>
    </border>
    <border>
      <left/>
      <right style="thin">
        <color auto="1"/>
      </right>
      <top/>
      <bottom style="thin">
        <color auto="1"/>
      </bottom>
      <diagonal/>
    </border>
    <border>
      <left/>
      <right/>
      <top/>
      <bottom style="thin">
        <color indexed="64"/>
      </bottom>
      <diagonal/>
    </border>
    <border>
      <left/>
      <right/>
      <top style="thin">
        <color indexed="64"/>
      </top>
      <bottom style="thin">
        <color auto="1"/>
      </bottom>
      <diagonal/>
    </border>
    <border>
      <left/>
      <right style="thin">
        <color auto="1"/>
      </right>
      <top style="thin">
        <color auto="1"/>
      </top>
      <bottom/>
      <diagonal/>
    </border>
    <border>
      <left/>
      <right style="thin">
        <color indexed="64"/>
      </right>
      <top style="thin">
        <color indexed="8"/>
      </top>
      <bottom style="thin">
        <color indexed="8"/>
      </bottom>
      <diagonal/>
    </border>
    <border>
      <left style="thin">
        <color indexed="8"/>
      </left>
      <right/>
      <top/>
      <bottom style="thin">
        <color indexed="64"/>
      </bottom>
      <diagonal/>
    </border>
    <border>
      <left style="thin">
        <color indexed="64"/>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64"/>
      </bottom>
      <diagonal/>
    </border>
    <border>
      <left style="thin">
        <color indexed="8"/>
      </left>
      <right/>
      <top/>
      <bottom style="thin">
        <color indexed="8"/>
      </bottom>
      <diagonal/>
    </border>
    <border>
      <left/>
      <right style="thin">
        <color auto="1"/>
      </right>
      <top/>
      <bottom/>
      <diagonal/>
    </border>
    <border>
      <left/>
      <right style="thin">
        <color indexed="8"/>
      </right>
      <top style="thin">
        <color indexed="64"/>
      </top>
      <bottom/>
      <diagonal/>
    </border>
  </borders>
  <cellStyleXfs count="13">
    <xf numFmtId="0" fontId="0" fillId="0" borderId="0"/>
    <xf numFmtId="0" fontId="15" fillId="0" borderId="0" applyNumberFormat="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 fillId="0" borderId="0"/>
    <xf numFmtId="0" fontId="1" fillId="0" borderId="0"/>
  </cellStyleXfs>
  <cellXfs count="978">
    <xf numFmtId="0" fontId="0" fillId="0" borderId="0" xfId="0"/>
    <xf numFmtId="0" fontId="4" fillId="2" borderId="0" xfId="0" applyFont="1" applyFill="1"/>
    <xf numFmtId="0" fontId="5" fillId="2" borderId="0" xfId="0" applyFont="1" applyFill="1"/>
    <xf numFmtId="0" fontId="6" fillId="2" borderId="0" xfId="0" applyFont="1" applyFill="1"/>
    <xf numFmtId="0" fontId="7" fillId="3" borderId="0" xfId="0" applyFont="1" applyFill="1" applyProtection="1"/>
    <xf numFmtId="0" fontId="8" fillId="3" borderId="0" xfId="0" applyFont="1" applyFill="1" applyAlignment="1" applyProtection="1">
      <alignment horizontal="right"/>
    </xf>
    <xf numFmtId="0" fontId="0" fillId="0" borderId="0" xfId="0" applyProtection="1"/>
    <xf numFmtId="0" fontId="7" fillId="3" borderId="0" xfId="0" applyFont="1" applyFill="1" applyAlignment="1" applyProtection="1">
      <alignment horizontal="right"/>
    </xf>
    <xf numFmtId="0" fontId="0" fillId="3" borderId="0" xfId="0" applyFill="1" applyProtection="1"/>
    <xf numFmtId="0" fontId="10" fillId="3" borderId="0" xfId="0" applyFont="1" applyFill="1" applyAlignment="1" applyProtection="1">
      <alignment horizontal="center"/>
    </xf>
    <xf numFmtId="0" fontId="7" fillId="3" borderId="0" xfId="0" applyFont="1" applyFill="1" applyAlignment="1" applyProtection="1">
      <alignment horizontal="centerContinuous"/>
    </xf>
    <xf numFmtId="0" fontId="7" fillId="3" borderId="1" xfId="0" applyFont="1" applyFill="1" applyBorder="1" applyProtection="1"/>
    <xf numFmtId="0" fontId="8" fillId="3" borderId="0" xfId="0" applyFont="1" applyFill="1" applyBorder="1" applyProtection="1"/>
    <xf numFmtId="0" fontId="7" fillId="3" borderId="0" xfId="0" applyFont="1" applyFill="1" applyBorder="1" applyProtection="1"/>
    <xf numFmtId="0" fontId="8" fillId="3" borderId="0" xfId="0" applyFont="1" applyFill="1" applyProtection="1"/>
    <xf numFmtId="0" fontId="8" fillId="3" borderId="0" xfId="0" applyFont="1" applyFill="1" applyBorder="1" applyAlignment="1" applyProtection="1">
      <alignment horizontal="center"/>
    </xf>
    <xf numFmtId="0" fontId="10" fillId="3" borderId="0" xfId="0" applyFont="1" applyFill="1" applyProtection="1"/>
    <xf numFmtId="0" fontId="10" fillId="3" borderId="0" xfId="0" applyFont="1" applyFill="1" applyAlignment="1" applyProtection="1">
      <alignment horizontal="left"/>
    </xf>
    <xf numFmtId="0" fontId="0" fillId="0" borderId="0" xfId="0" applyBorder="1" applyProtection="1"/>
    <xf numFmtId="165" fontId="7" fillId="3" borderId="0" xfId="0" applyNumberFormat="1" applyFont="1" applyFill="1" applyProtection="1"/>
    <xf numFmtId="165" fontId="8" fillId="3" borderId="0" xfId="0" applyNumberFormat="1" applyFont="1" applyFill="1" applyProtection="1"/>
    <xf numFmtId="0" fontId="7" fillId="3" borderId="2" xfId="0" applyFont="1" applyFill="1" applyBorder="1" applyProtection="1"/>
    <xf numFmtId="0" fontId="7" fillId="3" borderId="3" xfId="0" applyFont="1" applyFill="1" applyBorder="1" applyProtection="1"/>
    <xf numFmtId="0" fontId="7" fillId="3" borderId="4" xfId="0" applyFont="1" applyFill="1" applyBorder="1" applyProtection="1"/>
    <xf numFmtId="0" fontId="8" fillId="3" borderId="1" xfId="0" applyFont="1" applyFill="1" applyBorder="1" applyProtection="1"/>
    <xf numFmtId="0" fontId="14" fillId="3" borderId="0" xfId="0" applyFont="1" applyFill="1" applyProtection="1"/>
    <xf numFmtId="0" fontId="14" fillId="0" borderId="0" xfId="0" applyFont="1" applyProtection="1"/>
    <xf numFmtId="0" fontId="7" fillId="3" borderId="5" xfId="0" applyFont="1" applyFill="1" applyBorder="1" applyProtection="1"/>
    <xf numFmtId="0" fontId="7" fillId="3" borderId="0" xfId="0" applyFont="1" applyFill="1" applyBorder="1" applyAlignment="1" applyProtection="1">
      <alignment horizontal="center"/>
    </xf>
    <xf numFmtId="0" fontId="7" fillId="3" borderId="6" xfId="0" applyFont="1" applyFill="1" applyBorder="1" applyProtection="1"/>
    <xf numFmtId="0" fontId="10" fillId="3" borderId="0" xfId="4" applyFont="1" applyFill="1" applyAlignment="1" applyProtection="1">
      <alignment horizontal="left"/>
    </xf>
    <xf numFmtId="0" fontId="7" fillId="3" borderId="0" xfId="4" applyFont="1" applyFill="1" applyProtection="1"/>
    <xf numFmtId="0" fontId="1" fillId="0" borderId="0" xfId="4" applyFont="1" applyAlignment="1">
      <alignment horizontal="left"/>
    </xf>
    <xf numFmtId="0" fontId="8" fillId="3" borderId="0" xfId="4" applyFont="1" applyFill="1" applyProtection="1"/>
    <xf numFmtId="0" fontId="1" fillId="0" borderId="0" xfId="4" applyFont="1" applyProtection="1"/>
    <xf numFmtId="0" fontId="10" fillId="3" borderId="0" xfId="4" applyFont="1" applyFill="1" applyAlignment="1" applyProtection="1">
      <alignment horizontal="center"/>
    </xf>
    <xf numFmtId="0" fontId="7" fillId="3" borderId="0" xfId="4" applyFont="1" applyFill="1" applyBorder="1" applyProtection="1"/>
    <xf numFmtId="165" fontId="7" fillId="3" borderId="0" xfId="4" applyNumberFormat="1" applyFont="1" applyFill="1" applyProtection="1"/>
    <xf numFmtId="0" fontId="7" fillId="3" borderId="3" xfId="4" applyFont="1" applyFill="1" applyBorder="1" applyProtection="1"/>
    <xf numFmtId="0" fontId="7" fillId="3" borderId="1" xfId="4" applyFont="1" applyFill="1" applyBorder="1" applyProtection="1"/>
    <xf numFmtId="0" fontId="7" fillId="3" borderId="4" xfId="4" applyFont="1" applyFill="1" applyBorder="1" applyProtection="1"/>
    <xf numFmtId="0" fontId="1" fillId="3" borderId="0" xfId="4" applyFont="1" applyFill="1" applyProtection="1"/>
    <xf numFmtId="0" fontId="1" fillId="0" borderId="0" xfId="4" applyFont="1" applyAlignment="1">
      <alignment vertical="top"/>
    </xf>
    <xf numFmtId="0" fontId="14" fillId="0" borderId="0" xfId="4" applyFont="1" applyProtection="1"/>
    <xf numFmtId="0" fontId="7" fillId="3" borderId="0" xfId="4" applyFont="1" applyFill="1" applyBorder="1" applyAlignment="1" applyProtection="1">
      <alignment horizontal="center"/>
    </xf>
    <xf numFmtId="0" fontId="16" fillId="0" borderId="7" xfId="4" applyFont="1" applyFill="1" applyBorder="1" applyAlignment="1">
      <alignment horizontal="left" vertical="center" textRotation="180"/>
    </xf>
    <xf numFmtId="0" fontId="7" fillId="3" borderId="0" xfId="0" applyFont="1" applyFill="1" applyAlignment="1" applyProtection="1">
      <alignment horizontal="center"/>
    </xf>
    <xf numFmtId="0" fontId="7" fillId="3" borderId="8" xfId="0" applyFont="1" applyFill="1" applyBorder="1" applyProtection="1"/>
    <xf numFmtId="0" fontId="1" fillId="0" borderId="1" xfId="4" applyFont="1" applyBorder="1" applyProtection="1"/>
    <xf numFmtId="0" fontId="8" fillId="3" borderId="5" xfId="0" applyFont="1" applyFill="1" applyBorder="1" applyProtection="1"/>
    <xf numFmtId="0" fontId="8" fillId="3" borderId="4" xfId="0" applyFont="1" applyFill="1" applyBorder="1" applyProtection="1"/>
    <xf numFmtId="0" fontId="7" fillId="3" borderId="9" xfId="4" applyFont="1" applyFill="1" applyBorder="1" applyProtection="1"/>
    <xf numFmtId="0" fontId="5" fillId="2" borderId="10" xfId="0" applyFont="1" applyFill="1" applyBorder="1"/>
    <xf numFmtId="0" fontId="5" fillId="2" borderId="9" xfId="0" applyFont="1" applyFill="1" applyBorder="1"/>
    <xf numFmtId="0" fontId="8" fillId="3" borderId="9" xfId="0" applyFont="1" applyFill="1" applyBorder="1" applyProtection="1"/>
    <xf numFmtId="0" fontId="8" fillId="3" borderId="11" xfId="0" applyFont="1" applyFill="1" applyBorder="1" applyProtection="1"/>
    <xf numFmtId="3" fontId="7" fillId="3" borderId="0" xfId="0" applyNumberFormat="1" applyFont="1" applyFill="1" applyProtection="1"/>
    <xf numFmtId="0" fontId="18" fillId="0" borderId="0" xfId="0" applyFont="1"/>
    <xf numFmtId="0" fontId="7" fillId="3" borderId="0" xfId="0" applyFont="1" applyFill="1" applyAlignment="1" applyProtection="1"/>
    <xf numFmtId="0" fontId="7" fillId="3" borderId="5" xfId="0" applyFont="1" applyFill="1" applyBorder="1" applyAlignment="1" applyProtection="1">
      <alignment horizontal="right"/>
    </xf>
    <xf numFmtId="0" fontId="13" fillId="3" borderId="12" xfId="0" applyFont="1" applyFill="1" applyBorder="1" applyProtection="1"/>
    <xf numFmtId="0" fontId="13" fillId="3" borderId="0" xfId="0" applyFont="1" applyFill="1" applyAlignment="1" applyProtection="1">
      <alignment horizontal="left"/>
    </xf>
    <xf numFmtId="0" fontId="20" fillId="3" borderId="0" xfId="0" applyFont="1" applyFill="1" applyProtection="1"/>
    <xf numFmtId="0" fontId="22" fillId="3" borderId="13" xfId="0" applyFont="1" applyFill="1" applyBorder="1" applyProtection="1"/>
    <xf numFmtId="0" fontId="20" fillId="3" borderId="14" xfId="0" applyFont="1" applyFill="1" applyBorder="1" applyAlignment="1" applyProtection="1">
      <alignment horizontal="center" wrapText="1"/>
    </xf>
    <xf numFmtId="0" fontId="20" fillId="3" borderId="0" xfId="4" applyFont="1" applyFill="1" applyAlignment="1" applyProtection="1">
      <alignment wrapText="1"/>
    </xf>
    <xf numFmtId="165" fontId="20" fillId="3" borderId="0" xfId="4" applyNumberFormat="1" applyFont="1" applyFill="1" applyProtection="1"/>
    <xf numFmtId="3" fontId="20" fillId="3" borderId="0" xfId="0" applyNumberFormat="1" applyFont="1" applyFill="1" applyProtection="1"/>
    <xf numFmtId="3" fontId="20" fillId="3" borderId="15" xfId="0" applyNumberFormat="1" applyFont="1" applyFill="1" applyBorder="1" applyProtection="1">
      <protection locked="0"/>
    </xf>
    <xf numFmtId="165" fontId="21" fillId="3" borderId="0" xfId="4" applyNumberFormat="1" applyFont="1" applyFill="1" applyProtection="1"/>
    <xf numFmtId="165" fontId="20" fillId="3" borderId="0" xfId="4" applyNumberFormat="1" applyFont="1" applyFill="1" applyBorder="1" applyProtection="1"/>
    <xf numFmtId="3" fontId="20" fillId="3" borderId="0" xfId="0" applyNumberFormat="1" applyFont="1" applyFill="1" applyBorder="1" applyProtection="1"/>
    <xf numFmtId="3" fontId="20" fillId="3" borderId="0" xfId="4" applyNumberFormat="1" applyFont="1" applyFill="1" applyProtection="1"/>
    <xf numFmtId="167" fontId="20" fillId="3" borderId="15" xfId="0" applyNumberFormat="1" applyFont="1" applyFill="1" applyBorder="1" applyProtection="1">
      <protection locked="0"/>
    </xf>
    <xf numFmtId="0" fontId="23" fillId="3" borderId="0" xfId="0" applyFont="1" applyFill="1" applyAlignment="1" applyProtection="1">
      <alignment horizontal="left"/>
    </xf>
    <xf numFmtId="0" fontId="27" fillId="2" borderId="0" xfId="0" applyFont="1" applyFill="1"/>
    <xf numFmtId="0" fontId="25" fillId="4" borderId="15" xfId="0" applyFont="1" applyFill="1" applyBorder="1" applyAlignment="1">
      <alignment horizontal="center" wrapText="1"/>
    </xf>
    <xf numFmtId="0" fontId="25" fillId="4" borderId="16" xfId="0" applyFont="1" applyFill="1" applyBorder="1" applyAlignment="1">
      <alignment horizontal="center" wrapText="1"/>
    </xf>
    <xf numFmtId="0" fontId="25" fillId="4" borderId="17" xfId="0" applyFont="1" applyFill="1" applyBorder="1" applyAlignment="1">
      <alignment horizontal="center" wrapText="1"/>
    </xf>
    <xf numFmtId="3" fontId="20" fillId="0" borderId="15" xfId="4" applyNumberFormat="1" applyFont="1" applyFill="1" applyBorder="1" applyProtection="1">
      <protection locked="0"/>
    </xf>
    <xf numFmtId="3" fontId="27" fillId="2" borderId="15" xfId="3" applyNumberFormat="1" applyFont="1" applyFill="1" applyBorder="1" applyProtection="1">
      <protection locked="0"/>
    </xf>
    <xf numFmtId="3" fontId="27" fillId="2" borderId="15" xfId="2" applyNumberFormat="1" applyFont="1" applyFill="1" applyBorder="1" applyProtection="1">
      <protection locked="0"/>
    </xf>
    <xf numFmtId="3" fontId="27" fillId="2" borderId="18" xfId="2" applyNumberFormat="1" applyFont="1" applyFill="1" applyBorder="1" applyProtection="1">
      <protection locked="0"/>
    </xf>
    <xf numFmtId="166" fontId="27" fillId="2" borderId="0" xfId="3" applyNumberFormat="1" applyFont="1" applyFill="1"/>
    <xf numFmtId="0" fontId="27" fillId="2" borderId="18" xfId="0" applyFont="1" applyFill="1" applyBorder="1"/>
    <xf numFmtId="0" fontId="27" fillId="2" borderId="19" xfId="0" applyFont="1" applyFill="1" applyBorder="1"/>
    <xf numFmtId="0" fontId="27" fillId="2" borderId="10" xfId="0" applyFont="1" applyFill="1" applyBorder="1"/>
    <xf numFmtId="0" fontId="27" fillId="2" borderId="9" xfId="0" applyFont="1" applyFill="1" applyBorder="1"/>
    <xf numFmtId="167" fontId="20" fillId="0" borderId="15" xfId="4" applyNumberFormat="1" applyFont="1" applyFill="1" applyBorder="1" applyProtection="1">
      <protection locked="0"/>
    </xf>
    <xf numFmtId="167" fontId="27" fillId="2" borderId="15" xfId="3" applyNumberFormat="1" applyFont="1" applyFill="1" applyBorder="1" applyProtection="1">
      <protection locked="0"/>
    </xf>
    <xf numFmtId="0" fontId="20" fillId="3" borderId="11" xfId="0" applyFont="1" applyFill="1" applyBorder="1" applyProtection="1"/>
    <xf numFmtId="0" fontId="22" fillId="3" borderId="20" xfId="0" applyFont="1" applyFill="1" applyBorder="1" applyProtection="1"/>
    <xf numFmtId="0" fontId="20" fillId="3" borderId="11" xfId="0" applyFont="1" applyFill="1" applyBorder="1" applyAlignment="1" applyProtection="1">
      <alignment horizontal="left" indent="1"/>
    </xf>
    <xf numFmtId="0" fontId="21" fillId="3" borderId="11" xfId="0" applyFont="1" applyFill="1" applyBorder="1" applyAlignment="1" applyProtection="1">
      <alignment horizontal="left" indent="1"/>
    </xf>
    <xf numFmtId="0" fontId="27" fillId="2" borderId="21" xfId="0" applyFont="1" applyFill="1" applyBorder="1"/>
    <xf numFmtId="0" fontId="25" fillId="4" borderId="21" xfId="0" applyFont="1" applyFill="1" applyBorder="1"/>
    <xf numFmtId="0" fontId="27" fillId="2" borderId="17" xfId="0" applyFont="1" applyFill="1" applyBorder="1"/>
    <xf numFmtId="0" fontId="25" fillId="4" borderId="17" xfId="0" applyFont="1" applyFill="1" applyBorder="1"/>
    <xf numFmtId="0" fontId="25" fillId="2" borderId="17" xfId="0" applyFont="1" applyFill="1" applyBorder="1"/>
    <xf numFmtId="0" fontId="7" fillId="3" borderId="13" xfId="0" applyFont="1" applyFill="1" applyBorder="1" applyProtection="1"/>
    <xf numFmtId="0" fontId="20" fillId="3" borderId="9" xfId="0" applyFont="1" applyFill="1" applyBorder="1" applyAlignment="1" applyProtection="1">
      <alignment horizontal="center"/>
    </xf>
    <xf numFmtId="0" fontId="5" fillId="2" borderId="1" xfId="0" applyFont="1" applyFill="1" applyBorder="1"/>
    <xf numFmtId="0" fontId="5" fillId="2" borderId="5" xfId="0" applyFont="1" applyFill="1" applyBorder="1"/>
    <xf numFmtId="0" fontId="6" fillId="2" borderId="5" xfId="0" applyFont="1" applyFill="1" applyBorder="1"/>
    <xf numFmtId="0" fontId="5" fillId="2" borderId="4" xfId="0" applyFont="1" applyFill="1" applyBorder="1"/>
    <xf numFmtId="0" fontId="0" fillId="0" borderId="22" xfId="0" applyBorder="1"/>
    <xf numFmtId="0" fontId="21" fillId="3" borderId="9" xfId="0" applyFont="1" applyFill="1" applyBorder="1" applyAlignment="1" applyProtection="1">
      <alignment horizontal="center" wrapText="1"/>
    </xf>
    <xf numFmtId="0" fontId="20" fillId="3" borderId="9" xfId="4" applyFont="1" applyFill="1" applyBorder="1" applyAlignment="1" applyProtection="1">
      <alignment wrapText="1"/>
    </xf>
    <xf numFmtId="0" fontId="20" fillId="3" borderId="0" xfId="4" applyFont="1" applyFill="1" applyProtection="1"/>
    <xf numFmtId="0" fontId="20" fillId="3" borderId="10" xfId="4" applyFont="1" applyFill="1" applyBorder="1" applyProtection="1"/>
    <xf numFmtId="0" fontId="20" fillId="3" borderId="9" xfId="4" applyFont="1" applyFill="1" applyBorder="1" applyProtection="1"/>
    <xf numFmtId="0" fontId="20" fillId="3" borderId="9" xfId="4" applyFont="1" applyFill="1" applyBorder="1" applyAlignment="1" applyProtection="1">
      <alignment horizontal="center" wrapText="1"/>
    </xf>
    <xf numFmtId="0" fontId="20" fillId="3" borderId="1" xfId="4" applyFont="1" applyFill="1" applyBorder="1" applyProtection="1"/>
    <xf numFmtId="0" fontId="21" fillId="3" borderId="1" xfId="4" applyFont="1" applyFill="1" applyBorder="1" applyProtection="1"/>
    <xf numFmtId="0" fontId="20" fillId="3" borderId="4" xfId="4" applyFont="1" applyFill="1" applyBorder="1" applyProtection="1"/>
    <xf numFmtId="0" fontId="3" fillId="5" borderId="16" xfId="0" applyFont="1" applyFill="1" applyBorder="1"/>
    <xf numFmtId="0" fontId="28" fillId="0" borderId="10" xfId="4" applyFont="1" applyBorder="1" applyAlignment="1">
      <alignment vertical="top"/>
    </xf>
    <xf numFmtId="0" fontId="31" fillId="3" borderId="0" xfId="0" applyFont="1" applyFill="1" applyProtection="1"/>
    <xf numFmtId="0" fontId="32" fillId="5" borderId="21" xfId="0" applyFont="1" applyFill="1" applyBorder="1"/>
    <xf numFmtId="0" fontId="5" fillId="5" borderId="17" xfId="0" applyFont="1" applyFill="1" applyBorder="1"/>
    <xf numFmtId="0" fontId="29" fillId="2" borderId="0" xfId="0" applyFont="1" applyFill="1" applyBorder="1" applyAlignment="1">
      <alignment horizontal="centerContinuous" wrapText="1"/>
    </xf>
    <xf numFmtId="0" fontId="25" fillId="4" borderId="24" xfId="0" applyFont="1" applyFill="1" applyBorder="1" applyAlignment="1">
      <alignment horizontal="center" wrapText="1"/>
    </xf>
    <xf numFmtId="0" fontId="10" fillId="3" borderId="0" xfId="0" applyFont="1" applyFill="1" applyAlignment="1" applyProtection="1">
      <alignment horizontal="left" indent="1"/>
    </xf>
    <xf numFmtId="0" fontId="20" fillId="3" borderId="0" xfId="0" applyFont="1" applyFill="1" applyBorder="1" applyAlignment="1" applyProtection="1">
      <alignment horizontal="center" wrapText="1"/>
    </xf>
    <xf numFmtId="164" fontId="20" fillId="0" borderId="15" xfId="4" applyNumberFormat="1" applyFont="1" applyFill="1" applyBorder="1" applyProtection="1">
      <protection locked="0"/>
    </xf>
    <xf numFmtId="0" fontId="23" fillId="3" borderId="0" xfId="4" applyFont="1" applyFill="1" applyAlignment="1" applyProtection="1">
      <alignment horizontal="left"/>
    </xf>
    <xf numFmtId="0" fontId="7" fillId="3" borderId="16" xfId="4" applyFont="1" applyFill="1" applyBorder="1" applyProtection="1"/>
    <xf numFmtId="0" fontId="20" fillId="3" borderId="26" xfId="0" applyFont="1" applyFill="1" applyBorder="1" applyProtection="1"/>
    <xf numFmtId="0" fontId="20" fillId="3" borderId="5" xfId="0" applyFont="1" applyFill="1" applyBorder="1" applyProtection="1"/>
    <xf numFmtId="0" fontId="20" fillId="3" borderId="0" xfId="0" applyFont="1" applyFill="1" applyBorder="1" applyProtection="1"/>
    <xf numFmtId="0" fontId="20" fillId="3" borderId="3" xfId="0" applyFont="1" applyFill="1" applyBorder="1" applyProtection="1"/>
    <xf numFmtId="0" fontId="20" fillId="3" borderId="1" xfId="0" applyFont="1" applyFill="1" applyBorder="1" applyProtection="1"/>
    <xf numFmtId="0" fontId="20" fillId="3" borderId="15" xfId="0" applyFont="1" applyFill="1" applyBorder="1" applyAlignment="1" applyProtection="1">
      <alignment horizontal="center"/>
      <protection locked="0"/>
    </xf>
    <xf numFmtId="0" fontId="33" fillId="3" borderId="0" xfId="0" applyFont="1" applyFill="1" applyProtection="1"/>
    <xf numFmtId="0" fontId="33" fillId="3" borderId="0" xfId="0" applyFont="1" applyFill="1" applyAlignment="1" applyProtection="1">
      <alignment horizontal="center"/>
    </xf>
    <xf numFmtId="0" fontId="33" fillId="3" borderId="0" xfId="4" applyFont="1" applyFill="1" applyProtection="1"/>
    <xf numFmtId="0" fontId="34" fillId="3" borderId="0" xfId="0" applyFont="1" applyFill="1" applyProtection="1"/>
    <xf numFmtId="0" fontId="35" fillId="0" borderId="0" xfId="0" applyFont="1" applyProtection="1"/>
    <xf numFmtId="0" fontId="7" fillId="3" borderId="11" xfId="0" applyFont="1" applyFill="1" applyBorder="1" applyProtection="1"/>
    <xf numFmtId="0" fontId="5" fillId="2" borderId="0" xfId="0" applyFont="1" applyFill="1" applyBorder="1"/>
    <xf numFmtId="0" fontId="20" fillId="3" borderId="0" xfId="0" applyFont="1" applyFill="1" applyBorder="1" applyAlignment="1" applyProtection="1">
      <alignment horizontal="center"/>
    </xf>
    <xf numFmtId="0" fontId="32" fillId="5" borderId="19" xfId="0" applyFont="1" applyFill="1" applyBorder="1"/>
    <xf numFmtId="0" fontId="3" fillId="5" borderId="9" xfId="0" applyFont="1" applyFill="1" applyBorder="1"/>
    <xf numFmtId="0" fontId="5" fillId="5" borderId="10" xfId="0" applyFont="1" applyFill="1" applyBorder="1"/>
    <xf numFmtId="0" fontId="3" fillId="5" borderId="1" xfId="0" applyFont="1" applyFill="1" applyBorder="1"/>
    <xf numFmtId="0" fontId="5" fillId="5" borderId="4" xfId="0" applyFont="1" applyFill="1" applyBorder="1"/>
    <xf numFmtId="0" fontId="32" fillId="5" borderId="3" xfId="0" applyFont="1" applyFill="1" applyBorder="1"/>
    <xf numFmtId="0" fontId="8" fillId="3" borderId="22" xfId="0" applyFont="1" applyFill="1" applyBorder="1" applyProtection="1"/>
    <xf numFmtId="0" fontId="7" fillId="3" borderId="0" xfId="4" applyFont="1" applyFill="1" applyAlignment="1" applyProtection="1">
      <alignment horizontal="right"/>
    </xf>
    <xf numFmtId="0" fontId="10" fillId="3" borderId="0" xfId="4" applyFont="1" applyFill="1" applyAlignment="1" applyProtection="1">
      <alignment horizontal="right"/>
    </xf>
    <xf numFmtId="0" fontId="23" fillId="3" borderId="0" xfId="0" applyFont="1" applyFill="1" applyAlignment="1" applyProtection="1">
      <alignment horizontal="left" indent="1"/>
    </xf>
    <xf numFmtId="0" fontId="20" fillId="3" borderId="4" xfId="0" applyFont="1" applyFill="1" applyBorder="1" applyProtection="1"/>
    <xf numFmtId="0" fontId="20" fillId="3" borderId="2" xfId="0" applyFont="1" applyFill="1" applyBorder="1" applyProtection="1"/>
    <xf numFmtId="3" fontId="20" fillId="7" borderId="29" xfId="0" applyNumberFormat="1" applyFont="1" applyFill="1" applyBorder="1" applyProtection="1"/>
    <xf numFmtId="165" fontId="20" fillId="3" borderId="30" xfId="4" applyNumberFormat="1" applyFont="1" applyFill="1" applyBorder="1" applyProtection="1"/>
    <xf numFmtId="164" fontId="20" fillId="3" borderId="15" xfId="0" applyNumberFormat="1" applyFont="1" applyFill="1" applyBorder="1" applyProtection="1">
      <protection locked="0"/>
    </xf>
    <xf numFmtId="3" fontId="20" fillId="6" borderId="31" xfId="0" applyNumberFormat="1" applyFont="1" applyFill="1" applyBorder="1" applyProtection="1">
      <protection hidden="1"/>
    </xf>
    <xf numFmtId="167" fontId="20" fillId="6" borderId="24" xfId="0" applyNumberFormat="1" applyFont="1" applyFill="1" applyBorder="1" applyProtection="1">
      <protection hidden="1"/>
    </xf>
    <xf numFmtId="3" fontId="20" fillId="6" borderId="32" xfId="0" applyNumberFormat="1" applyFont="1" applyFill="1" applyBorder="1" applyProtection="1">
      <protection hidden="1"/>
    </xf>
    <xf numFmtId="0" fontId="25" fillId="2" borderId="21" xfId="0" applyFont="1" applyFill="1" applyBorder="1" applyAlignment="1">
      <alignment vertical="top"/>
    </xf>
    <xf numFmtId="0" fontId="20" fillId="3" borderId="0" xfId="0" applyFont="1" applyFill="1" applyBorder="1" applyAlignment="1" applyProtection="1">
      <alignment horizontal="left"/>
    </xf>
    <xf numFmtId="0" fontId="20" fillId="3" borderId="34" xfId="0" applyFont="1" applyFill="1" applyBorder="1" applyAlignment="1" applyProtection="1">
      <alignment horizontal="left"/>
      <protection locked="0"/>
    </xf>
    <xf numFmtId="0" fontId="20" fillId="3" borderId="35" xfId="0" applyFont="1" applyFill="1" applyBorder="1" applyAlignment="1" applyProtection="1">
      <alignment horizontal="left"/>
      <protection locked="0"/>
    </xf>
    <xf numFmtId="3" fontId="8" fillId="7" borderId="29" xfId="0" applyNumberFormat="1" applyFont="1" applyFill="1" applyBorder="1" applyProtection="1"/>
    <xf numFmtId="0" fontId="20" fillId="3" borderId="13" xfId="0" applyFont="1" applyFill="1" applyBorder="1" applyProtection="1"/>
    <xf numFmtId="0" fontId="20" fillId="3" borderId="12" xfId="0" applyFont="1" applyFill="1" applyBorder="1" applyProtection="1"/>
    <xf numFmtId="0" fontId="0" fillId="2" borderId="0" xfId="0" applyFill="1" applyProtection="1"/>
    <xf numFmtId="0" fontId="1" fillId="2" borderId="0" xfId="4" applyFont="1" applyFill="1" applyProtection="1"/>
    <xf numFmtId="0" fontId="14" fillId="2" borderId="0" xfId="0" applyFont="1" applyFill="1" applyProtection="1"/>
    <xf numFmtId="0" fontId="8" fillId="2" borderId="0" xfId="0" applyFont="1" applyFill="1" applyProtection="1"/>
    <xf numFmtId="0" fontId="20" fillId="3" borderId="2" xfId="0" applyFont="1" applyFill="1" applyBorder="1" applyAlignment="1" applyProtection="1">
      <alignment horizontal="right"/>
    </xf>
    <xf numFmtId="0" fontId="27" fillId="0" borderId="11" xfId="0" applyFont="1" applyBorder="1" applyAlignment="1" applyProtection="1">
      <alignment horizontal="left" indent="1"/>
    </xf>
    <xf numFmtId="0" fontId="22" fillId="3" borderId="26" xfId="0" applyFont="1" applyFill="1" applyBorder="1" applyProtection="1"/>
    <xf numFmtId="0" fontId="20" fillId="3" borderId="8" xfId="0" applyFont="1" applyFill="1" applyBorder="1" applyProtection="1"/>
    <xf numFmtId="0" fontId="20" fillId="3" borderId="28" xfId="0" applyFont="1" applyFill="1" applyBorder="1" applyProtection="1"/>
    <xf numFmtId="3" fontId="7" fillId="3" borderId="0" xfId="4" applyNumberFormat="1" applyFont="1" applyFill="1" applyBorder="1" applyProtection="1"/>
    <xf numFmtId="3" fontId="8" fillId="3" borderId="0" xfId="0" applyNumberFormat="1" applyFont="1" applyFill="1" applyProtection="1"/>
    <xf numFmtId="0" fontId="27" fillId="2" borderId="0" xfId="0" applyFont="1" applyFill="1" applyBorder="1"/>
    <xf numFmtId="0" fontId="27" fillId="0" borderId="0" xfId="0" applyFont="1" applyBorder="1"/>
    <xf numFmtId="0" fontId="20" fillId="3" borderId="27" xfId="0" applyFont="1" applyFill="1" applyBorder="1" applyProtection="1"/>
    <xf numFmtId="0" fontId="27" fillId="0" borderId="0" xfId="0" applyFont="1"/>
    <xf numFmtId="0" fontId="27" fillId="0" borderId="36" xfId="0" applyFont="1" applyBorder="1"/>
    <xf numFmtId="0" fontId="27" fillId="0" borderId="26" xfId="0" applyFont="1" applyBorder="1"/>
    <xf numFmtId="0" fontId="8" fillId="3" borderId="26" xfId="0" applyFont="1" applyFill="1" applyBorder="1" applyProtection="1"/>
    <xf numFmtId="0" fontId="23" fillId="3" borderId="0" xfId="4" applyFont="1" applyFill="1" applyAlignment="1" applyProtection="1">
      <alignment horizontal="left" indent="1"/>
    </xf>
    <xf numFmtId="0" fontId="21" fillId="3" borderId="27" xfId="0" applyFont="1" applyFill="1" applyBorder="1" applyAlignment="1" applyProtection="1">
      <alignment horizontal="left" vertical="top" indent="1"/>
    </xf>
    <xf numFmtId="0" fontId="21" fillId="3" borderId="11" xfId="0" applyFont="1" applyFill="1" applyBorder="1" applyAlignment="1" applyProtection="1">
      <alignment horizontal="left" vertical="top" indent="1"/>
    </xf>
    <xf numFmtId="0" fontId="20" fillId="3" borderId="11" xfId="0" applyFont="1" applyFill="1" applyBorder="1" applyAlignment="1" applyProtection="1">
      <alignment vertical="top"/>
    </xf>
    <xf numFmtId="0" fontId="20" fillId="3" borderId="0" xfId="0" applyFont="1" applyFill="1" applyAlignment="1" applyProtection="1">
      <alignment vertical="top"/>
    </xf>
    <xf numFmtId="0" fontId="20" fillId="3" borderId="11" xfId="0" applyFont="1" applyFill="1" applyBorder="1" applyAlignment="1" applyProtection="1">
      <alignment horizontal="left" vertical="top" indent="1"/>
    </xf>
    <xf numFmtId="0" fontId="20" fillId="3" borderId="26" xfId="0" applyFont="1" applyFill="1" applyBorder="1" applyAlignment="1" applyProtection="1">
      <alignment vertical="top"/>
    </xf>
    <xf numFmtId="0" fontId="22" fillId="3" borderId="26" xfId="0" applyFont="1" applyFill="1" applyBorder="1" applyAlignment="1" applyProtection="1">
      <alignment vertical="top"/>
    </xf>
    <xf numFmtId="0" fontId="21" fillId="3" borderId="15" xfId="0" applyFont="1" applyFill="1" applyBorder="1" applyAlignment="1" applyProtection="1">
      <alignment horizontal="center" wrapText="1"/>
    </xf>
    <xf numFmtId="0" fontId="22" fillId="3" borderId="19" xfId="4" applyFont="1" applyFill="1" applyBorder="1" applyProtection="1"/>
    <xf numFmtId="0" fontId="20" fillId="3" borderId="15" xfId="0" applyFont="1" applyFill="1" applyBorder="1" applyAlignment="1" applyProtection="1">
      <alignment horizontal="center" wrapText="1"/>
    </xf>
    <xf numFmtId="0" fontId="20" fillId="3" borderId="26" xfId="4" applyFont="1" applyFill="1" applyBorder="1" applyAlignment="1" applyProtection="1">
      <alignment horizontal="left" indent="1"/>
    </xf>
    <xf numFmtId="0" fontId="0" fillId="2" borderId="0" xfId="0" applyFill="1"/>
    <xf numFmtId="0" fontId="7" fillId="2" borderId="0" xfId="0" applyFont="1" applyFill="1" applyProtection="1"/>
    <xf numFmtId="0" fontId="20" fillId="3" borderId="11" xfId="0" applyFont="1" applyFill="1" applyBorder="1" applyAlignment="1" applyProtection="1">
      <alignment horizontal="center" wrapText="1"/>
    </xf>
    <xf numFmtId="0" fontId="20" fillId="3" borderId="22" xfId="4" applyFont="1" applyFill="1" applyBorder="1" applyAlignment="1" applyProtection="1">
      <alignment wrapText="1"/>
    </xf>
    <xf numFmtId="0" fontId="39" fillId="3" borderId="0" xfId="0" applyFont="1" applyFill="1" applyAlignment="1" applyProtection="1">
      <alignment horizontal="left" indent="1"/>
    </xf>
    <xf numFmtId="0" fontId="40" fillId="3" borderId="0" xfId="0" applyFont="1" applyFill="1" applyProtection="1"/>
    <xf numFmtId="0" fontId="41" fillId="2" borderId="0" xfId="0" applyFont="1" applyFill="1" applyAlignment="1" applyProtection="1">
      <alignment horizontal="centerContinuous"/>
    </xf>
    <xf numFmtId="0" fontId="42" fillId="0" borderId="0" xfId="0" applyFont="1"/>
    <xf numFmtId="0" fontId="43" fillId="2" borderId="0" xfId="0" applyFont="1" applyFill="1" applyAlignment="1" applyProtection="1">
      <alignment horizontal="centerContinuous"/>
    </xf>
    <xf numFmtId="0" fontId="44" fillId="2" borderId="0" xfId="0" applyFont="1" applyFill="1" applyAlignment="1" applyProtection="1">
      <alignment horizontal="center"/>
    </xf>
    <xf numFmtId="0" fontId="46" fillId="2" borderId="0" xfId="0" applyFont="1" applyFill="1" applyProtection="1"/>
    <xf numFmtId="0" fontId="48" fillId="2" borderId="0" xfId="0" applyFont="1" applyFill="1" applyAlignment="1" applyProtection="1">
      <alignment horizontal="center" vertical="center" wrapText="1"/>
    </xf>
    <xf numFmtId="167" fontId="29" fillId="2" borderId="37" xfId="3" applyNumberFormat="1" applyFont="1" applyFill="1" applyBorder="1" applyProtection="1">
      <protection locked="0"/>
    </xf>
    <xf numFmtId="0" fontId="49" fillId="3" borderId="0" xfId="0" applyFont="1" applyFill="1" applyAlignment="1" applyProtection="1">
      <alignment horizontal="left"/>
    </xf>
    <xf numFmtId="0" fontId="50" fillId="3" borderId="2" xfId="0" applyFont="1" applyFill="1" applyBorder="1" applyAlignment="1" applyProtection="1">
      <alignment horizontal="right"/>
    </xf>
    <xf numFmtId="0" fontId="50" fillId="3" borderId="5" xfId="0" applyFont="1" applyFill="1" applyBorder="1" applyAlignment="1" applyProtection="1">
      <alignment horizontal="right"/>
    </xf>
    <xf numFmtId="164" fontId="20" fillId="6" borderId="24" xfId="0" applyNumberFormat="1" applyFont="1" applyFill="1" applyBorder="1" applyProtection="1">
      <protection hidden="1"/>
    </xf>
    <xf numFmtId="3" fontId="20" fillId="3" borderId="1" xfId="0" applyNumberFormat="1" applyFont="1" applyFill="1" applyBorder="1" applyProtection="1"/>
    <xf numFmtId="3" fontId="7" fillId="3" borderId="9" xfId="4" applyNumberFormat="1" applyFont="1" applyFill="1" applyBorder="1" applyProtection="1"/>
    <xf numFmtId="164" fontId="20" fillId="6" borderId="15" xfId="0" applyNumberFormat="1" applyFont="1" applyFill="1" applyBorder="1" applyProtection="1">
      <protection hidden="1"/>
    </xf>
    <xf numFmtId="167" fontId="20" fillId="8" borderId="24" xfId="0" applyNumberFormat="1" applyFont="1" applyFill="1" applyBorder="1" applyProtection="1">
      <protection hidden="1"/>
    </xf>
    <xf numFmtId="3" fontId="20" fillId="8" borderId="31" xfId="0" applyNumberFormat="1" applyFont="1" applyFill="1" applyBorder="1" applyProtection="1">
      <protection hidden="1"/>
    </xf>
    <xf numFmtId="3" fontId="20" fillId="8" borderId="32" xfId="0" applyNumberFormat="1" applyFont="1" applyFill="1" applyBorder="1" applyProtection="1">
      <protection hidden="1"/>
    </xf>
    <xf numFmtId="164" fontId="20" fillId="8" borderId="24" xfId="0" applyNumberFormat="1" applyFont="1" applyFill="1" applyBorder="1" applyProtection="1">
      <protection hidden="1"/>
    </xf>
    <xf numFmtId="164" fontId="20" fillId="8" borderId="32" xfId="0" applyNumberFormat="1" applyFont="1" applyFill="1" applyBorder="1" applyProtection="1">
      <protection hidden="1"/>
    </xf>
    <xf numFmtId="167" fontId="20" fillId="6" borderId="38" xfId="0" applyNumberFormat="1" applyFont="1" applyFill="1" applyBorder="1" applyProtection="1">
      <protection hidden="1"/>
    </xf>
    <xf numFmtId="3" fontId="20" fillId="3" borderId="0" xfId="4" applyNumberFormat="1" applyFont="1" applyFill="1" applyProtection="1">
      <protection hidden="1"/>
    </xf>
    <xf numFmtId="167" fontId="20" fillId="6" borderId="31" xfId="3" applyNumberFormat="1" applyFont="1" applyFill="1" applyBorder="1" applyProtection="1">
      <protection hidden="1"/>
    </xf>
    <xf numFmtId="167" fontId="20" fillId="6" borderId="32" xfId="3" applyNumberFormat="1" applyFont="1" applyFill="1" applyBorder="1" applyProtection="1">
      <protection hidden="1"/>
    </xf>
    <xf numFmtId="3" fontId="21" fillId="2" borderId="0" xfId="0" applyNumberFormat="1" applyFont="1" applyFill="1" applyBorder="1" applyProtection="1">
      <protection hidden="1"/>
    </xf>
    <xf numFmtId="167" fontId="20" fillId="6" borderId="24" xfId="3" applyNumberFormat="1" applyFont="1" applyFill="1" applyBorder="1" applyProtection="1">
      <protection hidden="1"/>
    </xf>
    <xf numFmtId="3" fontId="20" fillId="6" borderId="39" xfId="0" applyNumberFormat="1" applyFont="1" applyFill="1" applyBorder="1" applyProtection="1">
      <protection hidden="1"/>
    </xf>
    <xf numFmtId="3" fontId="20" fillId="6" borderId="15" xfId="0" applyNumberFormat="1" applyFont="1" applyFill="1" applyBorder="1" applyProtection="1">
      <protection hidden="1"/>
    </xf>
    <xf numFmtId="165" fontId="20" fillId="3" borderId="0" xfId="4" applyNumberFormat="1" applyFont="1" applyFill="1" applyProtection="1">
      <protection hidden="1"/>
    </xf>
    <xf numFmtId="3" fontId="20" fillId="6" borderId="40" xfId="0" applyNumberFormat="1" applyFont="1" applyFill="1" applyBorder="1" applyProtection="1">
      <protection hidden="1"/>
    </xf>
    <xf numFmtId="3" fontId="20" fillId="6" borderId="15" xfId="4" applyNumberFormat="1" applyFont="1" applyFill="1" applyBorder="1" applyProtection="1">
      <protection hidden="1"/>
    </xf>
    <xf numFmtId="167" fontId="20" fillId="6" borderId="15" xfId="3" applyNumberFormat="1" applyFont="1" applyFill="1" applyBorder="1" applyProtection="1">
      <protection hidden="1"/>
    </xf>
    <xf numFmtId="165" fontId="21" fillId="3" borderId="0" xfId="4" applyNumberFormat="1" applyFont="1" applyFill="1" applyProtection="1">
      <protection hidden="1"/>
    </xf>
    <xf numFmtId="167" fontId="20" fillId="6" borderId="40" xfId="0" applyNumberFormat="1" applyFont="1" applyFill="1" applyBorder="1" applyProtection="1">
      <protection hidden="1"/>
    </xf>
    <xf numFmtId="167" fontId="20" fillId="6" borderId="15" xfId="0" applyNumberFormat="1" applyFont="1" applyFill="1" applyBorder="1" applyProtection="1">
      <protection hidden="1"/>
    </xf>
    <xf numFmtId="167" fontId="20" fillId="6" borderId="25" xfId="3" applyNumberFormat="1" applyFont="1" applyFill="1" applyBorder="1" applyProtection="1">
      <protection hidden="1"/>
    </xf>
    <xf numFmtId="167" fontId="20" fillId="6" borderId="41" xfId="0" applyNumberFormat="1" applyFont="1" applyFill="1" applyBorder="1" applyProtection="1">
      <protection hidden="1"/>
    </xf>
    <xf numFmtId="165" fontId="20" fillId="3" borderId="0" xfId="4" applyNumberFormat="1" applyFont="1" applyFill="1" applyBorder="1" applyProtection="1">
      <protection hidden="1"/>
    </xf>
    <xf numFmtId="3" fontId="20" fillId="3" borderId="0" xfId="0" applyNumberFormat="1" applyFont="1" applyFill="1" applyBorder="1" applyProtection="1">
      <protection hidden="1"/>
    </xf>
    <xf numFmtId="167" fontId="20" fillId="6" borderId="42" xfId="0" applyNumberFormat="1" applyFont="1" applyFill="1" applyBorder="1" applyProtection="1">
      <protection hidden="1"/>
    </xf>
    <xf numFmtId="3" fontId="20" fillId="6" borderId="43" xfId="4" applyNumberFormat="1" applyFont="1" applyFill="1" applyBorder="1" applyProtection="1">
      <protection hidden="1"/>
    </xf>
    <xf numFmtId="3" fontId="20" fillId="6" borderId="44" xfId="0" applyNumberFormat="1" applyFont="1" applyFill="1" applyBorder="1" applyProtection="1">
      <protection hidden="1"/>
    </xf>
    <xf numFmtId="3" fontId="20" fillId="6" borderId="35" xfId="0" applyNumberFormat="1" applyFont="1" applyFill="1" applyBorder="1" applyProtection="1">
      <protection hidden="1"/>
    </xf>
    <xf numFmtId="167" fontId="20" fillId="6" borderId="25" xfId="4" applyNumberFormat="1" applyFont="1" applyFill="1" applyBorder="1" applyProtection="1">
      <protection hidden="1"/>
    </xf>
    <xf numFmtId="3" fontId="20" fillId="3" borderId="0" xfId="0" applyNumberFormat="1" applyFont="1" applyFill="1" applyProtection="1">
      <protection hidden="1"/>
    </xf>
    <xf numFmtId="167" fontId="20" fillId="6" borderId="31" xfId="4" applyNumberFormat="1" applyFont="1" applyFill="1" applyBorder="1" applyProtection="1">
      <protection hidden="1"/>
    </xf>
    <xf numFmtId="3" fontId="20" fillId="6" borderId="31" xfId="4" applyNumberFormat="1" applyFont="1" applyFill="1" applyBorder="1" applyProtection="1">
      <protection hidden="1"/>
    </xf>
    <xf numFmtId="167" fontId="27" fillId="6" borderId="32" xfId="3" applyNumberFormat="1" applyFont="1" applyFill="1" applyBorder="1" applyProtection="1">
      <protection hidden="1"/>
    </xf>
    <xf numFmtId="166" fontId="27" fillId="2" borderId="0" xfId="3" applyNumberFormat="1" applyFont="1" applyFill="1" applyProtection="1">
      <protection hidden="1"/>
    </xf>
    <xf numFmtId="0" fontId="5" fillId="2" borderId="1" xfId="0" applyFont="1" applyFill="1" applyBorder="1" applyProtection="1">
      <protection hidden="1"/>
    </xf>
    <xf numFmtId="0" fontId="5" fillId="2" borderId="0" xfId="0" applyFont="1" applyFill="1" applyProtection="1">
      <protection hidden="1"/>
    </xf>
    <xf numFmtId="0" fontId="20" fillId="3" borderId="9" xfId="0" applyFont="1" applyFill="1" applyBorder="1" applyAlignment="1" applyProtection="1">
      <alignment horizontal="center"/>
      <protection hidden="1"/>
    </xf>
    <xf numFmtId="167" fontId="20" fillId="6" borderId="24" xfId="4" applyNumberFormat="1" applyFont="1" applyFill="1" applyBorder="1" applyProtection="1">
      <protection hidden="1"/>
    </xf>
    <xf numFmtId="167" fontId="27" fillId="6" borderId="31" xfId="3" applyNumberFormat="1" applyFont="1" applyFill="1" applyBorder="1" applyProtection="1">
      <protection hidden="1"/>
    </xf>
    <xf numFmtId="167" fontId="20" fillId="6" borderId="32" xfId="4" applyNumberFormat="1" applyFont="1" applyFill="1" applyBorder="1" applyProtection="1">
      <protection hidden="1"/>
    </xf>
    <xf numFmtId="0" fontId="20" fillId="3" borderId="0" xfId="0" applyFont="1" applyFill="1" applyBorder="1" applyAlignment="1" applyProtection="1">
      <alignment horizontal="center"/>
      <protection hidden="1"/>
    </xf>
    <xf numFmtId="0" fontId="25" fillId="4" borderId="24" xfId="0" applyFont="1" applyFill="1" applyBorder="1" applyAlignment="1" applyProtection="1">
      <alignment horizontal="center" wrapText="1"/>
      <protection hidden="1"/>
    </xf>
    <xf numFmtId="3" fontId="20" fillId="6" borderId="46" xfId="4" applyNumberFormat="1" applyFont="1" applyFill="1" applyBorder="1" applyProtection="1">
      <protection hidden="1"/>
    </xf>
    <xf numFmtId="0" fontId="25" fillId="4" borderId="31" xfId="0" applyFont="1" applyFill="1" applyBorder="1" applyAlignment="1" applyProtection="1">
      <alignment horizontal="center" wrapText="1"/>
      <protection hidden="1"/>
    </xf>
    <xf numFmtId="167" fontId="27" fillId="6" borderId="15" xfId="3" applyNumberFormat="1" applyFont="1" applyFill="1" applyBorder="1" applyProtection="1">
      <protection hidden="1"/>
    </xf>
    <xf numFmtId="0" fontId="27" fillId="2" borderId="0" xfId="0" applyFont="1" applyFill="1" applyProtection="1">
      <protection hidden="1"/>
    </xf>
    <xf numFmtId="0" fontId="0" fillId="0" borderId="0" xfId="0" applyProtection="1">
      <protection hidden="1"/>
    </xf>
    <xf numFmtId="167" fontId="8" fillId="7" borderId="29" xfId="0" applyNumberFormat="1" applyFont="1" applyFill="1" applyBorder="1" applyProtection="1">
      <protection hidden="1"/>
    </xf>
    <xf numFmtId="167" fontId="20" fillId="6" borderId="31" xfId="0" applyNumberFormat="1" applyFont="1" applyFill="1" applyBorder="1" applyProtection="1">
      <protection hidden="1"/>
    </xf>
    <xf numFmtId="3" fontId="20" fillId="6" borderId="31" xfId="3" applyNumberFormat="1" applyFont="1" applyFill="1" applyBorder="1" applyProtection="1">
      <protection hidden="1"/>
    </xf>
    <xf numFmtId="167" fontId="20" fillId="6" borderId="23" xfId="4" applyNumberFormat="1" applyFont="1" applyFill="1" applyBorder="1" applyProtection="1">
      <protection hidden="1"/>
    </xf>
    <xf numFmtId="167" fontId="27" fillId="6" borderId="46" xfId="3" applyNumberFormat="1" applyFont="1" applyFill="1" applyBorder="1" applyProtection="1">
      <protection hidden="1"/>
    </xf>
    <xf numFmtId="0" fontId="7" fillId="3" borderId="0" xfId="4" applyFont="1" applyFill="1" applyBorder="1" applyProtection="1">
      <protection hidden="1"/>
    </xf>
    <xf numFmtId="164" fontId="20" fillId="8" borderId="38" xfId="0" applyNumberFormat="1" applyFont="1" applyFill="1" applyBorder="1" applyProtection="1">
      <protection hidden="1"/>
    </xf>
    <xf numFmtId="0" fontId="7" fillId="3" borderId="9" xfId="4" applyFont="1" applyFill="1" applyBorder="1" applyProtection="1">
      <protection hidden="1"/>
    </xf>
    <xf numFmtId="164" fontId="20" fillId="6" borderId="38" xfId="0" applyNumberFormat="1" applyFont="1" applyFill="1" applyBorder="1" applyProtection="1">
      <protection hidden="1"/>
    </xf>
    <xf numFmtId="167" fontId="20" fillId="6" borderId="32" xfId="0" applyNumberFormat="1" applyFont="1" applyFill="1" applyBorder="1" applyProtection="1">
      <protection hidden="1"/>
    </xf>
    <xf numFmtId="164" fontId="20" fillId="6" borderId="15" xfId="3" applyNumberFormat="1" applyFont="1" applyFill="1" applyBorder="1" applyProtection="1">
      <protection hidden="1"/>
    </xf>
    <xf numFmtId="0" fontId="8" fillId="3" borderId="0" xfId="0" applyFont="1" applyFill="1" applyProtection="1">
      <protection hidden="1"/>
    </xf>
    <xf numFmtId="0" fontId="51" fillId="0" borderId="0" xfId="0" applyFont="1"/>
    <xf numFmtId="167" fontId="20" fillId="3" borderId="0" xfId="0" applyNumberFormat="1" applyFont="1" applyFill="1" applyBorder="1" applyProtection="1"/>
    <xf numFmtId="3" fontId="20" fillId="8" borderId="24" xfId="0" applyNumberFormat="1" applyFont="1" applyFill="1" applyBorder="1" applyProtection="1">
      <protection hidden="1"/>
    </xf>
    <xf numFmtId="3" fontId="20" fillId="8" borderId="38" xfId="0" applyNumberFormat="1" applyFont="1" applyFill="1" applyBorder="1" applyProtection="1">
      <protection hidden="1"/>
    </xf>
    <xf numFmtId="0" fontId="30" fillId="3" borderId="15" xfId="0" applyFont="1" applyFill="1" applyBorder="1" applyAlignment="1" applyProtection="1">
      <alignment horizontal="center" wrapText="1"/>
    </xf>
    <xf numFmtId="0" fontId="50" fillId="3" borderId="0" xfId="0" applyFont="1" applyFill="1" applyBorder="1" applyAlignment="1" applyProtection="1">
      <alignment horizontal="right"/>
    </xf>
    <xf numFmtId="0" fontId="13" fillId="3" borderId="0" xfId="0" applyFont="1" applyFill="1" applyBorder="1" applyProtection="1"/>
    <xf numFmtId="0" fontId="7" fillId="3" borderId="0" xfId="0" applyFont="1" applyFill="1" applyBorder="1" applyAlignment="1" applyProtection="1">
      <alignment horizontal="right"/>
    </xf>
    <xf numFmtId="0" fontId="20" fillId="3" borderId="6" xfId="0" applyFont="1" applyFill="1" applyBorder="1" applyProtection="1"/>
    <xf numFmtId="0" fontId="20" fillId="3" borderId="0" xfId="0" applyFont="1" applyFill="1" applyBorder="1" applyAlignment="1" applyProtection="1">
      <alignment horizontal="right"/>
    </xf>
    <xf numFmtId="0" fontId="25" fillId="2" borderId="0" xfId="0" applyFont="1" applyFill="1" applyBorder="1"/>
    <xf numFmtId="0" fontId="27" fillId="2" borderId="11" xfId="0" applyFont="1" applyFill="1" applyBorder="1"/>
    <xf numFmtId="0" fontId="27" fillId="2" borderId="3" xfId="0" applyFont="1" applyFill="1" applyBorder="1"/>
    <xf numFmtId="1" fontId="20" fillId="3" borderId="11" xfId="0" applyNumberFormat="1" applyFont="1" applyFill="1" applyBorder="1" applyProtection="1"/>
    <xf numFmtId="0" fontId="8" fillId="3" borderId="14" xfId="0" applyFont="1" applyFill="1" applyBorder="1" applyAlignment="1" applyProtection="1">
      <alignment horizontal="center"/>
    </xf>
    <xf numFmtId="0" fontId="52" fillId="3" borderId="15" xfId="0" applyFont="1" applyFill="1" applyBorder="1" applyAlignment="1" applyProtection="1">
      <alignment horizontal="center"/>
    </xf>
    <xf numFmtId="0" fontId="27" fillId="0" borderId="48" xfId="0" applyFont="1" applyBorder="1"/>
    <xf numFmtId="0" fontId="50" fillId="3" borderId="0" xfId="0" applyFont="1" applyFill="1" applyBorder="1" applyAlignment="1" applyProtection="1">
      <alignment horizontal="center"/>
    </xf>
    <xf numFmtId="3" fontId="8" fillId="3" borderId="0" xfId="0" applyNumberFormat="1" applyFont="1" applyFill="1" applyBorder="1" applyAlignment="1" applyProtection="1">
      <alignment horizontal="center"/>
    </xf>
    <xf numFmtId="0" fontId="20" fillId="3" borderId="0" xfId="0" applyFont="1" applyFill="1" applyBorder="1" applyAlignment="1" applyProtection="1">
      <alignment horizontal="center"/>
      <protection locked="0"/>
    </xf>
    <xf numFmtId="0" fontId="28" fillId="0" borderId="3" xfId="0" applyFont="1" applyBorder="1" applyAlignment="1">
      <alignment horizontal="left" vertical="top" wrapText="1"/>
    </xf>
    <xf numFmtId="0" fontId="25" fillId="4" borderId="16" xfId="0" applyFont="1" applyFill="1" applyBorder="1"/>
    <xf numFmtId="0" fontId="27" fillId="2" borderId="22" xfId="0" applyFont="1" applyFill="1" applyBorder="1"/>
    <xf numFmtId="0" fontId="27" fillId="2" borderId="25" xfId="0" applyFont="1" applyFill="1" applyBorder="1"/>
    <xf numFmtId="0" fontId="27" fillId="2" borderId="19" xfId="0" applyFont="1" applyFill="1" applyBorder="1" applyAlignment="1">
      <alignment vertical="top" wrapText="1"/>
    </xf>
    <xf numFmtId="0" fontId="27" fillId="2" borderId="25" xfId="0" applyFont="1" applyFill="1" applyBorder="1" applyAlignment="1">
      <alignment vertical="top"/>
    </xf>
    <xf numFmtId="0" fontId="27" fillId="2" borderId="22" xfId="0" applyFont="1" applyFill="1" applyBorder="1" applyAlignment="1">
      <alignment vertical="top"/>
    </xf>
    <xf numFmtId="167" fontId="20" fillId="2" borderId="0" xfId="0" applyNumberFormat="1" applyFont="1" applyFill="1" applyBorder="1" applyProtection="1">
      <protection hidden="1"/>
    </xf>
    <xf numFmtId="1" fontId="27" fillId="0" borderId="0" xfId="0" applyNumberFormat="1" applyFont="1" applyFill="1" applyBorder="1" applyAlignment="1">
      <alignment horizontal="left" shrinkToFit="1"/>
    </xf>
    <xf numFmtId="0" fontId="5" fillId="0" borderId="0" xfId="0" applyFont="1" applyFill="1" applyBorder="1" applyAlignment="1">
      <alignment horizontal="left" shrinkToFit="1"/>
    </xf>
    <xf numFmtId="0" fontId="6" fillId="0" borderId="0" xfId="0" applyFont="1" applyFill="1" applyBorder="1" applyAlignment="1">
      <alignment horizontal="left" shrinkToFit="1"/>
    </xf>
    <xf numFmtId="0" fontId="0" fillId="0" borderId="0" xfId="0" applyFill="1" applyBorder="1" applyAlignment="1">
      <alignment horizontal="left" shrinkToFit="1"/>
    </xf>
    <xf numFmtId="1" fontId="28" fillId="0" borderId="0" xfId="0" applyNumberFormat="1" applyFont="1" applyFill="1" applyBorder="1" applyAlignment="1">
      <alignment horizontal="left" shrinkToFit="1"/>
    </xf>
    <xf numFmtId="0" fontId="22" fillId="3" borderId="13" xfId="0" applyFont="1" applyFill="1" applyBorder="1" applyAlignment="1" applyProtection="1"/>
    <xf numFmtId="164" fontId="20" fillId="9" borderId="15" xfId="0" applyNumberFormat="1" applyFont="1" applyFill="1" applyBorder="1" applyProtection="1">
      <protection hidden="1"/>
    </xf>
    <xf numFmtId="167" fontId="20" fillId="9" borderId="15" xfId="0" applyNumberFormat="1" applyFont="1" applyFill="1" applyBorder="1" applyProtection="1">
      <protection hidden="1"/>
    </xf>
    <xf numFmtId="0" fontId="1" fillId="0" borderId="0" xfId="4" applyFont="1" applyBorder="1" applyProtection="1"/>
    <xf numFmtId="0" fontId="16" fillId="0" borderId="49" xfId="4" applyFont="1" applyFill="1" applyBorder="1" applyAlignment="1">
      <alignment horizontal="left" vertical="center" textRotation="180"/>
    </xf>
    <xf numFmtId="0" fontId="0" fillId="3" borderId="0" xfId="0" applyFill="1" applyBorder="1" applyProtection="1"/>
    <xf numFmtId="0" fontId="0" fillId="0" borderId="0" xfId="0" applyBorder="1"/>
    <xf numFmtId="0" fontId="0" fillId="2" borderId="0" xfId="0" applyFill="1" applyBorder="1"/>
    <xf numFmtId="0" fontId="4" fillId="2" borderId="0" xfId="0" applyFont="1" applyFill="1" applyBorder="1"/>
    <xf numFmtId="0" fontId="20" fillId="3" borderId="0" xfId="4" applyFont="1" applyFill="1" applyBorder="1" applyAlignment="1" applyProtection="1">
      <alignment horizontal="center" wrapText="1"/>
    </xf>
    <xf numFmtId="0" fontId="0" fillId="2" borderId="0" xfId="0" applyFill="1" applyBorder="1" applyProtection="1"/>
    <xf numFmtId="0" fontId="7" fillId="2" borderId="0" xfId="0" applyFont="1" applyFill="1" applyBorder="1" applyProtection="1"/>
    <xf numFmtId="0" fontId="7" fillId="3" borderId="12" xfId="0" applyFont="1" applyFill="1" applyBorder="1" applyProtection="1"/>
    <xf numFmtId="0" fontId="8" fillId="3" borderId="12" xfId="0" applyFont="1" applyFill="1" applyBorder="1" applyProtection="1"/>
    <xf numFmtId="0" fontId="20" fillId="3" borderId="22" xfId="0" applyFont="1" applyFill="1" applyBorder="1" applyProtection="1"/>
    <xf numFmtId="0" fontId="0" fillId="3" borderId="0" xfId="0" applyFill="1" applyAlignment="1" applyProtection="1">
      <alignment horizontal="center"/>
    </xf>
    <xf numFmtId="3" fontId="20" fillId="6" borderId="50" xfId="0" applyNumberFormat="1" applyFont="1" applyFill="1" applyBorder="1" applyProtection="1">
      <protection hidden="1"/>
    </xf>
    <xf numFmtId="3" fontId="20" fillId="6" borderId="25" xfId="0" applyNumberFormat="1" applyFont="1" applyFill="1" applyBorder="1" applyProtection="1">
      <protection hidden="1"/>
    </xf>
    <xf numFmtId="1" fontId="30" fillId="0" borderId="0" xfId="0" applyNumberFormat="1" applyFont="1" applyFill="1" applyBorder="1" applyAlignment="1">
      <alignment horizontal="left" shrinkToFit="1"/>
    </xf>
    <xf numFmtId="0" fontId="30" fillId="2" borderId="21" xfId="0" applyFont="1" applyFill="1" applyBorder="1"/>
    <xf numFmtId="0" fontId="30" fillId="2" borderId="0" xfId="0" applyFont="1" applyFill="1"/>
    <xf numFmtId="0" fontId="31" fillId="3" borderId="0" xfId="0" applyFont="1" applyFill="1" applyAlignment="1" applyProtection="1"/>
    <xf numFmtId="0" fontId="0" fillId="3" borderId="0" xfId="0" applyFill="1" applyAlignment="1" applyProtection="1"/>
    <xf numFmtId="0" fontId="0" fillId="0" borderId="0" xfId="0" applyAlignment="1"/>
    <xf numFmtId="0" fontId="9" fillId="3" borderId="0" xfId="0" applyFont="1" applyFill="1" applyAlignment="1" applyProtection="1"/>
    <xf numFmtId="0" fontId="7" fillId="3" borderId="1" xfId="0" applyFont="1" applyFill="1" applyBorder="1" applyAlignment="1" applyProtection="1"/>
    <xf numFmtId="0" fontId="7" fillId="3" borderId="14" xfId="0" applyFont="1" applyFill="1" applyBorder="1" applyAlignment="1" applyProtection="1"/>
    <xf numFmtId="0" fontId="7" fillId="3" borderId="0" xfId="0" applyFont="1" applyFill="1" applyBorder="1" applyAlignment="1" applyProtection="1"/>
    <xf numFmtId="0" fontId="21" fillId="3" borderId="0" xfId="0" applyFont="1" applyFill="1" applyBorder="1" applyAlignment="1" applyProtection="1"/>
    <xf numFmtId="0" fontId="8" fillId="3" borderId="0" xfId="0" applyFont="1" applyFill="1" applyBorder="1" applyAlignment="1" applyProtection="1"/>
    <xf numFmtId="0" fontId="36" fillId="3" borderId="0" xfId="0" applyFont="1" applyFill="1" applyBorder="1" applyAlignment="1" applyProtection="1"/>
    <xf numFmtId="0" fontId="21" fillId="3" borderId="0" xfId="0" applyFont="1" applyFill="1" applyAlignment="1" applyProtection="1"/>
    <xf numFmtId="0" fontId="8" fillId="3" borderId="0" xfId="0" applyFont="1" applyFill="1" applyAlignment="1" applyProtection="1"/>
    <xf numFmtId="0" fontId="37" fillId="3" borderId="1" xfId="0" applyFont="1" applyFill="1" applyBorder="1" applyAlignment="1" applyProtection="1"/>
    <xf numFmtId="0" fontId="11" fillId="3" borderId="1" xfId="0" applyFont="1" applyFill="1" applyBorder="1" applyAlignment="1" applyProtection="1"/>
    <xf numFmtId="0" fontId="8" fillId="3" borderId="1" xfId="0" applyFont="1" applyFill="1" applyBorder="1" applyAlignment="1" applyProtection="1"/>
    <xf numFmtId="0" fontId="22" fillId="3" borderId="9" xfId="0" applyFont="1" applyFill="1" applyBorder="1" applyAlignment="1" applyProtection="1"/>
    <xf numFmtId="0" fontId="20" fillId="3" borderId="9" xfId="0" applyFont="1" applyFill="1" applyBorder="1" applyAlignment="1" applyProtection="1"/>
    <xf numFmtId="0" fontId="7" fillId="3" borderId="9" xfId="0" applyFont="1" applyFill="1" applyBorder="1" applyAlignment="1" applyProtection="1"/>
    <xf numFmtId="0" fontId="20" fillId="3" borderId="0" xfId="0" applyFont="1" applyFill="1" applyBorder="1" applyAlignment="1" applyProtection="1"/>
    <xf numFmtId="0" fontId="1" fillId="3" borderId="0" xfId="0" applyFont="1" applyFill="1" applyAlignment="1" applyProtection="1"/>
    <xf numFmtId="0" fontId="9" fillId="3" borderId="0" xfId="0" applyFont="1" applyFill="1" applyBorder="1" applyAlignment="1" applyProtection="1"/>
    <xf numFmtId="3" fontId="20" fillId="3" borderId="33" xfId="0" applyNumberFormat="1" applyFont="1" applyFill="1" applyBorder="1" applyAlignment="1" applyProtection="1">
      <protection locked="0"/>
    </xf>
    <xf numFmtId="3" fontId="20" fillId="3" borderId="43" xfId="0" applyNumberFormat="1" applyFont="1" applyFill="1" applyBorder="1" applyAlignment="1" applyProtection="1">
      <protection locked="0"/>
    </xf>
    <xf numFmtId="3" fontId="20" fillId="3" borderId="35" xfId="0" applyNumberFormat="1" applyFont="1" applyFill="1" applyBorder="1" applyAlignment="1" applyProtection="1">
      <protection locked="0"/>
    </xf>
    <xf numFmtId="3" fontId="20" fillId="3" borderId="25" xfId="0" applyNumberFormat="1" applyFont="1" applyFill="1" applyBorder="1" applyAlignment="1" applyProtection="1">
      <protection locked="0"/>
    </xf>
    <xf numFmtId="0" fontId="21" fillId="6" borderId="33" xfId="0" applyFont="1" applyFill="1" applyBorder="1" applyAlignment="1" applyProtection="1">
      <alignment horizontal="left"/>
    </xf>
    <xf numFmtId="0" fontId="23" fillId="3" borderId="0" xfId="4" applyFont="1" applyFill="1" applyAlignment="1" applyProtection="1">
      <alignment horizontal="left" vertical="top" indent="1"/>
    </xf>
    <xf numFmtId="0" fontId="56" fillId="3" borderId="0" xfId="0" applyFont="1" applyFill="1" applyBorder="1" applyAlignment="1" applyProtection="1"/>
    <xf numFmtId="0" fontId="0" fillId="2" borderId="0" xfId="0" applyFill="1" applyAlignment="1"/>
    <xf numFmtId="164" fontId="20" fillId="7" borderId="15" xfId="0" applyNumberFormat="1" applyFont="1" applyFill="1" applyBorder="1" applyProtection="1"/>
    <xf numFmtId="0" fontId="20" fillId="0" borderId="0" xfId="0" applyFont="1" applyFill="1" applyBorder="1" applyAlignment="1" applyProtection="1"/>
    <xf numFmtId="0" fontId="27" fillId="0" borderId="21" xfId="0" applyFont="1" applyFill="1" applyBorder="1"/>
    <xf numFmtId="0" fontId="25" fillId="0" borderId="21" xfId="0" applyFont="1" applyFill="1" applyBorder="1" applyAlignment="1">
      <alignment vertical="top"/>
    </xf>
    <xf numFmtId="167" fontId="20" fillId="7" borderId="15" xfId="0" applyNumberFormat="1" applyFont="1" applyFill="1" applyBorder="1" applyProtection="1"/>
    <xf numFmtId="3" fontId="20" fillId="7" borderId="15" xfId="0" applyNumberFormat="1" applyFont="1" applyFill="1" applyBorder="1" applyProtection="1"/>
    <xf numFmtId="164" fontId="20" fillId="7" borderId="15" xfId="4" applyNumberFormat="1" applyFont="1" applyFill="1" applyBorder="1" applyProtection="1"/>
    <xf numFmtId="164" fontId="20" fillId="3" borderId="0" xfId="4" applyNumberFormat="1" applyFont="1" applyFill="1" applyProtection="1"/>
    <xf numFmtId="164" fontId="20" fillId="8" borderId="31" xfId="0" applyNumberFormat="1" applyFont="1" applyFill="1" applyBorder="1" applyProtection="1">
      <protection hidden="1"/>
    </xf>
    <xf numFmtId="3" fontId="20" fillId="0" borderId="43" xfId="4" applyNumberFormat="1" applyFont="1" applyFill="1" applyBorder="1" applyProtection="1">
      <protection locked="0"/>
    </xf>
    <xf numFmtId="3" fontId="20" fillId="3" borderId="40" xfId="0" applyNumberFormat="1" applyFont="1" applyFill="1" applyBorder="1" applyProtection="1">
      <protection locked="0"/>
    </xf>
    <xf numFmtId="164" fontId="20" fillId="3" borderId="15" xfId="0" applyNumberFormat="1" applyFont="1" applyFill="1" applyBorder="1" applyAlignment="1" applyProtection="1">
      <protection locked="0"/>
    </xf>
    <xf numFmtId="164" fontId="27" fillId="3" borderId="15" xfId="0" applyNumberFormat="1" applyFont="1" applyFill="1" applyBorder="1" applyAlignment="1" applyProtection="1">
      <protection locked="0"/>
    </xf>
    <xf numFmtId="1" fontId="27" fillId="0" borderId="0" xfId="0" applyNumberFormat="1" applyFont="1" applyFill="1" applyBorder="1" applyAlignment="1">
      <alignment horizontal="left" wrapText="1" shrinkToFit="1"/>
    </xf>
    <xf numFmtId="0" fontId="57" fillId="3" borderId="0" xfId="0" applyFont="1" applyFill="1" applyBorder="1" applyAlignment="1" applyProtection="1"/>
    <xf numFmtId="1" fontId="27" fillId="10" borderId="0" xfId="0" applyNumberFormat="1" applyFont="1" applyFill="1" applyBorder="1" applyAlignment="1">
      <alignment horizontal="left" shrinkToFit="1"/>
    </xf>
    <xf numFmtId="0" fontId="0" fillId="0" borderId="0" xfId="0" applyFill="1"/>
    <xf numFmtId="0" fontId="22" fillId="3" borderId="13" xfId="0" applyFont="1" applyFill="1" applyBorder="1" applyAlignment="1" applyProtection="1">
      <alignment wrapText="1"/>
    </xf>
    <xf numFmtId="167" fontId="59" fillId="2" borderId="0" xfId="3" applyNumberFormat="1" applyFont="1" applyFill="1" applyBorder="1" applyProtection="1">
      <protection hidden="1"/>
    </xf>
    <xf numFmtId="167" fontId="5" fillId="2" borderId="1" xfId="0" applyNumberFormat="1" applyFont="1" applyFill="1" applyBorder="1" applyProtection="1">
      <protection hidden="1"/>
    </xf>
    <xf numFmtId="0" fontId="8" fillId="3" borderId="0" xfId="0" applyFont="1" applyFill="1" applyBorder="1" applyAlignment="1" applyProtection="1">
      <alignment horizontal="left"/>
    </xf>
    <xf numFmtId="0" fontId="39" fillId="2" borderId="14" xfId="0" applyFont="1" applyFill="1" applyBorder="1" applyAlignment="1" applyProtection="1">
      <alignment horizontal="centerContinuous"/>
    </xf>
    <xf numFmtId="0" fontId="8" fillId="3" borderId="0" xfId="0" applyFont="1" applyFill="1" applyBorder="1" applyAlignment="1" applyProtection="1">
      <alignment horizontal="centerContinuous"/>
    </xf>
    <xf numFmtId="0" fontId="57" fillId="3" borderId="0" xfId="0" applyFont="1" applyFill="1" applyBorder="1" applyAlignment="1" applyProtection="1">
      <alignment horizontal="left"/>
    </xf>
    <xf numFmtId="0" fontId="52" fillId="3" borderId="15" xfId="0" applyFont="1" applyFill="1" applyBorder="1" applyAlignment="1" applyProtection="1">
      <alignment horizontal="center"/>
      <protection locked="0"/>
    </xf>
    <xf numFmtId="2" fontId="27" fillId="0" borderId="0" xfId="0" applyNumberFormat="1" applyFont="1" applyFill="1" applyBorder="1" applyAlignment="1">
      <alignment horizontal="left" shrinkToFit="1"/>
    </xf>
    <xf numFmtId="0" fontId="0" fillId="5" borderId="0" xfId="0" applyFill="1" applyAlignment="1"/>
    <xf numFmtId="0" fontId="0" fillId="11" borderId="0" xfId="0" applyFill="1" applyAlignment="1"/>
    <xf numFmtId="165" fontId="0" fillId="0" borderId="0" xfId="0" applyNumberFormat="1"/>
    <xf numFmtId="0" fontId="0" fillId="2" borderId="1" xfId="0" applyFill="1" applyBorder="1"/>
    <xf numFmtId="0" fontId="0" fillId="2" borderId="3" xfId="0" applyFill="1" applyBorder="1"/>
    <xf numFmtId="0" fontId="0" fillId="0" borderId="0" xfId="0" applyNumberFormat="1"/>
    <xf numFmtId="0" fontId="0" fillId="0" borderId="0" xfId="0" quotePrefix="1" applyNumberFormat="1"/>
    <xf numFmtId="3" fontId="20" fillId="3" borderId="15" xfId="0" applyNumberFormat="1" applyFont="1" applyFill="1" applyBorder="1" applyAlignment="1" applyProtection="1">
      <alignment horizontal="right"/>
      <protection hidden="1"/>
    </xf>
    <xf numFmtId="3" fontId="8" fillId="7" borderId="15" xfId="0" applyNumberFormat="1" applyFont="1" applyFill="1" applyBorder="1" applyProtection="1">
      <protection hidden="1"/>
    </xf>
    <xf numFmtId="3" fontId="20" fillId="0" borderId="15" xfId="0" applyNumberFormat="1" applyFont="1" applyFill="1" applyBorder="1" applyAlignment="1" applyProtection="1">
      <alignment horizontal="right"/>
      <protection hidden="1"/>
    </xf>
    <xf numFmtId="0" fontId="0" fillId="5" borderId="0" xfId="0" applyFill="1"/>
    <xf numFmtId="0" fontId="0" fillId="5" borderId="0" xfId="0" applyFill="1" applyProtection="1"/>
    <xf numFmtId="0" fontId="0" fillId="5" borderId="0" xfId="0" applyFill="1" applyBorder="1" applyProtection="1"/>
    <xf numFmtId="0" fontId="5" fillId="5" borderId="0" xfId="0" applyFont="1" applyFill="1"/>
    <xf numFmtId="0" fontId="1" fillId="5" borderId="0" xfId="4" applyFont="1" applyFill="1" applyProtection="1"/>
    <xf numFmtId="0" fontId="36" fillId="2" borderId="0" xfId="0" applyFont="1" applyFill="1" applyBorder="1" applyAlignment="1" applyProtection="1">
      <alignment horizontal="left"/>
    </xf>
    <xf numFmtId="0" fontId="60" fillId="2" borderId="0" xfId="0" applyFont="1" applyFill="1" applyBorder="1" applyProtection="1"/>
    <xf numFmtId="0" fontId="23" fillId="2" borderId="0" xfId="0" applyFont="1" applyFill="1" applyBorder="1" applyAlignment="1" applyProtection="1">
      <alignment horizontal="center" wrapText="1"/>
    </xf>
    <xf numFmtId="0" fontId="20" fillId="2" borderId="0" xfId="0" applyFont="1" applyFill="1" applyBorder="1" applyProtection="1"/>
    <xf numFmtId="0" fontId="20" fillId="2" borderId="0" xfId="0" applyFont="1" applyFill="1" applyProtection="1"/>
    <xf numFmtId="0" fontId="22" fillId="2" borderId="26" xfId="0" applyFont="1" applyFill="1" applyBorder="1" applyProtection="1"/>
    <xf numFmtId="0" fontId="20" fillId="2" borderId="5" xfId="0" applyFont="1" applyFill="1" applyBorder="1" applyProtection="1"/>
    <xf numFmtId="0" fontId="20" fillId="2" borderId="0" xfId="0" applyFont="1" applyFill="1" applyBorder="1" applyAlignment="1" applyProtection="1">
      <alignment horizontal="center"/>
    </xf>
    <xf numFmtId="0" fontId="20" fillId="2" borderId="26" xfId="0" applyFont="1" applyFill="1" applyBorder="1" applyProtection="1"/>
    <xf numFmtId="0" fontId="0" fillId="0" borderId="0" xfId="0" applyFill="1" applyBorder="1" applyProtection="1"/>
    <xf numFmtId="3" fontId="20" fillId="2" borderId="0" xfId="0" applyNumberFormat="1" applyFont="1" applyFill="1" applyBorder="1" applyAlignment="1" applyProtection="1">
      <alignment wrapText="1"/>
    </xf>
    <xf numFmtId="3" fontId="61" fillId="3" borderId="0" xfId="0" applyNumberFormat="1" applyFont="1" applyFill="1" applyBorder="1" applyProtection="1"/>
    <xf numFmtId="1" fontId="27" fillId="0" borderId="0" xfId="0" applyNumberFormat="1" applyFont="1" applyFill="1" applyBorder="1" applyAlignment="1" applyProtection="1">
      <alignment horizontal="left" shrinkToFit="1"/>
    </xf>
    <xf numFmtId="0" fontId="5" fillId="0" borderId="0" xfId="0" applyFont="1" applyFill="1" applyBorder="1" applyAlignment="1" applyProtection="1">
      <alignment horizontal="left" shrinkToFit="1"/>
    </xf>
    <xf numFmtId="1" fontId="27" fillId="0" borderId="0" xfId="0" applyNumberFormat="1" applyFont="1" applyFill="1" applyBorder="1" applyAlignment="1" applyProtection="1">
      <alignment horizontal="left" wrapText="1" shrinkToFit="1"/>
    </xf>
    <xf numFmtId="0" fontId="0" fillId="0" borderId="0" xfId="0" applyFill="1" applyBorder="1" applyAlignment="1" applyProtection="1">
      <alignment horizontal="left" shrinkToFit="1"/>
    </xf>
    <xf numFmtId="1" fontId="28" fillId="0" borderId="0" xfId="0" applyNumberFormat="1" applyFont="1" applyFill="1" applyBorder="1" applyAlignment="1" applyProtection="1">
      <alignment horizontal="left" shrinkToFit="1"/>
    </xf>
    <xf numFmtId="1" fontId="27" fillId="2" borderId="0" xfId="0" applyNumberFormat="1" applyFont="1" applyFill="1" applyBorder="1" applyAlignment="1" applyProtection="1">
      <alignment horizontal="left" shrinkToFit="1"/>
    </xf>
    <xf numFmtId="0" fontId="60" fillId="2" borderId="0" xfId="0" applyNumberFormat="1" applyFont="1" applyFill="1" applyBorder="1" applyAlignment="1" applyProtection="1">
      <alignment horizontal="right"/>
    </xf>
    <xf numFmtId="0" fontId="20" fillId="3" borderId="16" xfId="4" applyFont="1" applyFill="1" applyBorder="1" applyProtection="1"/>
    <xf numFmtId="0" fontId="20" fillId="3" borderId="27" xfId="4" applyFont="1" applyFill="1" applyBorder="1" applyAlignment="1" applyProtection="1">
      <alignment horizontal="left" indent="1"/>
    </xf>
    <xf numFmtId="0" fontId="20" fillId="3" borderId="14" xfId="4" applyFont="1" applyFill="1" applyBorder="1" applyAlignment="1" applyProtection="1">
      <alignment horizontal="right"/>
    </xf>
    <xf numFmtId="0" fontId="20" fillId="3" borderId="0" xfId="0" applyFont="1" applyFill="1" applyAlignment="1" applyProtection="1">
      <alignment vertical="center"/>
    </xf>
    <xf numFmtId="0" fontId="20" fillId="3" borderId="26" xfId="4" applyFont="1" applyFill="1" applyBorder="1" applyAlignment="1" applyProtection="1">
      <alignment horizontal="left" vertical="center"/>
    </xf>
    <xf numFmtId="0" fontId="7" fillId="3" borderId="2" xfId="0" applyFont="1" applyFill="1" applyBorder="1" applyAlignment="1" applyProtection="1">
      <alignment vertical="center"/>
    </xf>
    <xf numFmtId="0" fontId="7" fillId="3" borderId="0" xfId="0" applyFont="1" applyFill="1" applyBorder="1" applyAlignment="1" applyProtection="1">
      <alignment vertical="center"/>
    </xf>
    <xf numFmtId="1" fontId="27" fillId="0" borderId="0" xfId="0" applyNumberFormat="1" applyFont="1" applyFill="1" applyBorder="1" applyAlignment="1" applyProtection="1">
      <alignment horizontal="left" vertical="center" shrinkToFit="1"/>
    </xf>
    <xf numFmtId="164" fontId="20" fillId="0" borderId="15" xfId="4" applyNumberFormat="1" applyFont="1" applyFill="1" applyBorder="1" applyAlignment="1" applyProtection="1">
      <alignment vertical="center"/>
      <protection locked="0"/>
    </xf>
    <xf numFmtId="165" fontId="20" fillId="3" borderId="0" xfId="4" applyNumberFormat="1" applyFont="1" applyFill="1" applyAlignment="1" applyProtection="1">
      <alignment vertical="center"/>
    </xf>
    <xf numFmtId="0" fontId="8" fillId="3" borderId="11" xfId="0" applyFont="1" applyFill="1" applyBorder="1" applyAlignment="1" applyProtection="1">
      <alignment vertical="center"/>
    </xf>
    <xf numFmtId="0" fontId="0" fillId="0" borderId="0" xfId="0" applyBorder="1" applyAlignment="1" applyProtection="1">
      <alignment vertical="center"/>
    </xf>
    <xf numFmtId="0" fontId="0" fillId="5" borderId="0" xfId="0" applyFill="1" applyBorder="1" applyAlignment="1" applyProtection="1">
      <alignment vertical="center"/>
    </xf>
    <xf numFmtId="0" fontId="7" fillId="3" borderId="0" xfId="0" applyFont="1" applyFill="1" applyBorder="1" applyAlignment="1" applyProtection="1">
      <alignment horizontal="right" vertical="center"/>
    </xf>
    <xf numFmtId="3" fontId="20" fillId="3" borderId="0" xfId="0" applyNumberFormat="1" applyFont="1" applyFill="1" applyAlignment="1" applyProtection="1">
      <alignment vertical="center"/>
      <protection hidden="1"/>
    </xf>
    <xf numFmtId="0" fontId="0" fillId="0" borderId="0" xfId="0" applyAlignment="1" applyProtection="1">
      <alignment vertical="center"/>
    </xf>
    <xf numFmtId="0" fontId="0" fillId="5" borderId="0" xfId="0" applyFill="1" applyAlignment="1" applyProtection="1">
      <alignment vertical="center"/>
    </xf>
    <xf numFmtId="0" fontId="22" fillId="3" borderId="13" xfId="0" applyFont="1" applyFill="1" applyBorder="1" applyAlignment="1" applyProtection="1">
      <alignment vertical="center"/>
    </xf>
    <xf numFmtId="0" fontId="7" fillId="3" borderId="8" xfId="0" applyFont="1" applyFill="1" applyBorder="1" applyAlignment="1" applyProtection="1">
      <alignment vertical="center"/>
    </xf>
    <xf numFmtId="0" fontId="7" fillId="3" borderId="13" xfId="0" applyFont="1" applyFill="1" applyBorder="1" applyAlignment="1" applyProtection="1">
      <alignment vertical="center"/>
    </xf>
    <xf numFmtId="0" fontId="7" fillId="3" borderId="0" xfId="4" applyFont="1" applyFill="1" applyBorder="1" applyAlignment="1" applyProtection="1">
      <alignment vertical="center"/>
    </xf>
    <xf numFmtId="0" fontId="8" fillId="3" borderId="0" xfId="0" applyFont="1" applyFill="1" applyAlignment="1" applyProtection="1">
      <alignment vertical="center"/>
    </xf>
    <xf numFmtId="0" fontId="21" fillId="3" borderId="26" xfId="0" applyFont="1" applyFill="1" applyBorder="1" applyAlignment="1" applyProtection="1">
      <alignment vertical="center"/>
    </xf>
    <xf numFmtId="3" fontId="20" fillId="2" borderId="16" xfId="4" applyNumberFormat="1" applyFont="1" applyFill="1" applyBorder="1" applyAlignment="1" applyProtection="1">
      <alignment vertical="center"/>
    </xf>
    <xf numFmtId="3" fontId="20" fillId="2" borderId="0" xfId="0" applyNumberFormat="1" applyFont="1" applyFill="1" applyBorder="1" applyAlignment="1" applyProtection="1">
      <alignment vertical="center"/>
      <protection hidden="1"/>
    </xf>
    <xf numFmtId="0" fontId="20" fillId="3" borderId="11" xfId="0" applyFont="1" applyFill="1" applyBorder="1" applyAlignment="1" applyProtection="1">
      <alignment horizontal="left" vertical="center"/>
    </xf>
    <xf numFmtId="169" fontId="20" fillId="3" borderId="15" xfId="0" applyNumberFormat="1" applyFont="1" applyFill="1" applyBorder="1" applyAlignment="1" applyProtection="1">
      <alignment vertical="center"/>
      <protection locked="0"/>
    </xf>
    <xf numFmtId="0" fontId="8" fillId="3" borderId="0" xfId="0" applyFont="1" applyFill="1" applyBorder="1" applyAlignment="1" applyProtection="1">
      <alignment vertical="center"/>
    </xf>
    <xf numFmtId="165" fontId="20" fillId="3" borderId="0" xfId="4" applyNumberFormat="1" applyFont="1" applyFill="1" applyAlignment="1" applyProtection="1">
      <alignment vertical="center"/>
      <protection hidden="1"/>
    </xf>
    <xf numFmtId="167" fontId="20" fillId="2" borderId="9" xfId="3" applyNumberFormat="1" applyFont="1" applyFill="1" applyBorder="1" applyAlignment="1" applyProtection="1">
      <alignment vertical="center"/>
      <protection hidden="1"/>
    </xf>
    <xf numFmtId="167" fontId="20" fillId="2" borderId="0" xfId="3" applyNumberFormat="1" applyFont="1" applyFill="1" applyBorder="1" applyAlignment="1" applyProtection="1">
      <alignment vertical="center"/>
      <protection hidden="1"/>
    </xf>
    <xf numFmtId="0" fontId="13" fillId="3" borderId="5" xfId="0" applyFont="1" applyFill="1" applyBorder="1" applyAlignment="1" applyProtection="1">
      <alignment vertical="center"/>
    </xf>
    <xf numFmtId="0" fontId="13" fillId="3" borderId="0" xfId="0" applyFont="1" applyFill="1" applyBorder="1" applyAlignment="1" applyProtection="1">
      <alignment vertical="center"/>
    </xf>
    <xf numFmtId="0" fontId="50" fillId="3" borderId="5" xfId="0" applyFont="1" applyFill="1" applyBorder="1" applyAlignment="1" applyProtection="1">
      <alignment horizontal="right" vertical="center"/>
    </xf>
    <xf numFmtId="3" fontId="20" fillId="2" borderId="14" xfId="4" applyNumberFormat="1" applyFont="1" applyFill="1" applyBorder="1" applyAlignment="1" applyProtection="1">
      <alignment vertical="center"/>
      <protection hidden="1"/>
    </xf>
    <xf numFmtId="3" fontId="20" fillId="3" borderId="0" xfId="4" applyNumberFormat="1" applyFont="1" applyFill="1" applyAlignment="1" applyProtection="1">
      <alignment vertical="center"/>
      <protection hidden="1"/>
    </xf>
    <xf numFmtId="0" fontId="50" fillId="3" borderId="0" xfId="0" applyFont="1" applyFill="1" applyBorder="1" applyAlignment="1" applyProtection="1">
      <alignment horizontal="right" vertical="center"/>
    </xf>
    <xf numFmtId="3" fontId="20" fillId="2" borderId="6" xfId="4" applyNumberFormat="1" applyFont="1" applyFill="1" applyBorder="1" applyAlignment="1" applyProtection="1">
      <alignment vertical="center"/>
      <protection hidden="1"/>
    </xf>
    <xf numFmtId="3" fontId="20" fillId="0" borderId="15" xfId="4" applyNumberFormat="1" applyFont="1" applyFill="1" applyBorder="1" applyAlignment="1" applyProtection="1">
      <alignment vertical="center"/>
      <protection locked="0"/>
    </xf>
    <xf numFmtId="164" fontId="20" fillId="6" borderId="31" xfId="0" applyNumberFormat="1" applyFont="1" applyFill="1" applyBorder="1" applyAlignment="1" applyProtection="1">
      <alignment vertical="center"/>
      <protection hidden="1"/>
    </xf>
    <xf numFmtId="164" fontId="20" fillId="6" borderId="32" xfId="0" applyNumberFormat="1" applyFont="1" applyFill="1" applyBorder="1" applyAlignment="1" applyProtection="1">
      <alignment vertical="center"/>
      <protection hidden="1"/>
    </xf>
    <xf numFmtId="167" fontId="20" fillId="0" borderId="15" xfId="4" applyNumberFormat="1" applyFont="1" applyFill="1" applyBorder="1" applyAlignment="1" applyProtection="1">
      <alignment vertical="center"/>
      <protection locked="0"/>
    </xf>
    <xf numFmtId="0" fontId="7" fillId="3" borderId="9" xfId="4" applyFont="1" applyFill="1" applyBorder="1" applyAlignment="1" applyProtection="1">
      <alignment vertical="center"/>
    </xf>
    <xf numFmtId="3" fontId="20" fillId="2" borderId="1" xfId="4" applyNumberFormat="1" applyFont="1" applyFill="1" applyBorder="1" applyAlignment="1" applyProtection="1">
      <alignment vertical="center"/>
    </xf>
    <xf numFmtId="0" fontId="7" fillId="3" borderId="0" xfId="0" applyFont="1" applyFill="1" applyAlignment="1" applyProtection="1">
      <alignment vertical="center"/>
    </xf>
    <xf numFmtId="1" fontId="27" fillId="0" borderId="0" xfId="0" applyNumberFormat="1" applyFont="1" applyFill="1" applyBorder="1" applyAlignment="1">
      <alignment horizontal="left" vertical="center" shrinkToFit="1"/>
    </xf>
    <xf numFmtId="0" fontId="0" fillId="2" borderId="0" xfId="0" applyFill="1" applyAlignment="1">
      <alignment vertical="center"/>
    </xf>
    <xf numFmtId="0" fontId="0" fillId="0" borderId="0" xfId="0" applyAlignment="1">
      <alignment vertical="center"/>
    </xf>
    <xf numFmtId="0" fontId="20" fillId="3" borderId="53" xfId="0" applyFont="1" applyFill="1" applyBorder="1" applyAlignment="1" applyProtection="1">
      <alignment vertical="center"/>
    </xf>
    <xf numFmtId="0" fontId="20" fillId="3" borderId="54" xfId="0" applyFont="1" applyFill="1" applyBorder="1" applyAlignment="1" applyProtection="1">
      <alignment vertical="center"/>
    </xf>
    <xf numFmtId="0" fontId="20" fillId="3" borderId="0" xfId="0" applyFont="1" applyFill="1" applyBorder="1" applyAlignment="1" applyProtection="1">
      <alignment vertical="center"/>
    </xf>
    <xf numFmtId="0" fontId="21" fillId="3" borderId="0" xfId="0" applyFont="1" applyFill="1" applyAlignment="1" applyProtection="1">
      <alignment horizontal="center" vertical="center"/>
    </xf>
    <xf numFmtId="0" fontId="28" fillId="2" borderId="0" xfId="0" applyFont="1" applyFill="1" applyAlignment="1">
      <alignment vertical="center"/>
    </xf>
    <xf numFmtId="164" fontId="20" fillId="6" borderId="24" xfId="0" applyNumberFormat="1" applyFont="1" applyFill="1" applyBorder="1" applyAlignment="1" applyProtection="1">
      <alignment vertical="center"/>
    </xf>
    <xf numFmtId="0" fontId="28" fillId="0" borderId="0" xfId="0" applyFont="1" applyAlignment="1">
      <alignment vertical="center"/>
    </xf>
    <xf numFmtId="167" fontId="20" fillId="6" borderId="23" xfId="0" applyNumberFormat="1" applyFont="1" applyFill="1" applyBorder="1" applyAlignment="1" applyProtection="1">
      <alignment vertical="center"/>
    </xf>
    <xf numFmtId="0" fontId="21" fillId="0" borderId="0" xfId="0" applyFont="1" applyFill="1" applyAlignment="1" applyProtection="1">
      <alignment horizontal="center" vertical="center"/>
    </xf>
    <xf numFmtId="167" fontId="20" fillId="2" borderId="0" xfId="4" applyNumberFormat="1" applyFont="1" applyFill="1" applyBorder="1" applyAlignment="1" applyProtection="1">
      <alignment vertical="center"/>
    </xf>
    <xf numFmtId="0" fontId="20" fillId="3" borderId="6" xfId="0" applyFont="1" applyFill="1" applyBorder="1" applyAlignment="1" applyProtection="1">
      <alignment vertical="center"/>
    </xf>
    <xf numFmtId="1" fontId="27" fillId="0" borderId="6" xfId="0" applyNumberFormat="1" applyFont="1" applyFill="1" applyBorder="1" applyAlignment="1">
      <alignment horizontal="left" vertical="center" shrinkToFit="1"/>
    </xf>
    <xf numFmtId="167" fontId="20" fillId="0" borderId="55" xfId="4" applyNumberFormat="1" applyFont="1" applyFill="1" applyBorder="1" applyAlignment="1" applyProtection="1">
      <alignment vertical="center"/>
    </xf>
    <xf numFmtId="167" fontId="20" fillId="2" borderId="55" xfId="4" applyNumberFormat="1" applyFont="1" applyFill="1" applyBorder="1" applyAlignment="1" applyProtection="1">
      <alignment vertical="center"/>
    </xf>
    <xf numFmtId="0" fontId="20" fillId="3" borderId="13" xfId="0" applyFont="1" applyFill="1" applyBorder="1" applyAlignment="1" applyProtection="1">
      <alignment vertical="center"/>
    </xf>
    <xf numFmtId="0" fontId="20" fillId="3" borderId="12" xfId="0" applyFont="1" applyFill="1" applyBorder="1" applyAlignment="1" applyProtection="1">
      <alignment vertical="center"/>
    </xf>
    <xf numFmtId="0" fontId="20" fillId="3" borderId="48" xfId="0" applyFont="1" applyFill="1" applyBorder="1" applyAlignment="1" applyProtection="1">
      <alignment vertical="center"/>
    </xf>
    <xf numFmtId="0" fontId="20" fillId="3" borderId="52" xfId="0" applyFont="1" applyFill="1" applyBorder="1" applyAlignment="1" applyProtection="1">
      <alignment vertical="center"/>
    </xf>
    <xf numFmtId="0" fontId="20" fillId="3" borderId="15" xfId="0" applyFont="1" applyFill="1" applyBorder="1" applyAlignment="1" applyProtection="1">
      <alignment horizontal="center" vertical="center"/>
      <protection locked="0"/>
    </xf>
    <xf numFmtId="0" fontId="20" fillId="3" borderId="0" xfId="4" applyFont="1" applyFill="1" applyAlignment="1" applyProtection="1">
      <alignment vertical="center"/>
    </xf>
    <xf numFmtId="0" fontId="22" fillId="3" borderId="19" xfId="4" applyFont="1" applyFill="1" applyBorder="1" applyAlignment="1" applyProtection="1">
      <alignment vertical="center"/>
    </xf>
    <xf numFmtId="0" fontId="20" fillId="3" borderId="16" xfId="4" applyFont="1" applyFill="1" applyBorder="1" applyAlignment="1" applyProtection="1">
      <alignment horizontal="right" vertical="center"/>
    </xf>
    <xf numFmtId="0" fontId="20" fillId="3" borderId="9" xfId="4" applyFont="1" applyFill="1" applyBorder="1" applyAlignment="1" applyProtection="1">
      <alignment horizontal="right" vertical="center"/>
    </xf>
    <xf numFmtId="0" fontId="21" fillId="3" borderId="9" xfId="0" applyFont="1" applyFill="1" applyBorder="1" applyAlignment="1" applyProtection="1">
      <alignment horizontal="center" vertical="center" wrapText="1"/>
    </xf>
    <xf numFmtId="0" fontId="20" fillId="3" borderId="9" xfId="4" applyFont="1" applyFill="1" applyBorder="1" applyAlignment="1" applyProtection="1">
      <alignment vertical="center" wrapText="1"/>
    </xf>
    <xf numFmtId="0" fontId="20" fillId="3" borderId="9" xfId="4" applyFont="1" applyFill="1" applyBorder="1" applyAlignment="1" applyProtection="1">
      <alignment horizontal="center" vertical="center" wrapText="1"/>
    </xf>
    <xf numFmtId="0" fontId="28" fillId="0" borderId="10" xfId="4" applyFont="1" applyBorder="1" applyAlignment="1">
      <alignment vertical="center"/>
    </xf>
    <xf numFmtId="0" fontId="1" fillId="0" borderId="0" xfId="4" applyFont="1" applyAlignment="1">
      <alignment vertical="center"/>
    </xf>
    <xf numFmtId="0" fontId="0" fillId="5" borderId="0" xfId="0" applyFill="1" applyAlignment="1">
      <alignment vertical="center"/>
    </xf>
    <xf numFmtId="0" fontId="20" fillId="3" borderId="19" xfId="4" applyFont="1" applyFill="1" applyBorder="1" applyAlignment="1" applyProtection="1">
      <alignment horizontal="left" vertical="center"/>
    </xf>
    <xf numFmtId="0" fontId="20" fillId="3" borderId="10" xfId="4" applyFont="1" applyFill="1" applyBorder="1" applyAlignment="1" applyProtection="1">
      <alignment horizontal="right" vertical="center"/>
    </xf>
    <xf numFmtId="0" fontId="20" fillId="3" borderId="0" xfId="4" applyFont="1" applyFill="1" applyBorder="1" applyAlignment="1" applyProtection="1">
      <alignment horizontal="right" vertical="center"/>
    </xf>
    <xf numFmtId="165" fontId="20" fillId="3" borderId="5" xfId="4" applyNumberFormat="1" applyFont="1" applyFill="1" applyBorder="1" applyAlignment="1" applyProtection="1">
      <alignment vertical="center"/>
    </xf>
    <xf numFmtId="165" fontId="7" fillId="3" borderId="0" xfId="4" applyNumberFormat="1" applyFont="1" applyFill="1" applyBorder="1" applyAlignment="1" applyProtection="1">
      <alignment vertical="center"/>
    </xf>
    <xf numFmtId="0" fontId="20" fillId="3" borderId="3" xfId="4" applyFont="1" applyFill="1" applyBorder="1" applyAlignment="1" applyProtection="1">
      <alignment horizontal="left" vertical="center"/>
    </xf>
    <xf numFmtId="0" fontId="20" fillId="3" borderId="4" xfId="4" applyFont="1" applyFill="1" applyBorder="1" applyAlignment="1" applyProtection="1">
      <alignment horizontal="right" vertical="center"/>
    </xf>
    <xf numFmtId="167" fontId="20" fillId="0" borderId="25" xfId="4" applyNumberFormat="1" applyFont="1" applyFill="1" applyBorder="1" applyAlignment="1" applyProtection="1">
      <alignment vertical="center"/>
      <protection locked="0"/>
    </xf>
    <xf numFmtId="164" fontId="20" fillId="6" borderId="23" xfId="0" applyNumberFormat="1" applyFont="1" applyFill="1" applyBorder="1" applyAlignment="1" applyProtection="1">
      <alignment vertical="center"/>
    </xf>
    <xf numFmtId="167" fontId="20" fillId="6" borderId="23" xfId="0" applyNumberFormat="1" applyFont="1" applyFill="1" applyBorder="1" applyAlignment="1" applyProtection="1">
      <alignment vertical="center"/>
      <protection hidden="1"/>
    </xf>
    <xf numFmtId="164" fontId="20" fillId="6" borderId="23" xfId="0" applyNumberFormat="1" applyFont="1" applyFill="1" applyBorder="1" applyAlignment="1" applyProtection="1">
      <alignment vertical="center"/>
      <protection hidden="1"/>
    </xf>
    <xf numFmtId="164" fontId="20" fillId="6" borderId="15" xfId="4" applyNumberFormat="1" applyFont="1" applyFill="1" applyBorder="1" applyAlignment="1" applyProtection="1">
      <alignment vertical="center"/>
      <protection hidden="1"/>
    </xf>
    <xf numFmtId="165" fontId="21" fillId="3" borderId="5" xfId="4" applyNumberFormat="1" applyFont="1" applyFill="1" applyBorder="1" applyAlignment="1" applyProtection="1">
      <alignment vertical="center"/>
    </xf>
    <xf numFmtId="165" fontId="8" fillId="3" borderId="0" xfId="4" applyNumberFormat="1" applyFont="1" applyFill="1" applyBorder="1" applyAlignment="1" applyProtection="1">
      <alignment vertical="center"/>
    </xf>
    <xf numFmtId="0" fontId="20" fillId="3" borderId="3" xfId="4" applyFont="1" applyFill="1" applyBorder="1" applyAlignment="1" applyProtection="1">
      <alignment vertical="center"/>
    </xf>
    <xf numFmtId="167" fontId="20" fillId="6" borderId="25" xfId="0" applyNumberFormat="1" applyFont="1" applyFill="1" applyBorder="1" applyAlignment="1" applyProtection="1">
      <alignment vertical="center"/>
      <protection hidden="1"/>
    </xf>
    <xf numFmtId="167" fontId="20" fillId="6" borderId="38" xfId="0" applyNumberFormat="1" applyFont="1" applyFill="1" applyBorder="1" applyAlignment="1" applyProtection="1">
      <alignment vertical="center"/>
      <protection hidden="1"/>
    </xf>
    <xf numFmtId="0" fontId="22" fillId="3" borderId="13" xfId="4" applyFont="1" applyFill="1" applyBorder="1" applyAlignment="1" applyProtection="1">
      <alignment vertical="center"/>
    </xf>
    <xf numFmtId="0" fontId="20" fillId="3" borderId="10" xfId="4" applyFont="1" applyFill="1" applyBorder="1" applyAlignment="1" applyProtection="1">
      <alignment vertical="center"/>
    </xf>
    <xf numFmtId="0" fontId="20" fillId="3" borderId="9" xfId="4" applyFont="1" applyFill="1" applyBorder="1" applyAlignment="1" applyProtection="1">
      <alignment vertical="center"/>
    </xf>
    <xf numFmtId="0" fontId="28" fillId="0" borderId="0" xfId="4" applyFont="1" applyBorder="1" applyAlignment="1" applyProtection="1">
      <alignment vertical="center"/>
    </xf>
    <xf numFmtId="0" fontId="20" fillId="3" borderId="1" xfId="4" applyFont="1" applyFill="1" applyBorder="1" applyAlignment="1" applyProtection="1">
      <alignment vertical="center"/>
    </xf>
    <xf numFmtId="0" fontId="7" fillId="3" borderId="10" xfId="4" applyFont="1" applyFill="1" applyBorder="1" applyAlignment="1" applyProtection="1">
      <alignment vertical="center"/>
    </xf>
    <xf numFmtId="0" fontId="7" fillId="3" borderId="0" xfId="4" applyFont="1" applyFill="1" applyAlignment="1" applyProtection="1">
      <alignment vertical="center"/>
    </xf>
    <xf numFmtId="0" fontId="28" fillId="0" borderId="0" xfId="4" applyFont="1" applyAlignment="1" applyProtection="1">
      <alignment vertical="center"/>
    </xf>
    <xf numFmtId="0" fontId="20" fillId="3" borderId="26" xfId="4" applyFont="1" applyFill="1" applyBorder="1" applyAlignment="1" applyProtection="1">
      <alignment vertical="center"/>
    </xf>
    <xf numFmtId="0" fontId="20" fillId="3" borderId="5" xfId="4" applyFont="1" applyFill="1" applyBorder="1" applyAlignment="1" applyProtection="1">
      <alignment vertical="center"/>
    </xf>
    <xf numFmtId="0" fontId="20" fillId="3" borderId="0" xfId="4" applyFont="1" applyFill="1" applyBorder="1" applyAlignment="1" applyProtection="1">
      <alignment vertical="center"/>
    </xf>
    <xf numFmtId="164" fontId="20" fillId="6" borderId="24" xfId="0" applyNumberFormat="1" applyFont="1" applyFill="1" applyBorder="1" applyAlignment="1" applyProtection="1">
      <alignment vertical="center"/>
      <protection hidden="1"/>
    </xf>
    <xf numFmtId="164" fontId="20" fillId="7" borderId="15" xfId="4" applyNumberFormat="1" applyFont="1" applyFill="1" applyBorder="1" applyAlignment="1" applyProtection="1">
      <alignment vertical="center"/>
      <protection locked="0"/>
    </xf>
    <xf numFmtId="0" fontId="7" fillId="3" borderId="22" xfId="4" applyFont="1" applyFill="1" applyBorder="1" applyAlignment="1" applyProtection="1">
      <alignment vertical="center"/>
    </xf>
    <xf numFmtId="0" fontId="20" fillId="3" borderId="27" xfId="4" applyFont="1" applyFill="1" applyBorder="1" applyAlignment="1" applyProtection="1">
      <alignment vertical="center"/>
    </xf>
    <xf numFmtId="0" fontId="28" fillId="0" borderId="5" xfId="4" applyFont="1" applyBorder="1" applyAlignment="1" applyProtection="1">
      <alignment vertical="center"/>
    </xf>
    <xf numFmtId="0" fontId="20" fillId="3" borderId="0" xfId="4" applyFont="1" applyFill="1" applyAlignment="1" applyProtection="1">
      <alignment vertical="center"/>
      <protection hidden="1"/>
    </xf>
    <xf numFmtId="164" fontId="20" fillId="9" borderId="15" xfId="4" applyNumberFormat="1" applyFont="1" applyFill="1" applyBorder="1" applyAlignment="1" applyProtection="1">
      <alignment vertical="center"/>
      <protection hidden="1"/>
    </xf>
    <xf numFmtId="0" fontId="20" fillId="3" borderId="12" xfId="4" applyFont="1" applyFill="1" applyBorder="1" applyAlignment="1" applyProtection="1">
      <alignment vertical="center"/>
    </xf>
    <xf numFmtId="0" fontId="7" fillId="3" borderId="5" xfId="4" applyFont="1" applyFill="1" applyBorder="1" applyAlignment="1" applyProtection="1">
      <alignment vertical="center"/>
    </xf>
    <xf numFmtId="0" fontId="20" fillId="3" borderId="4" xfId="4" applyFont="1" applyFill="1" applyBorder="1" applyAlignment="1" applyProtection="1">
      <alignment vertical="center"/>
    </xf>
    <xf numFmtId="0" fontId="20" fillId="3" borderId="2" xfId="0" applyFont="1" applyFill="1" applyBorder="1" applyAlignment="1" applyProtection="1">
      <alignment vertical="center"/>
    </xf>
    <xf numFmtId="0" fontId="20" fillId="3" borderId="11" xfId="0" applyFont="1" applyFill="1" applyBorder="1" applyAlignment="1" applyProtection="1">
      <alignment vertical="center"/>
    </xf>
    <xf numFmtId="165" fontId="21" fillId="3" borderId="0" xfId="4" applyNumberFormat="1" applyFont="1" applyFill="1" applyAlignment="1" applyProtection="1">
      <alignment vertical="center"/>
    </xf>
    <xf numFmtId="3" fontId="20" fillId="6" borderId="24" xfId="3" applyNumberFormat="1" applyFont="1" applyFill="1" applyBorder="1" applyAlignment="1" applyProtection="1">
      <alignment vertical="center"/>
      <protection hidden="1"/>
    </xf>
    <xf numFmtId="3" fontId="8" fillId="7" borderId="29" xfId="0" applyNumberFormat="1" applyFont="1" applyFill="1" applyBorder="1" applyAlignment="1" applyProtection="1">
      <alignment vertical="center"/>
    </xf>
    <xf numFmtId="3" fontId="20" fillId="6" borderId="31" xfId="3" applyNumberFormat="1" applyFont="1" applyFill="1" applyBorder="1" applyAlignment="1" applyProtection="1">
      <alignment vertical="center"/>
      <protection hidden="1"/>
    </xf>
    <xf numFmtId="3" fontId="20" fillId="6" borderId="32" xfId="3" applyNumberFormat="1" applyFont="1" applyFill="1" applyBorder="1" applyAlignment="1" applyProtection="1">
      <alignment vertical="center"/>
      <protection hidden="1"/>
    </xf>
    <xf numFmtId="0" fontId="27" fillId="2" borderId="21" xfId="0" applyFont="1" applyFill="1" applyBorder="1" applyAlignment="1">
      <alignment vertical="center"/>
    </xf>
    <xf numFmtId="0" fontId="27" fillId="2" borderId="18" xfId="0" applyFont="1" applyFill="1" applyBorder="1" applyAlignment="1">
      <alignment vertical="center"/>
    </xf>
    <xf numFmtId="0" fontId="27" fillId="2" borderId="17" xfId="0" applyFont="1" applyFill="1" applyBorder="1" applyAlignment="1">
      <alignment vertical="center"/>
    </xf>
    <xf numFmtId="0" fontId="27" fillId="2" borderId="0" xfId="0" applyFont="1" applyFill="1" applyBorder="1" applyAlignment="1">
      <alignment vertical="center"/>
    </xf>
    <xf numFmtId="2" fontId="27" fillId="0" borderId="0" xfId="0" applyNumberFormat="1" applyFont="1" applyFill="1" applyBorder="1" applyAlignment="1">
      <alignment horizontal="left" vertical="center" shrinkToFit="1"/>
    </xf>
    <xf numFmtId="0" fontId="27" fillId="2" borderId="0" xfId="0" applyFont="1" applyFill="1" applyAlignment="1">
      <alignment vertical="center"/>
    </xf>
    <xf numFmtId="167" fontId="20" fillId="6" borderId="31" xfId="4" applyNumberFormat="1" applyFont="1" applyFill="1" applyBorder="1" applyAlignment="1" applyProtection="1">
      <alignment vertical="center"/>
      <protection hidden="1"/>
    </xf>
    <xf numFmtId="167" fontId="27" fillId="2" borderId="15" xfId="3" applyNumberFormat="1" applyFont="1" applyFill="1" applyBorder="1" applyAlignment="1" applyProtection="1">
      <alignment vertical="center"/>
      <protection locked="0"/>
    </xf>
    <xf numFmtId="0" fontId="5" fillId="2" borderId="5" xfId="0" applyFont="1" applyFill="1" applyBorder="1" applyAlignment="1">
      <alignment vertical="center"/>
    </xf>
    <xf numFmtId="0" fontId="5" fillId="2" borderId="0" xfId="0" applyFont="1" applyFill="1" applyAlignment="1">
      <alignment vertical="center"/>
    </xf>
    <xf numFmtId="0" fontId="27" fillId="2" borderId="22" xfId="0" applyFont="1" applyFill="1" applyBorder="1" applyAlignment="1">
      <alignment vertical="center"/>
    </xf>
    <xf numFmtId="3" fontId="20" fillId="6" borderId="31" xfId="4" applyNumberFormat="1" applyFont="1" applyFill="1" applyBorder="1" applyAlignment="1" applyProtection="1">
      <alignment vertical="center"/>
      <protection hidden="1"/>
    </xf>
    <xf numFmtId="3" fontId="27" fillId="2" borderId="15" xfId="3" applyNumberFormat="1" applyFont="1" applyFill="1" applyBorder="1" applyAlignment="1" applyProtection="1">
      <alignment vertical="center"/>
      <protection locked="0"/>
    </xf>
    <xf numFmtId="0" fontId="27" fillId="2" borderId="25" xfId="0" applyFont="1" applyFill="1" applyBorder="1" applyAlignment="1">
      <alignment vertical="center"/>
    </xf>
    <xf numFmtId="3" fontId="27" fillId="2" borderId="15" xfId="2" applyNumberFormat="1" applyFont="1" applyFill="1" applyBorder="1" applyAlignment="1" applyProtection="1">
      <alignment vertical="center"/>
      <protection locked="0"/>
    </xf>
    <xf numFmtId="0" fontId="25" fillId="4" borderId="21" xfId="0" applyFont="1" applyFill="1" applyBorder="1" applyAlignment="1">
      <alignment vertical="center"/>
    </xf>
    <xf numFmtId="0" fontId="25" fillId="4" borderId="16" xfId="0" applyFont="1" applyFill="1" applyBorder="1" applyAlignment="1">
      <alignment vertical="center"/>
    </xf>
    <xf numFmtId="0" fontId="25" fillId="4" borderId="17" xfId="0" applyFont="1" applyFill="1" applyBorder="1" applyAlignment="1">
      <alignment vertical="center"/>
    </xf>
    <xf numFmtId="0" fontId="0" fillId="0" borderId="0" xfId="0" applyFill="1" applyBorder="1" applyAlignment="1">
      <alignment horizontal="left" vertical="center" shrinkToFit="1"/>
    </xf>
    <xf numFmtId="3" fontId="27" fillId="4" borderId="15" xfId="0" applyNumberFormat="1" applyFont="1" applyFill="1" applyBorder="1" applyAlignment="1">
      <alignment horizontal="center" vertical="center" wrapText="1"/>
    </xf>
    <xf numFmtId="3" fontId="27" fillId="4" borderId="45" xfId="0" applyNumberFormat="1" applyFont="1" applyFill="1" applyBorder="1" applyAlignment="1" applyProtection="1">
      <alignment horizontal="center" vertical="center" wrapText="1"/>
      <protection hidden="1"/>
    </xf>
    <xf numFmtId="0" fontId="28" fillId="4" borderId="0" xfId="0" applyFont="1" applyFill="1" applyAlignment="1">
      <alignment vertical="center"/>
    </xf>
    <xf numFmtId="0" fontId="28" fillId="4" borderId="17" xfId="0" applyFont="1" applyFill="1" applyBorder="1" applyAlignment="1">
      <alignment vertical="center"/>
    </xf>
    <xf numFmtId="0" fontId="6" fillId="2" borderId="5" xfId="0" applyFont="1" applyFill="1" applyBorder="1" applyAlignment="1">
      <alignment vertical="center"/>
    </xf>
    <xf numFmtId="0" fontId="6" fillId="2" borderId="0" xfId="0" applyFont="1" applyFill="1" applyAlignment="1">
      <alignment vertical="center"/>
    </xf>
    <xf numFmtId="0" fontId="27" fillId="2" borderId="19" xfId="0" applyFont="1" applyFill="1" applyBorder="1" applyAlignment="1">
      <alignment vertical="center"/>
    </xf>
    <xf numFmtId="0" fontId="27" fillId="2" borderId="10" xfId="0" applyFont="1" applyFill="1" applyBorder="1" applyAlignment="1">
      <alignment vertical="center"/>
    </xf>
    <xf numFmtId="3" fontId="27" fillId="2" borderId="18" xfId="2" applyNumberFormat="1" applyFont="1" applyFill="1" applyBorder="1" applyAlignment="1" applyProtection="1">
      <alignment vertical="center"/>
      <protection locked="0"/>
    </xf>
    <xf numFmtId="0" fontId="25" fillId="2" borderId="21" xfId="0" applyFont="1" applyFill="1" applyBorder="1" applyAlignment="1">
      <alignment vertical="center"/>
    </xf>
    <xf numFmtId="0" fontId="25" fillId="2" borderId="17" xfId="0" applyFont="1" applyFill="1" applyBorder="1" applyAlignment="1">
      <alignment vertical="center"/>
    </xf>
    <xf numFmtId="0" fontId="25" fillId="2" borderId="0" xfId="0" applyFont="1" applyFill="1" applyBorder="1" applyAlignment="1">
      <alignment vertical="center"/>
    </xf>
    <xf numFmtId="167" fontId="27" fillId="6" borderId="15" xfId="3" applyNumberFormat="1" applyFont="1" applyFill="1" applyBorder="1" applyAlignment="1" applyProtection="1">
      <alignment vertical="center"/>
      <protection hidden="1"/>
    </xf>
    <xf numFmtId="0" fontId="27" fillId="2" borderId="0" xfId="0" applyFont="1" applyFill="1" applyAlignment="1" applyProtection="1">
      <alignment vertical="center"/>
      <protection hidden="1"/>
    </xf>
    <xf numFmtId="167" fontId="27" fillId="6" borderId="32" xfId="3" applyNumberFormat="1" applyFont="1" applyFill="1" applyBorder="1" applyAlignment="1" applyProtection="1">
      <alignment vertical="center"/>
      <protection hidden="1"/>
    </xf>
    <xf numFmtId="166" fontId="27" fillId="2" borderId="0" xfId="3" applyNumberFormat="1" applyFont="1" applyFill="1" applyAlignment="1" applyProtection="1">
      <alignment vertical="center"/>
      <protection hidden="1"/>
    </xf>
    <xf numFmtId="166" fontId="27" fillId="2" borderId="0" xfId="3" applyNumberFormat="1" applyFont="1" applyFill="1" applyAlignment="1">
      <alignment vertical="center"/>
    </xf>
    <xf numFmtId="167" fontId="29" fillId="2" borderId="37" xfId="3" applyNumberFormat="1" applyFont="1" applyFill="1" applyBorder="1" applyAlignment="1" applyProtection="1">
      <alignment vertical="center"/>
      <protection locked="0"/>
    </xf>
    <xf numFmtId="0" fontId="29" fillId="2" borderId="0" xfId="0" applyFont="1" applyFill="1" applyBorder="1" applyAlignment="1">
      <alignment horizontal="centerContinuous" vertical="center" wrapText="1"/>
    </xf>
    <xf numFmtId="167" fontId="59" fillId="2" borderId="0" xfId="3" applyNumberFormat="1" applyFont="1" applyFill="1" applyBorder="1" applyAlignment="1" applyProtection="1">
      <alignment vertical="center"/>
      <protection hidden="1"/>
    </xf>
    <xf numFmtId="167" fontId="20" fillId="6" borderId="24" xfId="4" applyNumberFormat="1" applyFont="1" applyFill="1" applyBorder="1" applyAlignment="1" applyProtection="1">
      <alignment vertical="center"/>
      <protection hidden="1"/>
    </xf>
    <xf numFmtId="0" fontId="0" fillId="0" borderId="0" xfId="0" applyAlignment="1" applyProtection="1">
      <alignment vertical="center"/>
      <protection hidden="1"/>
    </xf>
    <xf numFmtId="167" fontId="27" fillId="6" borderId="31" xfId="3" applyNumberFormat="1" applyFont="1" applyFill="1" applyBorder="1" applyAlignment="1" applyProtection="1">
      <alignment vertical="center"/>
      <protection hidden="1"/>
    </xf>
    <xf numFmtId="0" fontId="0" fillId="0" borderId="22" xfId="0" applyBorder="1" applyAlignment="1">
      <alignment vertical="center"/>
    </xf>
    <xf numFmtId="0" fontId="27" fillId="2" borderId="19" xfId="0" applyFont="1" applyFill="1" applyBorder="1" applyAlignment="1">
      <alignment vertical="center" wrapText="1"/>
    </xf>
    <xf numFmtId="0" fontId="25" fillId="4" borderId="15"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25" fillId="4" borderId="24" xfId="0" applyFont="1" applyFill="1" applyBorder="1" applyAlignment="1">
      <alignment horizontal="center" vertical="center" wrapText="1"/>
    </xf>
    <xf numFmtId="0" fontId="8" fillId="3" borderId="1" xfId="0" applyFont="1" applyFill="1" applyBorder="1" applyAlignment="1" applyProtection="1">
      <alignment horizontal="center"/>
    </xf>
    <xf numFmtId="2" fontId="27" fillId="0" borderId="0" xfId="0" applyNumberFormat="1" applyFont="1" applyFill="1" applyBorder="1" applyAlignment="1" applyProtection="1">
      <alignment horizontal="left" vertical="center" shrinkToFit="1"/>
    </xf>
    <xf numFmtId="49" fontId="20" fillId="3" borderId="15" xfId="0" applyNumberFormat="1" applyFont="1" applyFill="1" applyBorder="1" applyAlignment="1" applyProtection="1">
      <alignment horizontal="left"/>
      <protection locked="0"/>
    </xf>
    <xf numFmtId="0" fontId="22" fillId="2" borderId="13" xfId="0" applyFont="1" applyFill="1" applyBorder="1" applyProtection="1"/>
    <xf numFmtId="0" fontId="21" fillId="3" borderId="0" xfId="0" applyFont="1" applyFill="1" applyBorder="1" applyAlignment="1" applyProtection="1">
      <alignment horizontal="center" wrapText="1"/>
    </xf>
    <xf numFmtId="0" fontId="20" fillId="3" borderId="0" xfId="4" applyFont="1" applyFill="1" applyBorder="1" applyAlignment="1" applyProtection="1">
      <alignment wrapText="1"/>
    </xf>
    <xf numFmtId="0" fontId="28" fillId="0" borderId="5" xfId="4" applyFont="1" applyBorder="1" applyAlignment="1">
      <alignment vertical="top"/>
    </xf>
    <xf numFmtId="0" fontId="28" fillId="2" borderId="5" xfId="4" applyFont="1" applyFill="1" applyBorder="1" applyAlignment="1">
      <alignment vertical="top"/>
    </xf>
    <xf numFmtId="0" fontId="20" fillId="2" borderId="0" xfId="4" applyFont="1" applyFill="1" applyBorder="1" applyAlignment="1" applyProtection="1">
      <alignment horizontal="center" wrapText="1"/>
    </xf>
    <xf numFmtId="3" fontId="20" fillId="2" borderId="0" xfId="0" applyNumberFormat="1" applyFont="1" applyFill="1" applyBorder="1" applyProtection="1">
      <protection hidden="1"/>
    </xf>
    <xf numFmtId="3" fontId="20" fillId="3" borderId="0" xfId="0" applyNumberFormat="1" applyFont="1" applyFill="1" applyBorder="1" applyProtection="1">
      <protection locked="0"/>
    </xf>
    <xf numFmtId="0" fontId="20" fillId="2" borderId="0" xfId="0" applyFont="1" applyFill="1" applyAlignment="1" applyProtection="1">
      <alignment vertical="top"/>
    </xf>
    <xf numFmtId="0" fontId="10" fillId="2" borderId="0" xfId="0" applyFont="1" applyFill="1" applyAlignment="1" applyProtection="1">
      <alignment horizontal="left"/>
    </xf>
    <xf numFmtId="0" fontId="10" fillId="2" borderId="0" xfId="0" applyFont="1" applyFill="1" applyAlignment="1" applyProtection="1">
      <alignment horizontal="left" indent="1"/>
    </xf>
    <xf numFmtId="0" fontId="22" fillId="2" borderId="13" xfId="0" applyFont="1" applyFill="1" applyBorder="1" applyAlignment="1" applyProtection="1"/>
    <xf numFmtId="0" fontId="20" fillId="2" borderId="26" xfId="0" applyFont="1" applyFill="1" applyBorder="1" applyAlignment="1" applyProtection="1">
      <alignment vertical="top"/>
    </xf>
    <xf numFmtId="0" fontId="22" fillId="2" borderId="26" xfId="0" applyFont="1" applyFill="1" applyBorder="1" applyAlignment="1" applyProtection="1">
      <alignment vertical="center"/>
    </xf>
    <xf numFmtId="0" fontId="7" fillId="2" borderId="5" xfId="0" applyFont="1" applyFill="1" applyBorder="1" applyAlignment="1" applyProtection="1">
      <alignment horizontal="right" vertical="center"/>
    </xf>
    <xf numFmtId="0" fontId="20" fillId="2" borderId="26" xfId="0" applyFont="1" applyFill="1" applyBorder="1" applyAlignment="1" applyProtection="1">
      <alignment vertical="center"/>
    </xf>
    <xf numFmtId="0" fontId="7" fillId="0" borderId="0" xfId="0" applyFont="1" applyFill="1" applyProtection="1"/>
    <xf numFmtId="0" fontId="0" fillId="2" borderId="0" xfId="0" applyFill="1" applyBorder="1" applyAlignment="1" applyProtection="1">
      <alignment horizontal="left" shrinkToFit="1"/>
    </xf>
    <xf numFmtId="1" fontId="28" fillId="2" borderId="0" xfId="0" applyNumberFormat="1" applyFont="1" applyFill="1" applyBorder="1" applyAlignment="1" applyProtection="1">
      <alignment horizontal="left" shrinkToFit="1"/>
    </xf>
    <xf numFmtId="0" fontId="20" fillId="3" borderId="11" xfId="0" applyFont="1" applyFill="1" applyBorder="1" applyAlignment="1" applyProtection="1">
      <alignment horizontal="left"/>
    </xf>
    <xf numFmtId="0" fontId="7" fillId="3" borderId="10" xfId="0" applyFont="1" applyFill="1" applyBorder="1" applyProtection="1"/>
    <xf numFmtId="0" fontId="7" fillId="3" borderId="5" xfId="0" applyFont="1" applyFill="1" applyBorder="1" applyAlignment="1" applyProtection="1">
      <alignment vertical="center"/>
    </xf>
    <xf numFmtId="0" fontId="7" fillId="3" borderId="22" xfId="0" applyFont="1" applyFill="1" applyBorder="1" applyProtection="1"/>
    <xf numFmtId="165" fontId="7" fillId="3" borderId="22" xfId="0" applyNumberFormat="1" applyFont="1" applyFill="1" applyBorder="1" applyProtection="1"/>
    <xf numFmtId="0" fontId="8" fillId="2" borderId="1" xfId="0" applyFont="1" applyFill="1" applyBorder="1" applyProtection="1"/>
    <xf numFmtId="0" fontId="1" fillId="2" borderId="1" xfId="4" applyFont="1" applyFill="1" applyBorder="1" applyProtection="1"/>
    <xf numFmtId="0" fontId="8" fillId="2" borderId="16" xfId="0" applyFont="1" applyFill="1" applyBorder="1" applyProtection="1"/>
    <xf numFmtId="0" fontId="7" fillId="2" borderId="1" xfId="0" applyFont="1" applyFill="1" applyBorder="1" applyProtection="1"/>
    <xf numFmtId="0" fontId="0" fillId="2" borderId="1" xfId="0" applyFill="1" applyBorder="1" applyProtection="1"/>
    <xf numFmtId="0" fontId="0" fillId="2" borderId="4" xfId="0" applyFill="1" applyBorder="1" applyProtection="1"/>
    <xf numFmtId="167" fontId="20" fillId="8" borderId="31" xfId="0" applyNumberFormat="1" applyFont="1" applyFill="1" applyBorder="1" applyProtection="1">
      <protection hidden="1"/>
    </xf>
    <xf numFmtId="167" fontId="20" fillId="8" borderId="47" xfId="0" applyNumberFormat="1" applyFont="1" applyFill="1" applyBorder="1" applyProtection="1">
      <protection hidden="1"/>
    </xf>
    <xf numFmtId="0" fontId="49" fillId="3" borderId="0" xfId="0" applyFont="1" applyFill="1" applyAlignment="1" applyProtection="1">
      <alignment horizontal="left" vertical="top"/>
    </xf>
    <xf numFmtId="0" fontId="20" fillId="2" borderId="15" xfId="0" applyFont="1" applyFill="1" applyBorder="1" applyAlignment="1" applyProtection="1">
      <alignment horizontal="center" wrapText="1"/>
    </xf>
    <xf numFmtId="0" fontId="0" fillId="2" borderId="0" xfId="0" applyFill="1" applyBorder="1" applyAlignment="1" applyProtection="1">
      <alignment vertical="center"/>
    </xf>
    <xf numFmtId="0" fontId="0" fillId="2" borderId="0" xfId="0" applyFill="1" applyAlignment="1" applyProtection="1">
      <alignment vertical="center"/>
    </xf>
    <xf numFmtId="169" fontId="20" fillId="8" borderId="24" xfId="0" applyNumberFormat="1" applyFont="1" applyFill="1" applyBorder="1" applyAlignment="1" applyProtection="1">
      <alignment vertical="center"/>
      <protection hidden="1"/>
    </xf>
    <xf numFmtId="169" fontId="20" fillId="8" borderId="31" xfId="0" applyNumberFormat="1" applyFont="1" applyFill="1" applyBorder="1" applyAlignment="1" applyProtection="1">
      <alignment vertical="center"/>
      <protection hidden="1"/>
    </xf>
    <xf numFmtId="165" fontId="20" fillId="8" borderId="32" xfId="0" applyNumberFormat="1" applyFont="1" applyFill="1" applyBorder="1" applyAlignment="1" applyProtection="1">
      <alignment vertical="center"/>
      <protection hidden="1"/>
    </xf>
    <xf numFmtId="165" fontId="20" fillId="8" borderId="24" xfId="0" applyNumberFormat="1" applyFont="1" applyFill="1" applyBorder="1" applyAlignment="1" applyProtection="1">
      <alignment vertical="center"/>
      <protection hidden="1"/>
    </xf>
    <xf numFmtId="165" fontId="20" fillId="8" borderId="31" xfId="0" applyNumberFormat="1" applyFont="1" applyFill="1" applyBorder="1" applyAlignment="1" applyProtection="1">
      <alignment vertical="center"/>
      <protection hidden="1"/>
    </xf>
    <xf numFmtId="167" fontId="20" fillId="8" borderId="24" xfId="0" applyNumberFormat="1" applyFont="1" applyFill="1" applyBorder="1" applyAlignment="1" applyProtection="1">
      <alignment vertical="center"/>
      <protection hidden="1"/>
    </xf>
    <xf numFmtId="167" fontId="20" fillId="8" borderId="32" xfId="0" applyNumberFormat="1" applyFont="1" applyFill="1" applyBorder="1" applyAlignment="1" applyProtection="1">
      <alignment vertical="center"/>
      <protection hidden="1"/>
    </xf>
    <xf numFmtId="1" fontId="27" fillId="0" borderId="6" xfId="0" applyNumberFormat="1" applyFont="1" applyFill="1" applyBorder="1" applyAlignment="1" applyProtection="1">
      <alignment horizontal="left" vertical="center" shrinkToFit="1"/>
    </xf>
    <xf numFmtId="0" fontId="0" fillId="2" borderId="6" xfId="0" applyFill="1" applyBorder="1" applyAlignment="1" applyProtection="1">
      <alignment vertical="center"/>
    </xf>
    <xf numFmtId="0" fontId="20" fillId="3" borderId="10" xfId="0" applyFont="1" applyFill="1" applyBorder="1" applyProtection="1"/>
    <xf numFmtId="0" fontId="20" fillId="3" borderId="20" xfId="0" applyFont="1" applyFill="1" applyBorder="1" applyProtection="1"/>
    <xf numFmtId="0" fontId="20" fillId="3" borderId="52" xfId="0" applyFont="1" applyFill="1" applyBorder="1" applyProtection="1"/>
    <xf numFmtId="0" fontId="23" fillId="3" borderId="0" xfId="0" applyFont="1" applyFill="1" applyAlignment="1" applyProtection="1">
      <alignment horizontal="left" vertical="top" indent="1"/>
    </xf>
    <xf numFmtId="0" fontId="20" fillId="3" borderId="11" xfId="0" applyFont="1" applyFill="1" applyBorder="1" applyAlignment="1" applyProtection="1">
      <alignment horizontal="left" vertical="top" indent="2"/>
    </xf>
    <xf numFmtId="3" fontId="20" fillId="2" borderId="15" xfId="3" applyNumberFormat="1" applyFont="1" applyFill="1" applyBorder="1" applyProtection="1">
      <protection locked="0"/>
    </xf>
    <xf numFmtId="3" fontId="20" fillId="6" borderId="15" xfId="3" applyNumberFormat="1" applyFont="1" applyFill="1" applyBorder="1" applyProtection="1">
      <protection hidden="1"/>
    </xf>
    <xf numFmtId="164" fontId="20" fillId="2" borderId="15" xfId="3" applyNumberFormat="1" applyFont="1" applyFill="1" applyBorder="1" applyProtection="1">
      <protection locked="0"/>
    </xf>
    <xf numFmtId="164" fontId="20" fillId="8" borderId="24" xfId="4" applyNumberFormat="1" applyFont="1" applyFill="1" applyBorder="1" applyProtection="1">
      <protection hidden="1"/>
    </xf>
    <xf numFmtId="164" fontId="20" fillId="8" borderId="32" xfId="4" applyNumberFormat="1" applyFont="1" applyFill="1" applyBorder="1" applyProtection="1">
      <protection hidden="1"/>
    </xf>
    <xf numFmtId="4" fontId="20" fillId="8" borderId="46" xfId="0" applyNumberFormat="1" applyFont="1" applyFill="1" applyBorder="1" applyAlignment="1" applyProtection="1">
      <alignment horizontal="right"/>
      <protection hidden="1"/>
    </xf>
    <xf numFmtId="164" fontId="20" fillId="8" borderId="46" xfId="0" applyNumberFormat="1" applyFont="1" applyFill="1" applyBorder="1" applyProtection="1">
      <protection hidden="1"/>
    </xf>
    <xf numFmtId="170" fontId="20" fillId="6" borderId="15" xfId="3" applyNumberFormat="1" applyFont="1" applyFill="1" applyBorder="1" applyProtection="1">
      <protection hidden="1"/>
    </xf>
    <xf numFmtId="170" fontId="20" fillId="6" borderId="32" xfId="0" applyNumberFormat="1" applyFont="1" applyFill="1" applyBorder="1" applyProtection="1">
      <protection hidden="1"/>
    </xf>
    <xf numFmtId="0" fontId="62" fillId="2" borderId="26" xfId="0" applyFont="1" applyFill="1" applyBorder="1" applyAlignment="1" applyProtection="1"/>
    <xf numFmtId="4" fontId="20" fillId="0" borderId="15" xfId="4" applyNumberFormat="1" applyFont="1" applyFill="1" applyBorder="1" applyAlignment="1" applyProtection="1">
      <alignment horizontal="right"/>
      <protection locked="0"/>
    </xf>
    <xf numFmtId="167" fontId="20" fillId="6" borderId="51" xfId="0" applyNumberFormat="1" applyFont="1" applyFill="1" applyBorder="1" applyProtection="1">
      <protection hidden="1"/>
    </xf>
    <xf numFmtId="167" fontId="20" fillId="6" borderId="33" xfId="0" applyNumberFormat="1" applyFont="1" applyFill="1" applyBorder="1" applyProtection="1">
      <protection hidden="1"/>
    </xf>
    <xf numFmtId="0" fontId="20" fillId="0" borderId="11" xfId="0" applyFont="1" applyFill="1" applyBorder="1" applyAlignment="1" applyProtection="1">
      <alignment horizontal="left"/>
    </xf>
    <xf numFmtId="0" fontId="7" fillId="3" borderId="4" xfId="0" applyFont="1" applyFill="1" applyBorder="1" applyAlignment="1" applyProtection="1">
      <alignment horizontal="right"/>
    </xf>
    <xf numFmtId="165" fontId="21" fillId="3" borderId="30" xfId="4" applyNumberFormat="1" applyFont="1" applyFill="1" applyBorder="1" applyProtection="1">
      <protection hidden="1"/>
    </xf>
    <xf numFmtId="0" fontId="20" fillId="2" borderId="26" xfId="0" applyFont="1" applyFill="1" applyBorder="1" applyAlignment="1" applyProtection="1">
      <alignment wrapText="1"/>
    </xf>
    <xf numFmtId="0" fontId="1" fillId="2" borderId="5" xfId="0" applyFont="1" applyFill="1" applyBorder="1" applyAlignment="1" applyProtection="1"/>
    <xf numFmtId="0" fontId="1" fillId="0" borderId="0" xfId="0" applyFont="1"/>
    <xf numFmtId="0" fontId="57" fillId="3" borderId="0" xfId="0" applyFont="1" applyFill="1" applyBorder="1" applyAlignment="1" applyProtection="1">
      <alignment horizontal="right"/>
      <protection hidden="1"/>
    </xf>
    <xf numFmtId="0" fontId="20" fillId="2" borderId="15" xfId="0" applyFont="1" applyFill="1" applyBorder="1" applyAlignment="1" applyProtection="1">
      <alignment horizontal="center" vertical="center"/>
      <protection locked="0"/>
    </xf>
    <xf numFmtId="0" fontId="20" fillId="2" borderId="56" xfId="0" applyFont="1" applyFill="1" applyBorder="1" applyProtection="1"/>
    <xf numFmtId="0" fontId="20" fillId="3" borderId="56" xfId="0" applyFont="1" applyFill="1" applyBorder="1" applyProtection="1"/>
    <xf numFmtId="0" fontId="60" fillId="3" borderId="56" xfId="0" applyFont="1" applyFill="1" applyBorder="1" applyProtection="1"/>
    <xf numFmtId="0" fontId="20" fillId="13" borderId="0" xfId="0" applyFont="1" applyFill="1" applyProtection="1"/>
    <xf numFmtId="0" fontId="20" fillId="13" borderId="26" xfId="0" applyFont="1" applyFill="1" applyBorder="1" applyProtection="1"/>
    <xf numFmtId="0" fontId="20" fillId="13" borderId="0" xfId="0" applyFont="1" applyFill="1" applyBorder="1" applyProtection="1"/>
    <xf numFmtId="0" fontId="0" fillId="13" borderId="0" xfId="0" applyFill="1" applyProtection="1"/>
    <xf numFmtId="0" fontId="28" fillId="2" borderId="0" xfId="0" applyFont="1" applyFill="1" applyBorder="1" applyProtection="1"/>
    <xf numFmtId="167" fontId="20" fillId="3" borderId="57" xfId="0" applyNumberFormat="1" applyFont="1" applyFill="1" applyBorder="1" applyProtection="1"/>
    <xf numFmtId="167" fontId="20" fillId="3" borderId="58" xfId="0" applyNumberFormat="1" applyFont="1" applyFill="1" applyBorder="1" applyProtection="1"/>
    <xf numFmtId="1" fontId="27" fillId="0" borderId="58" xfId="0" applyNumberFormat="1" applyFont="1" applyFill="1" applyBorder="1" applyAlignment="1" applyProtection="1">
      <alignment horizontal="left" shrinkToFit="1"/>
    </xf>
    <xf numFmtId="1" fontId="27" fillId="2" borderId="58" xfId="0" applyNumberFormat="1" applyFont="1" applyFill="1" applyBorder="1" applyAlignment="1" applyProtection="1">
      <alignment horizontal="left" shrinkToFit="1"/>
    </xf>
    <xf numFmtId="0" fontId="20" fillId="2" borderId="59" xfId="0" applyFont="1" applyFill="1" applyBorder="1" applyProtection="1"/>
    <xf numFmtId="0" fontId="20" fillId="6" borderId="47" xfId="0" applyNumberFormat="1" applyFont="1" applyFill="1" applyBorder="1" applyAlignment="1" applyProtection="1">
      <alignment horizontal="right"/>
    </xf>
    <xf numFmtId="0" fontId="20" fillId="6" borderId="47" xfId="0" applyNumberFormat="1" applyFont="1" applyFill="1" applyBorder="1" applyAlignment="1" applyProtection="1">
      <alignment horizontal="right" indent="1"/>
    </xf>
    <xf numFmtId="0" fontId="17" fillId="3" borderId="0" xfId="0" applyNumberFormat="1" applyFont="1" applyFill="1" applyBorder="1" applyAlignment="1" applyProtection="1">
      <alignment horizontal="right" indent="1"/>
    </xf>
    <xf numFmtId="0" fontId="17" fillId="3" borderId="0" xfId="0" applyNumberFormat="1" applyFont="1" applyFill="1" applyBorder="1" applyAlignment="1" applyProtection="1">
      <alignment horizontal="right" wrapText="1" indent="1"/>
    </xf>
    <xf numFmtId="0" fontId="53" fillId="3" borderId="11" xfId="0" applyFont="1" applyFill="1" applyBorder="1" applyAlignment="1" applyProtection="1">
      <alignment horizontal="left" indent="1"/>
    </xf>
    <xf numFmtId="0" fontId="47" fillId="2" borderId="0" xfId="0" applyFont="1" applyFill="1" applyBorder="1" applyAlignment="1" applyProtection="1">
      <alignment horizontal="center" wrapText="1"/>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Alignment="1">
      <alignment horizontal="left"/>
    </xf>
    <xf numFmtId="0" fontId="20" fillId="3" borderId="56" xfId="0" applyFont="1" applyFill="1" applyBorder="1" applyAlignment="1" applyProtection="1">
      <alignment horizontal="center"/>
    </xf>
    <xf numFmtId="167" fontId="17" fillId="3" borderId="0" xfId="0" applyNumberFormat="1" applyFont="1" applyFill="1" applyBorder="1" applyAlignment="1" applyProtection="1">
      <alignment horizontal="center"/>
    </xf>
    <xf numFmtId="167" fontId="17" fillId="3" borderId="0" xfId="0" applyNumberFormat="1" applyFont="1" applyFill="1" applyBorder="1" applyAlignment="1" applyProtection="1">
      <alignment horizontal="center" wrapText="1"/>
    </xf>
    <xf numFmtId="0" fontId="20" fillId="3" borderId="56" xfId="0" applyFont="1" applyFill="1" applyBorder="1" applyAlignment="1" applyProtection="1">
      <alignment horizontal="centerContinuous"/>
    </xf>
    <xf numFmtId="0" fontId="20" fillId="2" borderId="56" xfId="0" applyFont="1" applyFill="1" applyBorder="1" applyAlignment="1" applyProtection="1">
      <alignment horizontal="centerContinuous"/>
    </xf>
    <xf numFmtId="0" fontId="20" fillId="2" borderId="56" xfId="0" applyFont="1" applyFill="1" applyBorder="1" applyAlignment="1" applyProtection="1"/>
    <xf numFmtId="0" fontId="64" fillId="2" borderId="0" xfId="0" applyFont="1" applyFill="1" applyBorder="1" applyProtection="1"/>
    <xf numFmtId="0" fontId="60" fillId="2" borderId="0" xfId="0" applyFont="1" applyFill="1" applyBorder="1" applyAlignment="1" applyProtection="1">
      <alignment wrapText="1"/>
    </xf>
    <xf numFmtId="0" fontId="20" fillId="13" borderId="61" xfId="0" applyFont="1" applyFill="1" applyBorder="1" applyProtection="1"/>
    <xf numFmtId="0" fontId="60" fillId="2" borderId="0" xfId="0" applyNumberFormat="1" applyFont="1" applyFill="1" applyBorder="1" applyAlignment="1" applyProtection="1">
      <alignment horizontal="right" indent="1"/>
    </xf>
    <xf numFmtId="0" fontId="20" fillId="2" borderId="0" xfId="0" applyNumberFormat="1" applyFont="1" applyFill="1" applyBorder="1" applyAlignment="1" applyProtection="1">
      <alignment horizontal="right" wrapText="1" indent="1"/>
    </xf>
    <xf numFmtId="0" fontId="60" fillId="2" borderId="0" xfId="0" applyNumberFormat="1" applyFont="1" applyFill="1" applyBorder="1" applyProtection="1"/>
    <xf numFmtId="0" fontId="27" fillId="2" borderId="0" xfId="0" applyNumberFormat="1" applyFont="1" applyFill="1" applyBorder="1" applyAlignment="1" applyProtection="1">
      <alignment horizontal="right" indent="1" shrinkToFit="1"/>
    </xf>
    <xf numFmtId="0" fontId="32" fillId="12" borderId="21" xfId="0" applyFont="1" applyFill="1" applyBorder="1"/>
    <xf numFmtId="0" fontId="3" fillId="12" borderId="16" xfId="0" applyFont="1" applyFill="1" applyBorder="1"/>
    <xf numFmtId="0" fontId="5" fillId="12" borderId="17" xfId="0" applyFont="1" applyFill="1" applyBorder="1"/>
    <xf numFmtId="0" fontId="32" fillId="12" borderId="19" xfId="0" applyFont="1" applyFill="1" applyBorder="1"/>
    <xf numFmtId="0" fontId="3" fillId="12" borderId="9" xfId="0" applyFont="1" applyFill="1" applyBorder="1"/>
    <xf numFmtId="0" fontId="5" fillId="12" borderId="10" xfId="0" applyFont="1" applyFill="1" applyBorder="1"/>
    <xf numFmtId="0" fontId="32" fillId="12" borderId="3" xfId="0" applyFont="1" applyFill="1" applyBorder="1"/>
    <xf numFmtId="0" fontId="3" fillId="12" borderId="1" xfId="0" applyFont="1" applyFill="1" applyBorder="1"/>
    <xf numFmtId="0" fontId="5" fillId="12" borderId="4" xfId="0" applyFont="1" applyFill="1" applyBorder="1"/>
    <xf numFmtId="0" fontId="7" fillId="3" borderId="62" xfId="0" applyFont="1" applyFill="1" applyBorder="1" applyAlignment="1" applyProtection="1"/>
    <xf numFmtId="0" fontId="7" fillId="3" borderId="63" xfId="0" applyFont="1" applyFill="1" applyBorder="1" applyAlignment="1" applyProtection="1"/>
    <xf numFmtId="0" fontId="7" fillId="3" borderId="60" xfId="0" applyFont="1" applyFill="1" applyBorder="1" applyAlignment="1" applyProtection="1"/>
    <xf numFmtId="1" fontId="27" fillId="2" borderId="61" xfId="0" applyNumberFormat="1" applyFont="1" applyFill="1" applyBorder="1" applyAlignment="1">
      <alignment horizontal="left" vertical="center" shrinkToFit="1"/>
    </xf>
    <xf numFmtId="0" fontId="0" fillId="2" borderId="61" xfId="0" applyFill="1" applyBorder="1" applyAlignment="1">
      <alignment vertical="center"/>
    </xf>
    <xf numFmtId="0" fontId="10" fillId="13" borderId="0" xfId="0" applyFont="1" applyFill="1" applyAlignment="1" applyProtection="1">
      <alignment horizontal="center"/>
    </xf>
    <xf numFmtId="0" fontId="10" fillId="13" borderId="0" xfId="0" applyFont="1" applyFill="1" applyAlignment="1" applyProtection="1">
      <alignment horizontal="left"/>
    </xf>
    <xf numFmtId="0" fontId="20" fillId="3" borderId="64" xfId="0" applyFont="1" applyFill="1" applyBorder="1" applyProtection="1"/>
    <xf numFmtId="0" fontId="7" fillId="3" borderId="15" xfId="0" applyFont="1" applyFill="1" applyBorder="1" applyAlignment="1" applyProtection="1">
      <alignment horizontal="center" vertical="center"/>
    </xf>
    <xf numFmtId="0" fontId="21" fillId="2" borderId="15"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xf>
    <xf numFmtId="0" fontId="20" fillId="13" borderId="53" xfId="0" applyFont="1" applyFill="1" applyBorder="1" applyAlignment="1" applyProtection="1">
      <alignment vertical="center"/>
    </xf>
    <xf numFmtId="0" fontId="20" fillId="13" borderId="54" xfId="0" applyFont="1" applyFill="1" applyBorder="1" applyAlignment="1" applyProtection="1">
      <alignment vertical="center"/>
    </xf>
    <xf numFmtId="0" fontId="20" fillId="13" borderId="13" xfId="0" applyFont="1" applyFill="1" applyBorder="1" applyAlignment="1" applyProtection="1">
      <alignment vertical="center"/>
    </xf>
    <xf numFmtId="0" fontId="20" fillId="13" borderId="12" xfId="0" applyFont="1" applyFill="1" applyBorder="1" applyAlignment="1" applyProtection="1">
      <alignment vertical="center"/>
    </xf>
    <xf numFmtId="0" fontId="20" fillId="13" borderId="19" xfId="4" applyFont="1" applyFill="1" applyBorder="1" applyAlignment="1" applyProtection="1">
      <alignment horizontal="left" vertical="center"/>
    </xf>
    <xf numFmtId="0" fontId="20" fillId="13" borderId="10" xfId="4" applyFont="1" applyFill="1" applyBorder="1" applyAlignment="1" applyProtection="1">
      <alignment horizontal="right" vertical="center"/>
    </xf>
    <xf numFmtId="0" fontId="20" fillId="13" borderId="3" xfId="4" applyFont="1" applyFill="1" applyBorder="1" applyAlignment="1" applyProtection="1">
      <alignment horizontal="left" vertical="center"/>
    </xf>
    <xf numFmtId="0" fontId="20" fillId="13" borderId="4" xfId="4" applyFont="1" applyFill="1" applyBorder="1" applyAlignment="1" applyProtection="1">
      <alignment horizontal="right" vertical="center"/>
    </xf>
    <xf numFmtId="0" fontId="21" fillId="13" borderId="26" xfId="0" applyFont="1" applyFill="1" applyBorder="1" applyAlignment="1" applyProtection="1">
      <alignment vertical="center"/>
    </xf>
    <xf numFmtId="0" fontId="7" fillId="13" borderId="2" xfId="0" applyFont="1" applyFill="1" applyBorder="1" applyAlignment="1" applyProtection="1">
      <alignment vertical="center"/>
    </xf>
    <xf numFmtId="0" fontId="20" fillId="13" borderId="11" xfId="0" applyFont="1" applyFill="1" applyBorder="1" applyAlignment="1" applyProtection="1">
      <alignment horizontal="left"/>
    </xf>
    <xf numFmtId="0" fontId="20" fillId="13" borderId="2" xfId="0" applyFont="1" applyFill="1" applyBorder="1" applyProtection="1"/>
    <xf numFmtId="3" fontId="20" fillId="13" borderId="15" xfId="0" applyNumberFormat="1" applyFont="1" applyFill="1" applyBorder="1" applyAlignment="1" applyProtection="1">
      <alignment horizontal="right"/>
      <protection hidden="1"/>
    </xf>
    <xf numFmtId="0" fontId="45" fillId="2" borderId="0" xfId="0" applyFont="1" applyFill="1" applyAlignment="1" applyProtection="1">
      <alignment vertical="center" wrapText="1"/>
    </xf>
    <xf numFmtId="0" fontId="45" fillId="2" borderId="0" xfId="0" applyNumberFormat="1" applyFont="1" applyFill="1" applyAlignment="1">
      <alignment vertical="center" wrapText="1"/>
    </xf>
    <xf numFmtId="0" fontId="49" fillId="2" borderId="9" xfId="0" applyFont="1" applyFill="1" applyBorder="1" applyAlignment="1" applyProtection="1">
      <alignment horizontal="left" vertical="center" wrapText="1"/>
    </xf>
    <xf numFmtId="0" fontId="45" fillId="2" borderId="1" xfId="0" applyFont="1" applyFill="1" applyBorder="1" applyAlignment="1" applyProtection="1">
      <alignment vertical="center" wrapText="1"/>
    </xf>
    <xf numFmtId="0" fontId="45" fillId="2" borderId="60" xfId="0" applyFont="1" applyFill="1" applyBorder="1" applyAlignment="1">
      <alignment vertical="center" wrapText="1"/>
    </xf>
    <xf numFmtId="0" fontId="66" fillId="3" borderId="9" xfId="0" applyFont="1" applyFill="1" applyBorder="1" applyAlignment="1" applyProtection="1"/>
    <xf numFmtId="0" fontId="67" fillId="13" borderId="60" xfId="0" applyFont="1" applyFill="1" applyBorder="1" applyAlignment="1" applyProtection="1">
      <protection locked="0"/>
    </xf>
    <xf numFmtId="0" fontId="68" fillId="13" borderId="60" xfId="0" applyFont="1" applyFill="1" applyBorder="1"/>
    <xf numFmtId="0" fontId="0" fillId="12" borderId="0" xfId="0" quotePrefix="1" applyNumberFormat="1" applyFill="1"/>
    <xf numFmtId="1" fontId="27" fillId="14" borderId="0" xfId="0" applyNumberFormat="1" applyFont="1" applyFill="1" applyBorder="1" applyAlignment="1">
      <alignment horizontal="left" vertical="center" shrinkToFit="1"/>
    </xf>
    <xf numFmtId="1" fontId="27" fillId="12" borderId="0" xfId="0" applyNumberFormat="1" applyFont="1" applyFill="1" applyBorder="1" applyAlignment="1">
      <alignment horizontal="left" vertical="center" shrinkToFit="1"/>
    </xf>
    <xf numFmtId="0" fontId="20" fillId="2" borderId="64" xfId="0" applyFont="1" applyFill="1" applyBorder="1" applyAlignment="1" applyProtection="1"/>
    <xf numFmtId="0" fontId="27" fillId="13" borderId="64" xfId="0" applyFont="1" applyFill="1" applyBorder="1"/>
    <xf numFmtId="0" fontId="36" fillId="0" borderId="0" xfId="0" applyFont="1" applyFill="1" applyBorder="1" applyAlignment="1" applyProtection="1">
      <alignment horizontal="left"/>
    </xf>
    <xf numFmtId="0" fontId="20" fillId="13" borderId="15" xfId="0" applyFont="1" applyFill="1" applyBorder="1" applyAlignment="1" applyProtection="1">
      <alignment horizontal="center" vertical="center"/>
      <protection locked="0"/>
    </xf>
    <xf numFmtId="1" fontId="27" fillId="12" borderId="0" xfId="0" applyNumberFormat="1" applyFont="1" applyFill="1" applyBorder="1" applyAlignment="1" applyProtection="1">
      <alignment horizontal="left" shrinkToFit="1"/>
    </xf>
    <xf numFmtId="0" fontId="25" fillId="13" borderId="0" xfId="0" applyFont="1" applyFill="1" applyBorder="1" applyAlignment="1" applyProtection="1">
      <alignment horizontal="center" vertical="center"/>
    </xf>
    <xf numFmtId="0" fontId="25" fillId="13" borderId="0" xfId="0" applyFont="1" applyFill="1" applyAlignment="1" applyProtection="1">
      <alignment horizontal="center" vertical="center"/>
    </xf>
    <xf numFmtId="0" fontId="60" fillId="13" borderId="0" xfId="0" applyNumberFormat="1" applyFont="1" applyFill="1" applyBorder="1" applyAlignment="1" applyProtection="1">
      <alignment horizontal="center" vertical="center"/>
    </xf>
    <xf numFmtId="0" fontId="36" fillId="2" borderId="64" xfId="0" applyFont="1" applyFill="1" applyBorder="1" applyAlignment="1" applyProtection="1">
      <alignment horizontal="left"/>
    </xf>
    <xf numFmtId="0" fontId="10" fillId="13" borderId="0" xfId="0" applyFont="1" applyFill="1" applyAlignment="1" applyProtection="1">
      <alignment horizontal="center" vertical="center"/>
    </xf>
    <xf numFmtId="167" fontId="20" fillId="3" borderId="66" xfId="0" applyNumberFormat="1" applyFont="1" applyFill="1" applyBorder="1" applyProtection="1"/>
    <xf numFmtId="0" fontId="23" fillId="2" borderId="64" xfId="0" applyFont="1" applyFill="1" applyBorder="1" applyAlignment="1" applyProtection="1">
      <alignment horizontal="center" wrapText="1"/>
    </xf>
    <xf numFmtId="0" fontId="60" fillId="2" borderId="64" xfId="0" applyFont="1" applyFill="1" applyBorder="1" applyProtection="1"/>
    <xf numFmtId="0" fontId="0" fillId="13" borderId="64" xfId="0" applyFill="1" applyBorder="1" applyProtection="1"/>
    <xf numFmtId="0" fontId="28" fillId="2" borderId="64" xfId="0" applyFont="1" applyFill="1" applyBorder="1" applyProtection="1"/>
    <xf numFmtId="0" fontId="20" fillId="2" borderId="64" xfId="0" applyFont="1" applyFill="1" applyBorder="1" applyProtection="1"/>
    <xf numFmtId="0" fontId="20" fillId="2" borderId="64" xfId="0" applyFont="1" applyFill="1" applyBorder="1" applyAlignment="1" applyProtection="1">
      <alignment horizontal="center"/>
    </xf>
    <xf numFmtId="167" fontId="20" fillId="3" borderId="64" xfId="0" applyNumberFormat="1" applyFont="1" applyFill="1" applyBorder="1" applyProtection="1"/>
    <xf numFmtId="167" fontId="20" fillId="3" borderId="65" xfId="0" applyNumberFormat="1" applyFont="1" applyFill="1" applyBorder="1" applyProtection="1"/>
    <xf numFmtId="0" fontId="0" fillId="13" borderId="0" xfId="0" applyFill="1"/>
    <xf numFmtId="0" fontId="27" fillId="13" borderId="0" xfId="0" applyFont="1" applyFill="1" applyProtection="1"/>
    <xf numFmtId="0" fontId="36" fillId="13" borderId="0" xfId="0" applyFont="1" applyFill="1" applyBorder="1" applyAlignment="1" applyProtection="1">
      <alignment horizontal="left" wrapText="1"/>
    </xf>
    <xf numFmtId="0" fontId="36" fillId="13" borderId="0" xfId="0" applyFont="1" applyFill="1" applyBorder="1" applyAlignment="1" applyProtection="1">
      <alignment horizontal="left"/>
    </xf>
    <xf numFmtId="0" fontId="17" fillId="13" borderId="0" xfId="0" applyFont="1" applyFill="1" applyBorder="1" applyAlignment="1" applyProtection="1">
      <alignment horizontal="left"/>
    </xf>
    <xf numFmtId="0" fontId="23" fillId="13" borderId="0" xfId="0" applyFont="1" applyFill="1" applyBorder="1" applyAlignment="1" applyProtection="1">
      <alignment horizontal="center" wrapText="1"/>
    </xf>
    <xf numFmtId="0" fontId="20" fillId="13" borderId="0" xfId="0" applyFont="1" applyFill="1" applyBorder="1" applyAlignment="1" applyProtection="1">
      <alignment vertical="top"/>
    </xf>
    <xf numFmtId="0" fontId="20" fillId="13" borderId="0" xfId="0" applyNumberFormat="1" applyFont="1" applyFill="1" applyBorder="1" applyProtection="1"/>
    <xf numFmtId="0" fontId="27" fillId="13" borderId="0" xfId="0" applyFont="1" applyFill="1" applyAlignment="1" applyProtection="1"/>
    <xf numFmtId="0" fontId="63" fillId="13" borderId="0" xfId="0" applyFont="1" applyFill="1" applyBorder="1" applyProtection="1"/>
    <xf numFmtId="0" fontId="63" fillId="13" borderId="0" xfId="0" applyFont="1" applyFill="1" applyBorder="1" applyAlignment="1" applyProtection="1">
      <alignment horizontal="centerContinuous"/>
    </xf>
    <xf numFmtId="0" fontId="20" fillId="13" borderId="15" xfId="0" applyFont="1" applyFill="1" applyBorder="1" applyProtection="1">
      <protection locked="0"/>
    </xf>
    <xf numFmtId="0" fontId="0" fillId="13" borderId="0" xfId="0" applyFill="1" applyBorder="1" applyAlignment="1" applyProtection="1"/>
    <xf numFmtId="0" fontId="23" fillId="13" borderId="0" xfId="0" applyFont="1" applyFill="1" applyBorder="1" applyAlignment="1" applyProtection="1">
      <alignment horizontal="left" wrapText="1"/>
    </xf>
    <xf numFmtId="0" fontId="28" fillId="13" borderId="0" xfId="0" applyFont="1" applyFill="1" applyBorder="1" applyProtection="1"/>
    <xf numFmtId="0" fontId="20" fillId="13" borderId="0" xfId="0" applyFont="1" applyFill="1" applyBorder="1" applyAlignment="1" applyProtection="1">
      <alignment horizontal="center"/>
    </xf>
    <xf numFmtId="167" fontId="20" fillId="13" borderId="0" xfId="0" applyNumberFormat="1" applyFont="1" applyFill="1" applyBorder="1" applyProtection="1"/>
    <xf numFmtId="0" fontId="20" fillId="13" borderId="26" xfId="0" applyFont="1" applyFill="1" applyBorder="1" applyAlignment="1" applyProtection="1">
      <alignment vertical="center"/>
    </xf>
    <xf numFmtId="0" fontId="7" fillId="3" borderId="66" xfId="0" applyFont="1" applyFill="1" applyBorder="1" applyAlignment="1" applyProtection="1"/>
    <xf numFmtId="0" fontId="8" fillId="12" borderId="1" xfId="0" applyFont="1" applyFill="1" applyBorder="1" applyAlignment="1" applyProtection="1">
      <alignment horizontal="center"/>
    </xf>
    <xf numFmtId="164" fontId="20" fillId="12" borderId="15" xfId="0" applyNumberFormat="1" applyFont="1" applyFill="1" applyBorder="1" applyAlignment="1" applyProtection="1">
      <protection locked="0"/>
    </xf>
    <xf numFmtId="164" fontId="27" fillId="12" borderId="15" xfId="0" applyNumberFormat="1" applyFont="1" applyFill="1" applyBorder="1" applyAlignment="1" applyProtection="1">
      <protection locked="0"/>
    </xf>
    <xf numFmtId="164" fontId="20" fillId="15" borderId="15" xfId="0" applyNumberFormat="1" applyFont="1" applyFill="1" applyBorder="1" applyAlignment="1" applyProtection="1">
      <protection hidden="1"/>
    </xf>
    <xf numFmtId="0" fontId="0" fillId="3" borderId="63" xfId="0" applyFill="1" applyBorder="1" applyAlignment="1" applyProtection="1"/>
    <xf numFmtId="0" fontId="0" fillId="14" borderId="0" xfId="0" quotePrefix="1" applyNumberFormat="1" applyFill="1"/>
    <xf numFmtId="0" fontId="0" fillId="12" borderId="0" xfId="0" applyNumberFormat="1" applyFill="1"/>
    <xf numFmtId="0" fontId="12" fillId="12" borderId="19" xfId="0" applyFont="1" applyFill="1" applyBorder="1" applyAlignment="1" applyProtection="1">
      <alignment vertical="center"/>
    </xf>
    <xf numFmtId="0" fontId="20" fillId="12" borderId="69" xfId="0" applyFont="1" applyFill="1" applyBorder="1" applyAlignment="1" applyProtection="1">
      <alignment vertical="center"/>
    </xf>
    <xf numFmtId="0" fontId="1" fillId="0" borderId="0" xfId="11"/>
    <xf numFmtId="0" fontId="20" fillId="13" borderId="64" xfId="0" applyFont="1" applyFill="1" applyBorder="1" applyAlignment="1" applyProtection="1">
      <alignment vertical="center"/>
    </xf>
    <xf numFmtId="0" fontId="12" fillId="13" borderId="19" xfId="11" applyFont="1" applyFill="1" applyBorder="1" applyAlignment="1" applyProtection="1">
      <alignment vertical="center"/>
    </xf>
    <xf numFmtId="0" fontId="20" fillId="13" borderId="53" xfId="11" applyFont="1" applyFill="1" applyBorder="1" applyAlignment="1" applyProtection="1">
      <alignment vertical="center"/>
    </xf>
    <xf numFmtId="0" fontId="0" fillId="0" borderId="1" xfId="0" applyFill="1" applyBorder="1"/>
    <xf numFmtId="0" fontId="0" fillId="0" borderId="58" xfId="0" applyFill="1" applyBorder="1"/>
    <xf numFmtId="167" fontId="20" fillId="6" borderId="31" xfId="0" applyNumberFormat="1" applyFont="1" applyFill="1" applyBorder="1" applyAlignment="1" applyProtection="1">
      <alignment vertical="center"/>
    </xf>
    <xf numFmtId="0" fontId="20" fillId="3" borderId="0" xfId="11" applyFont="1" applyFill="1" applyAlignment="1" applyProtection="1">
      <alignment vertical="center"/>
    </xf>
    <xf numFmtId="167" fontId="20" fillId="0" borderId="0" xfId="0" applyNumberFormat="1" applyFont="1" applyFill="1" applyBorder="1" applyAlignment="1" applyProtection="1">
      <alignment vertical="center"/>
    </xf>
    <xf numFmtId="0" fontId="20" fillId="13" borderId="26" xfId="11" applyFont="1" applyFill="1" applyBorder="1" applyAlignment="1" applyProtection="1">
      <alignment vertical="center"/>
    </xf>
    <xf numFmtId="0" fontId="0" fillId="0" borderId="0" xfId="0" applyFill="1" applyBorder="1" applyAlignment="1">
      <alignment vertical="center"/>
    </xf>
    <xf numFmtId="167" fontId="20" fillId="13" borderId="66" xfId="4" applyNumberFormat="1" applyFont="1" applyFill="1" applyBorder="1" applyAlignment="1" applyProtection="1">
      <alignment vertical="center"/>
    </xf>
    <xf numFmtId="0" fontId="20" fillId="13" borderId="70" xfId="0" applyFont="1" applyFill="1" applyBorder="1" applyAlignment="1" applyProtection="1">
      <alignment vertical="center"/>
    </xf>
    <xf numFmtId="0" fontId="20" fillId="13" borderId="4" xfId="0" applyFont="1" applyFill="1" applyBorder="1" applyAlignment="1" applyProtection="1">
      <alignment vertical="center"/>
    </xf>
    <xf numFmtId="0" fontId="20" fillId="3" borderId="66" xfId="0" applyFont="1" applyFill="1" applyBorder="1" applyAlignment="1" applyProtection="1">
      <alignment vertical="center"/>
    </xf>
    <xf numFmtId="1" fontId="27" fillId="0" borderId="66" xfId="0" applyNumberFormat="1" applyFont="1" applyFill="1" applyBorder="1" applyAlignment="1">
      <alignment horizontal="left" vertical="center" shrinkToFit="1"/>
    </xf>
    <xf numFmtId="167" fontId="20" fillId="13" borderId="67" xfId="4" applyNumberFormat="1" applyFont="1" applyFill="1" applyBorder="1" applyAlignment="1" applyProtection="1">
      <alignment vertical="center"/>
    </xf>
    <xf numFmtId="0" fontId="10" fillId="13" borderId="66" xfId="0" applyFont="1" applyFill="1" applyBorder="1" applyAlignment="1" applyProtection="1">
      <alignment horizontal="center" vertical="center"/>
    </xf>
    <xf numFmtId="167" fontId="20" fillId="0" borderId="66" xfId="0" applyNumberFormat="1" applyFont="1" applyFill="1" applyBorder="1" applyAlignment="1" applyProtection="1">
      <alignment vertical="center"/>
    </xf>
    <xf numFmtId="0" fontId="20" fillId="13" borderId="54" xfId="11" applyFont="1" applyFill="1" applyBorder="1" applyAlignment="1" applyProtection="1">
      <alignment vertical="center"/>
    </xf>
    <xf numFmtId="0" fontId="20" fillId="13" borderId="71" xfId="11" applyFont="1" applyFill="1" applyBorder="1" applyAlignment="1" applyProtection="1">
      <alignment vertical="center"/>
    </xf>
    <xf numFmtId="0" fontId="12" fillId="12" borderId="19" xfId="11" applyFont="1" applyFill="1" applyBorder="1" applyAlignment="1" applyProtection="1">
      <alignment vertical="center"/>
    </xf>
    <xf numFmtId="0" fontId="20" fillId="12" borderId="54" xfId="11" applyFont="1" applyFill="1" applyBorder="1" applyAlignment="1" applyProtection="1">
      <alignment vertical="center"/>
    </xf>
    <xf numFmtId="0" fontId="20" fillId="13" borderId="72" xfId="0" applyFont="1" applyFill="1" applyBorder="1" applyAlignment="1" applyProtection="1">
      <alignment vertical="center"/>
    </xf>
    <xf numFmtId="0" fontId="20" fillId="13" borderId="73" xfId="0" applyFont="1" applyFill="1" applyBorder="1" applyAlignment="1" applyProtection="1">
      <alignment vertical="center"/>
    </xf>
    <xf numFmtId="0" fontId="28" fillId="2" borderId="66" xfId="0" applyFont="1" applyFill="1" applyBorder="1" applyAlignment="1">
      <alignment vertical="center"/>
    </xf>
    <xf numFmtId="0" fontId="7" fillId="3" borderId="0" xfId="11" applyFont="1" applyFill="1" applyBorder="1" applyAlignment="1" applyProtection="1">
      <alignment vertical="center"/>
    </xf>
    <xf numFmtId="1" fontId="27" fillId="0" borderId="0" xfId="11" applyNumberFormat="1" applyFont="1" applyFill="1" applyBorder="1" applyAlignment="1">
      <alignment horizontal="left" vertical="center" shrinkToFit="1"/>
    </xf>
    <xf numFmtId="0" fontId="7" fillId="3" borderId="0" xfId="11" applyFont="1" applyFill="1" applyBorder="1" applyAlignment="1" applyProtection="1">
      <alignment horizontal="center" vertical="center"/>
    </xf>
    <xf numFmtId="0" fontId="1" fillId="13" borderId="54" xfId="11" applyFill="1" applyBorder="1" applyAlignment="1" applyProtection="1">
      <alignment vertical="center"/>
    </xf>
    <xf numFmtId="167" fontId="20" fillId="13" borderId="6" xfId="4" applyNumberFormat="1" applyFont="1" applyFill="1" applyBorder="1" applyAlignment="1" applyProtection="1">
      <alignment vertical="center"/>
    </xf>
    <xf numFmtId="0" fontId="0" fillId="13" borderId="6" xfId="0" applyFill="1" applyBorder="1" applyAlignment="1" applyProtection="1">
      <alignment vertical="center"/>
    </xf>
    <xf numFmtId="167" fontId="20" fillId="13" borderId="0" xfId="4" applyNumberFormat="1" applyFont="1" applyFill="1" applyBorder="1" applyAlignment="1" applyProtection="1">
      <alignment vertical="center"/>
    </xf>
    <xf numFmtId="0" fontId="28" fillId="13" borderId="0" xfId="0" applyFont="1" applyFill="1" applyBorder="1" applyAlignment="1">
      <alignment vertical="center"/>
    </xf>
    <xf numFmtId="167" fontId="20" fillId="13" borderId="0" xfId="0" applyNumberFormat="1" applyFont="1" applyFill="1" applyBorder="1" applyAlignment="1" applyProtection="1">
      <alignment vertical="center"/>
    </xf>
    <xf numFmtId="0" fontId="7" fillId="3" borderId="0" xfId="11" applyFont="1" applyFill="1" applyProtection="1"/>
    <xf numFmtId="0" fontId="1" fillId="2" borderId="0" xfId="11" applyFill="1"/>
    <xf numFmtId="0" fontId="10" fillId="13" borderId="0" xfId="11" applyFont="1" applyFill="1" applyAlignment="1" applyProtection="1">
      <alignment horizontal="center"/>
    </xf>
    <xf numFmtId="0" fontId="7" fillId="13" borderId="0" xfId="11" applyFont="1" applyFill="1" applyBorder="1" applyAlignment="1" applyProtection="1">
      <alignment horizontal="center" vertical="center"/>
    </xf>
    <xf numFmtId="0" fontId="7" fillId="13" borderId="0" xfId="11" applyFont="1" applyFill="1" applyBorder="1" applyAlignment="1" applyProtection="1"/>
    <xf numFmtId="0" fontId="7" fillId="13" borderId="9" xfId="11" applyFont="1" applyFill="1" applyBorder="1" applyAlignment="1" applyProtection="1">
      <alignment horizontal="center" vertical="center"/>
    </xf>
    <xf numFmtId="0" fontId="7" fillId="13" borderId="9" xfId="11" applyFont="1" applyFill="1" applyBorder="1" applyAlignment="1" applyProtection="1"/>
    <xf numFmtId="167" fontId="20" fillId="13" borderId="63" xfId="4" applyNumberFormat="1" applyFont="1" applyFill="1" applyBorder="1" applyAlignment="1" applyProtection="1">
      <alignment vertical="center"/>
    </xf>
    <xf numFmtId="0" fontId="20" fillId="3" borderId="0" xfId="11" applyFont="1" applyFill="1" applyBorder="1" applyAlignment="1" applyProtection="1">
      <alignment vertical="center"/>
    </xf>
    <xf numFmtId="0" fontId="7" fillId="3" borderId="25" xfId="11" applyFont="1" applyFill="1" applyBorder="1" applyAlignment="1" applyProtection="1">
      <alignment horizontal="center" vertical="center"/>
    </xf>
    <xf numFmtId="0" fontId="7" fillId="2" borderId="25" xfId="11" applyFont="1" applyFill="1" applyBorder="1" applyAlignment="1" applyProtection="1">
      <alignment horizontal="center" vertical="center"/>
    </xf>
    <xf numFmtId="0" fontId="23" fillId="3" borderId="0" xfId="11" applyFont="1" applyFill="1" applyAlignment="1" applyProtection="1">
      <alignment horizontal="left"/>
    </xf>
    <xf numFmtId="0" fontId="10" fillId="13" borderId="0" xfId="0" applyFont="1" applyFill="1" applyBorder="1" applyAlignment="1" applyProtection="1">
      <alignment horizontal="center" vertical="center"/>
    </xf>
    <xf numFmtId="0" fontId="12" fillId="13" borderId="13" xfId="11" applyFont="1" applyFill="1" applyBorder="1" applyAlignment="1" applyProtection="1">
      <alignment vertical="center"/>
    </xf>
    <xf numFmtId="0" fontId="20" fillId="3" borderId="75" xfId="0" applyFont="1" applyFill="1" applyBorder="1" applyAlignment="1" applyProtection="1">
      <alignment vertical="center"/>
    </xf>
    <xf numFmtId="167" fontId="20" fillId="13" borderId="16" xfId="4" applyNumberFormat="1" applyFont="1" applyFill="1" applyBorder="1" applyAlignment="1" applyProtection="1">
      <alignment vertical="center"/>
    </xf>
    <xf numFmtId="167" fontId="75" fillId="0" borderId="16" xfId="4" applyNumberFormat="1" applyFont="1" applyFill="1" applyBorder="1" applyAlignment="1" applyProtection="1">
      <alignment vertical="center"/>
    </xf>
    <xf numFmtId="167" fontId="20" fillId="13" borderId="51" xfId="4" applyNumberFormat="1" applyFont="1" applyFill="1" applyBorder="1" applyAlignment="1" applyProtection="1">
      <alignment vertical="center"/>
    </xf>
    <xf numFmtId="0" fontId="20" fillId="13" borderId="14" xfId="11" applyFont="1" applyFill="1" applyBorder="1" applyAlignment="1" applyProtection="1">
      <alignment vertical="center"/>
    </xf>
    <xf numFmtId="0" fontId="0" fillId="13" borderId="36" xfId="0" applyFill="1" applyBorder="1" applyAlignment="1">
      <alignment vertical="center"/>
    </xf>
    <xf numFmtId="0" fontId="20" fillId="13" borderId="6" xfId="11" applyFont="1" applyFill="1" applyBorder="1" applyAlignment="1" applyProtection="1">
      <alignment vertical="center"/>
    </xf>
    <xf numFmtId="0" fontId="1" fillId="13" borderId="0" xfId="11" applyFill="1" applyBorder="1" applyProtection="1"/>
    <xf numFmtId="167" fontId="20" fillId="13" borderId="66" xfId="0" applyNumberFormat="1" applyFont="1" applyFill="1" applyBorder="1" applyAlignment="1" applyProtection="1">
      <alignment vertical="center"/>
    </xf>
    <xf numFmtId="0" fontId="76" fillId="13" borderId="0" xfId="0" applyFont="1" applyFill="1" applyBorder="1" applyAlignment="1" applyProtection="1">
      <alignment horizontal="center" vertical="center"/>
    </xf>
    <xf numFmtId="0" fontId="0" fillId="13" borderId="12" xfId="0" applyFill="1" applyBorder="1" applyAlignment="1">
      <alignment vertical="center"/>
    </xf>
    <xf numFmtId="0" fontId="0" fillId="13" borderId="64" xfId="0" applyFill="1" applyBorder="1" applyAlignment="1">
      <alignment vertical="center"/>
    </xf>
    <xf numFmtId="164" fontId="20" fillId="0" borderId="25" xfId="4" applyNumberFormat="1" applyFont="1" applyFill="1" applyBorder="1" applyAlignment="1" applyProtection="1">
      <alignment vertical="center"/>
      <protection locked="0"/>
    </xf>
    <xf numFmtId="164" fontId="20" fillId="0" borderId="9" xfId="0" applyNumberFormat="1" applyFont="1" applyFill="1" applyBorder="1" applyAlignment="1" applyProtection="1">
      <alignment vertical="center"/>
    </xf>
    <xf numFmtId="164" fontId="20" fillId="0" borderId="66" xfId="0" applyNumberFormat="1" applyFont="1" applyFill="1" applyBorder="1" applyAlignment="1" applyProtection="1">
      <alignment vertical="center"/>
    </xf>
    <xf numFmtId="164" fontId="20" fillId="0" borderId="16" xfId="0" applyNumberFormat="1" applyFont="1" applyFill="1" applyBorder="1" applyAlignment="1" applyProtection="1">
      <alignment vertical="center"/>
    </xf>
    <xf numFmtId="0" fontId="7" fillId="3" borderId="21" xfId="0" applyFont="1" applyFill="1" applyBorder="1" applyAlignment="1" applyProtection="1">
      <alignment horizontal="centerContinuous" vertical="center"/>
    </xf>
    <xf numFmtId="0" fontId="7" fillId="2" borderId="16" xfId="0" applyFont="1" applyFill="1" applyBorder="1" applyAlignment="1" applyProtection="1">
      <alignment horizontal="centerContinuous" vertical="center"/>
    </xf>
    <xf numFmtId="0" fontId="7" fillId="2" borderId="17" xfId="0" applyFont="1" applyFill="1" applyBorder="1" applyAlignment="1" applyProtection="1">
      <alignment horizontal="centerContinuous" vertical="center"/>
    </xf>
    <xf numFmtId="0" fontId="0" fillId="2" borderId="11" xfId="0" applyFill="1" applyBorder="1"/>
    <xf numFmtId="0" fontId="0" fillId="2" borderId="11" xfId="0" applyFill="1" applyBorder="1" applyAlignment="1">
      <alignment vertical="center"/>
    </xf>
    <xf numFmtId="0" fontId="28" fillId="13" borderId="0" xfId="0" applyFont="1" applyFill="1" applyAlignment="1">
      <alignment vertical="center"/>
    </xf>
    <xf numFmtId="1" fontId="27" fillId="13" borderId="0" xfId="0" applyNumberFormat="1" applyFont="1" applyFill="1" applyBorder="1" applyAlignment="1">
      <alignment horizontal="left" vertical="center" shrinkToFit="1"/>
    </xf>
    <xf numFmtId="164" fontId="20" fillId="13" borderId="66" xfId="4" applyNumberFormat="1" applyFont="1" applyFill="1" applyBorder="1" applyAlignment="1" applyProtection="1">
      <alignment vertical="center"/>
    </xf>
    <xf numFmtId="167" fontId="20" fillId="13" borderId="9" xfId="4" applyNumberFormat="1" applyFont="1" applyFill="1" applyBorder="1" applyAlignment="1" applyProtection="1">
      <alignment vertical="center"/>
    </xf>
    <xf numFmtId="1" fontId="27" fillId="2" borderId="77" xfId="0" applyNumberFormat="1" applyFont="1" applyFill="1" applyBorder="1" applyAlignment="1">
      <alignment horizontal="left" vertical="center" shrinkToFit="1"/>
    </xf>
    <xf numFmtId="0" fontId="12" fillId="13" borderId="48" xfId="11" applyFont="1" applyFill="1" applyBorder="1" applyAlignment="1" applyProtection="1">
      <alignment vertical="center"/>
    </xf>
    <xf numFmtId="0" fontId="7" fillId="3" borderId="14" xfId="0" applyFont="1" applyFill="1" applyBorder="1" applyAlignment="1" applyProtection="1">
      <alignment vertical="center"/>
    </xf>
    <xf numFmtId="0" fontId="7" fillId="3" borderId="9" xfId="0" applyFont="1" applyFill="1" applyBorder="1" applyProtection="1"/>
    <xf numFmtId="0" fontId="21" fillId="2" borderId="2" xfId="0" applyFont="1" applyFill="1" applyBorder="1" applyAlignment="1" applyProtection="1">
      <alignment horizontal="center" vertical="center"/>
    </xf>
    <xf numFmtId="0" fontId="0" fillId="13" borderId="9" xfId="0" applyFill="1" applyBorder="1" applyAlignment="1"/>
    <xf numFmtId="0" fontId="0" fillId="2" borderId="10" xfId="0" applyFill="1" applyBorder="1"/>
    <xf numFmtId="0" fontId="21" fillId="13" borderId="0" xfId="0" applyFont="1" applyFill="1" applyAlignment="1" applyProtection="1">
      <alignment horizontal="center" vertical="center"/>
    </xf>
    <xf numFmtId="167" fontId="20" fillId="13" borderId="9" xfId="0" applyNumberFormat="1" applyFont="1" applyFill="1" applyBorder="1" applyAlignment="1" applyProtection="1">
      <alignment vertical="center"/>
    </xf>
    <xf numFmtId="164" fontId="20" fillId="13" borderId="16" xfId="4" applyNumberFormat="1" applyFont="1" applyFill="1" applyBorder="1" applyAlignment="1" applyProtection="1">
      <alignment vertical="center"/>
    </xf>
    <xf numFmtId="0" fontId="73" fillId="3" borderId="14" xfId="0" applyFont="1" applyFill="1" applyBorder="1" applyAlignment="1" applyProtection="1">
      <alignment vertical="center"/>
    </xf>
    <xf numFmtId="0" fontId="20" fillId="13" borderId="6" xfId="0" applyFont="1" applyFill="1" applyBorder="1" applyAlignment="1" applyProtection="1">
      <alignment vertical="center"/>
    </xf>
    <xf numFmtId="0" fontId="20" fillId="13" borderId="0" xfId="0" applyFont="1" applyFill="1" applyBorder="1" applyAlignment="1" applyProtection="1">
      <alignment vertical="center"/>
    </xf>
    <xf numFmtId="0" fontId="20" fillId="3" borderId="14" xfId="0" applyFont="1" applyFill="1" applyBorder="1" applyAlignment="1" applyProtection="1">
      <alignment vertical="center"/>
    </xf>
    <xf numFmtId="0" fontId="20" fillId="13" borderId="51" xfId="0" applyFont="1" applyFill="1" applyBorder="1" applyAlignment="1" applyProtection="1">
      <alignment vertical="center"/>
    </xf>
    <xf numFmtId="0" fontId="20" fillId="3" borderId="51" xfId="0" applyFont="1" applyFill="1" applyBorder="1" applyAlignment="1" applyProtection="1">
      <alignment vertical="center"/>
    </xf>
    <xf numFmtId="1" fontId="27" fillId="2" borderId="2" xfId="0" applyNumberFormat="1" applyFont="1" applyFill="1" applyBorder="1" applyAlignment="1">
      <alignment horizontal="left" vertical="center" shrinkToFit="1"/>
    </xf>
    <xf numFmtId="0" fontId="20" fillId="3" borderId="74" xfId="0" applyFont="1" applyFill="1" applyBorder="1" applyAlignment="1" applyProtection="1">
      <alignment vertical="center"/>
    </xf>
    <xf numFmtId="0" fontId="20" fillId="3" borderId="55" xfId="0" applyFont="1" applyFill="1" applyBorder="1" applyAlignment="1" applyProtection="1">
      <alignment vertical="center"/>
    </xf>
    <xf numFmtId="0" fontId="20" fillId="3" borderId="1" xfId="0" applyFont="1" applyFill="1" applyBorder="1" applyAlignment="1" applyProtection="1">
      <alignment vertical="center"/>
    </xf>
    <xf numFmtId="1" fontId="27" fillId="0" borderId="1" xfId="0" applyNumberFormat="1" applyFont="1" applyFill="1" applyBorder="1" applyAlignment="1">
      <alignment horizontal="left" vertical="center" shrinkToFit="1"/>
    </xf>
    <xf numFmtId="167" fontId="20" fillId="2" borderId="16" xfId="4" applyNumberFormat="1" applyFont="1" applyFill="1" applyBorder="1" applyAlignment="1" applyProtection="1">
      <alignment vertical="center"/>
    </xf>
    <xf numFmtId="0" fontId="10" fillId="2" borderId="1" xfId="0" applyFont="1" applyFill="1" applyBorder="1" applyAlignment="1" applyProtection="1">
      <alignment horizontal="center" vertical="center"/>
    </xf>
    <xf numFmtId="167" fontId="20" fillId="2" borderId="1" xfId="4" applyNumberFormat="1" applyFont="1" applyFill="1" applyBorder="1" applyAlignment="1" applyProtection="1">
      <alignment vertical="center"/>
    </xf>
    <xf numFmtId="1" fontId="27" fillId="0" borderId="1" xfId="0" applyNumberFormat="1" applyFont="1" applyFill="1" applyBorder="1" applyAlignment="1" applyProtection="1">
      <alignment horizontal="left" vertical="center" shrinkToFit="1"/>
    </xf>
    <xf numFmtId="0" fontId="0" fillId="2" borderId="1" xfId="0" applyFill="1" applyBorder="1" applyAlignment="1" applyProtection="1">
      <alignment vertical="center"/>
    </xf>
    <xf numFmtId="167" fontId="20" fillId="13" borderId="1" xfId="4" applyNumberFormat="1" applyFont="1" applyFill="1" applyBorder="1" applyAlignment="1" applyProtection="1">
      <alignment vertical="center"/>
    </xf>
    <xf numFmtId="1" fontId="27" fillId="2" borderId="28" xfId="0" applyNumberFormat="1" applyFont="1" applyFill="1" applyBorder="1" applyAlignment="1">
      <alignment horizontal="left" vertical="center" shrinkToFit="1"/>
    </xf>
    <xf numFmtId="0" fontId="0" fillId="13" borderId="0" xfId="0" applyFill="1" applyBorder="1" applyAlignment="1" applyProtection="1">
      <alignment vertical="center"/>
    </xf>
    <xf numFmtId="0" fontId="20" fillId="3" borderId="20" xfId="11" applyFont="1" applyFill="1" applyBorder="1" applyAlignment="1" applyProtection="1">
      <alignment vertical="center"/>
    </xf>
    <xf numFmtId="0" fontId="12" fillId="3" borderId="11" xfId="11" applyFont="1" applyFill="1" applyBorder="1" applyAlignment="1" applyProtection="1">
      <alignment vertical="center"/>
    </xf>
    <xf numFmtId="0" fontId="12" fillId="3" borderId="27" xfId="11" applyFont="1" applyFill="1" applyBorder="1" applyAlignment="1" applyProtection="1">
      <alignment vertical="center"/>
    </xf>
    <xf numFmtId="0" fontId="20" fillId="3" borderId="14" xfId="11" applyFont="1" applyFill="1" applyBorder="1" applyAlignment="1" applyProtection="1">
      <alignment vertical="center"/>
    </xf>
    <xf numFmtId="0" fontId="7" fillId="13" borderId="21" xfId="11" applyFont="1" applyFill="1" applyBorder="1" applyAlignment="1" applyProtection="1">
      <alignment horizontal="centerContinuous" vertical="center"/>
    </xf>
    <xf numFmtId="0" fontId="0" fillId="13" borderId="17" xfId="0" applyFill="1" applyBorder="1" applyAlignment="1">
      <alignment horizontal="centerContinuous"/>
    </xf>
    <xf numFmtId="0" fontId="20" fillId="3" borderId="13" xfId="11" applyFont="1" applyFill="1" applyBorder="1" applyAlignment="1" applyProtection="1">
      <alignment vertical="center"/>
    </xf>
    <xf numFmtId="0" fontId="20" fillId="3" borderId="12" xfId="11" applyFont="1" applyFill="1" applyBorder="1" applyAlignment="1" applyProtection="1">
      <alignment vertical="center"/>
    </xf>
    <xf numFmtId="0" fontId="20" fillId="3" borderId="48" xfId="11" applyFont="1" applyFill="1" applyBorder="1" applyAlignment="1" applyProtection="1">
      <alignment vertical="center"/>
    </xf>
    <xf numFmtId="0" fontId="20" fillId="3" borderId="52" xfId="11" applyFont="1" applyFill="1" applyBorder="1" applyAlignment="1" applyProtection="1">
      <alignment vertical="center"/>
    </xf>
    <xf numFmtId="4" fontId="20" fillId="13" borderId="0" xfId="4" applyNumberFormat="1" applyFont="1" applyFill="1" applyBorder="1" applyAlignment="1" applyProtection="1">
      <alignment vertical="center"/>
    </xf>
    <xf numFmtId="0" fontId="20" fillId="13" borderId="66" xfId="0" applyFont="1" applyFill="1" applyBorder="1" applyAlignment="1" applyProtection="1">
      <alignment vertical="center"/>
    </xf>
    <xf numFmtId="0" fontId="21" fillId="13" borderId="66" xfId="0" applyFont="1" applyFill="1" applyBorder="1" applyAlignment="1" applyProtection="1">
      <alignment horizontal="center" vertical="center"/>
    </xf>
    <xf numFmtId="164" fontId="20" fillId="13" borderId="67" xfId="4" applyNumberFormat="1" applyFont="1" applyFill="1" applyBorder="1" applyAlignment="1" applyProtection="1">
      <alignment vertical="center"/>
    </xf>
    <xf numFmtId="0" fontId="20" fillId="13" borderId="74" xfId="0" applyFont="1" applyFill="1" applyBorder="1" applyAlignment="1" applyProtection="1">
      <alignment vertical="center"/>
    </xf>
    <xf numFmtId="0" fontId="0" fillId="13" borderId="55" xfId="0" applyFill="1" applyBorder="1" applyAlignment="1" applyProtection="1">
      <alignment vertical="center"/>
    </xf>
    <xf numFmtId="1" fontId="27" fillId="13" borderId="66" xfId="0" applyNumberFormat="1" applyFont="1" applyFill="1" applyBorder="1" applyAlignment="1" applyProtection="1">
      <alignment horizontal="left" vertical="center" shrinkToFit="1"/>
    </xf>
    <xf numFmtId="0" fontId="28" fillId="13" borderId="66" xfId="0" applyFont="1" applyFill="1" applyBorder="1" applyAlignment="1" applyProtection="1">
      <alignment vertical="center"/>
    </xf>
    <xf numFmtId="167" fontId="20" fillId="13" borderId="16" xfId="0" applyNumberFormat="1" applyFont="1" applyFill="1" applyBorder="1" applyAlignment="1" applyProtection="1">
      <alignment vertical="center"/>
    </xf>
    <xf numFmtId="4" fontId="20" fillId="13" borderId="1" xfId="4" applyNumberFormat="1" applyFont="1" applyFill="1" applyBorder="1" applyAlignment="1" applyProtection="1">
      <alignment vertical="center"/>
    </xf>
    <xf numFmtId="0" fontId="0" fillId="13" borderId="66" xfId="0" applyFill="1" applyBorder="1" applyAlignment="1" applyProtection="1">
      <alignment vertical="center"/>
    </xf>
    <xf numFmtId="0" fontId="0" fillId="0" borderId="66" xfId="0" applyFill="1" applyBorder="1" applyAlignment="1" applyProtection="1">
      <alignment vertical="center"/>
    </xf>
    <xf numFmtId="1" fontId="27" fillId="13" borderId="0" xfId="0" applyNumberFormat="1" applyFont="1" applyFill="1" applyBorder="1" applyAlignment="1" applyProtection="1">
      <alignment horizontal="left" vertical="center" shrinkToFit="1"/>
    </xf>
    <xf numFmtId="0" fontId="0" fillId="0" borderId="0" xfId="0" applyFill="1" applyBorder="1" applyAlignment="1" applyProtection="1">
      <alignment vertical="center"/>
    </xf>
    <xf numFmtId="167" fontId="20" fillId="13" borderId="76" xfId="4" applyNumberFormat="1" applyFont="1" applyFill="1" applyBorder="1" applyAlignment="1" applyProtection="1">
      <alignment vertical="center"/>
    </xf>
    <xf numFmtId="0" fontId="0" fillId="13" borderId="64" xfId="0" applyFill="1" applyBorder="1" applyAlignment="1" applyProtection="1">
      <alignment vertical="center"/>
    </xf>
    <xf numFmtId="0" fontId="0" fillId="13" borderId="0" xfId="0" applyFill="1" applyAlignment="1" applyProtection="1">
      <alignment vertical="center"/>
    </xf>
    <xf numFmtId="0" fontId="0" fillId="13" borderId="1" xfId="0" applyFill="1" applyBorder="1" applyProtection="1"/>
    <xf numFmtId="167" fontId="20" fillId="13" borderId="59" xfId="4" applyNumberFormat="1" applyFont="1" applyFill="1" applyBorder="1" applyAlignment="1" applyProtection="1">
      <alignment vertical="center"/>
    </xf>
    <xf numFmtId="0" fontId="0" fillId="13" borderId="58" xfId="0" applyFill="1" applyBorder="1" applyProtection="1"/>
    <xf numFmtId="0" fontId="1" fillId="13" borderId="66" xfId="11" applyFill="1" applyBorder="1" applyProtection="1"/>
    <xf numFmtId="0" fontId="0" fillId="13" borderId="59" xfId="0" applyFill="1" applyBorder="1" applyProtection="1"/>
    <xf numFmtId="167" fontId="20" fillId="13" borderId="68" xfId="4" applyNumberFormat="1" applyFont="1" applyFill="1" applyBorder="1" applyAlignment="1" applyProtection="1">
      <alignment vertical="center"/>
    </xf>
    <xf numFmtId="0" fontId="27" fillId="13" borderId="0" xfId="0" applyFont="1" applyFill="1" applyAlignment="1" applyProtection="1">
      <alignment vertical="center"/>
    </xf>
    <xf numFmtId="0" fontId="27" fillId="13" borderId="64" xfId="0" applyFont="1" applyFill="1" applyBorder="1" applyAlignment="1">
      <alignment vertical="center"/>
    </xf>
    <xf numFmtId="0" fontId="27" fillId="13" borderId="64" xfId="0" applyFont="1" applyFill="1" applyBorder="1" applyAlignment="1" applyProtection="1">
      <alignment vertical="center"/>
    </xf>
    <xf numFmtId="0" fontId="25" fillId="13" borderId="0" xfId="0" applyFont="1" applyFill="1" applyAlignment="1" applyProtection="1">
      <alignment vertical="center"/>
    </xf>
    <xf numFmtId="0" fontId="69" fillId="13" borderId="0" xfId="0" applyFont="1" applyFill="1" applyAlignment="1" applyProtection="1">
      <alignment vertical="center"/>
    </xf>
    <xf numFmtId="0" fontId="5" fillId="13" borderId="0" xfId="0" applyFont="1" applyFill="1" applyBorder="1" applyAlignment="1" applyProtection="1">
      <alignment vertical="center"/>
    </xf>
    <xf numFmtId="0" fontId="20" fillId="2" borderId="64" xfId="0" applyFont="1" applyFill="1" applyBorder="1" applyAlignment="1" applyProtection="1">
      <alignment horizontal="centerContinuous"/>
    </xf>
    <xf numFmtId="1" fontId="27" fillId="14" borderId="0" xfId="0" applyNumberFormat="1" applyFont="1" applyFill="1" applyBorder="1" applyAlignment="1" applyProtection="1">
      <alignment horizontal="left" shrinkToFit="1"/>
    </xf>
    <xf numFmtId="0" fontId="25" fillId="13" borderId="19" xfId="0" applyFont="1" applyFill="1" applyBorder="1" applyAlignment="1" applyProtection="1">
      <alignment vertical="center"/>
    </xf>
    <xf numFmtId="0" fontId="27" fillId="13" borderId="60" xfId="0" applyFont="1" applyFill="1" applyBorder="1" applyAlignment="1" applyProtection="1">
      <alignment vertical="center"/>
    </xf>
    <xf numFmtId="0" fontId="20" fillId="13" borderId="60" xfId="0" applyFont="1" applyFill="1" applyBorder="1" applyAlignment="1" applyProtection="1">
      <alignment horizontal="centerContinuous"/>
    </xf>
    <xf numFmtId="0" fontId="20" fillId="13" borderId="60" xfId="0" applyFont="1" applyFill="1" applyBorder="1" applyProtection="1"/>
    <xf numFmtId="0" fontId="60" fillId="2" borderId="10" xfId="0" applyFont="1" applyFill="1" applyBorder="1" applyProtection="1"/>
    <xf numFmtId="0" fontId="60" fillId="2" borderId="60" xfId="0" applyFont="1" applyFill="1" applyBorder="1" applyProtection="1"/>
    <xf numFmtId="1" fontId="28" fillId="0" borderId="60" xfId="0" applyNumberFormat="1" applyFont="1" applyFill="1" applyBorder="1" applyAlignment="1" applyProtection="1">
      <alignment horizontal="left" shrinkToFit="1"/>
    </xf>
    <xf numFmtId="0" fontId="0" fillId="0" borderId="60" xfId="0" applyFill="1" applyBorder="1" applyAlignment="1" applyProtection="1">
      <alignment horizontal="left" shrinkToFit="1"/>
    </xf>
    <xf numFmtId="0" fontId="25" fillId="13" borderId="60" xfId="0" applyFont="1" applyFill="1" applyBorder="1" applyAlignment="1" applyProtection="1">
      <alignment horizontal="center" vertical="center"/>
    </xf>
    <xf numFmtId="0" fontId="21" fillId="3" borderId="10" xfId="0" applyFont="1" applyFill="1" applyBorder="1" applyAlignment="1" applyProtection="1">
      <alignment horizontal="centerContinuous"/>
    </xf>
    <xf numFmtId="0" fontId="27" fillId="13" borderId="76" xfId="0" applyFont="1" applyFill="1" applyBorder="1" applyAlignment="1">
      <alignment vertical="center"/>
    </xf>
    <xf numFmtId="0" fontId="77" fillId="13" borderId="0" xfId="0" applyFont="1" applyFill="1" applyBorder="1"/>
    <xf numFmtId="0" fontId="10" fillId="13" borderId="1" xfId="0" applyFont="1" applyFill="1" applyBorder="1" applyAlignment="1" applyProtection="1">
      <alignment horizontal="center"/>
    </xf>
    <xf numFmtId="1" fontId="27" fillId="13" borderId="1" xfId="0" applyNumberFormat="1" applyFont="1" applyFill="1" applyBorder="1" applyAlignment="1" applyProtection="1">
      <alignment horizontal="left" wrapText="1" shrinkToFit="1"/>
    </xf>
    <xf numFmtId="1" fontId="27" fillId="13" borderId="1" xfId="0" applyNumberFormat="1" applyFont="1" applyFill="1" applyBorder="1" applyAlignment="1" applyProtection="1">
      <alignment horizontal="left" shrinkToFit="1"/>
    </xf>
    <xf numFmtId="0" fontId="0" fillId="13" borderId="1" xfId="0" applyFill="1" applyBorder="1" applyAlignment="1" applyProtection="1">
      <alignment horizontal="left" shrinkToFit="1"/>
    </xf>
    <xf numFmtId="0" fontId="20" fillId="13" borderId="1" xfId="4" applyFont="1" applyFill="1" applyBorder="1" applyAlignment="1" applyProtection="1">
      <alignment wrapText="1"/>
    </xf>
    <xf numFmtId="0" fontId="21" fillId="13" borderId="25" xfId="0" applyFont="1" applyFill="1" applyBorder="1" applyAlignment="1" applyProtection="1">
      <alignment horizontal="center" wrapText="1"/>
    </xf>
    <xf numFmtId="0" fontId="20" fillId="13" borderId="15" xfId="0" applyFont="1" applyFill="1" applyBorder="1" applyAlignment="1" applyProtection="1">
      <alignment horizontal="center" wrapText="1"/>
    </xf>
    <xf numFmtId="0" fontId="20" fillId="13" borderId="0" xfId="0" applyFont="1" applyFill="1" applyBorder="1" applyAlignment="1" applyProtection="1">
      <alignment horizontal="center" vertical="center"/>
    </xf>
    <xf numFmtId="0" fontId="7" fillId="13" borderId="19" xfId="11" applyFont="1" applyFill="1" applyBorder="1" applyAlignment="1" applyProtection="1">
      <alignment vertical="center"/>
    </xf>
    <xf numFmtId="0" fontId="77" fillId="13" borderId="0" xfId="0" applyFont="1" applyFill="1"/>
    <xf numFmtId="0" fontId="77" fillId="13" borderId="0" xfId="0" applyFont="1" applyFill="1" applyAlignment="1">
      <alignment horizontal="left" indent="1"/>
    </xf>
    <xf numFmtId="0" fontId="78" fillId="12" borderId="15" xfId="0" applyFont="1" applyFill="1" applyBorder="1" applyAlignment="1" applyProtection="1">
      <alignment vertical="center" wrapText="1"/>
    </xf>
    <xf numFmtId="0" fontId="45" fillId="2" borderId="0" xfId="0" applyFont="1" applyFill="1" applyAlignment="1" applyProtection="1">
      <alignment horizontal="left" vertical="center" wrapText="1"/>
    </xf>
    <xf numFmtId="0" fontId="0" fillId="13" borderId="60" xfId="0" applyFill="1" applyBorder="1" applyAlignment="1"/>
    <xf numFmtId="0" fontId="20" fillId="3" borderId="21" xfId="0" applyFont="1" applyFill="1" applyBorder="1" applyAlignment="1" applyProtection="1">
      <protection locked="0"/>
    </xf>
    <xf numFmtId="0" fontId="0" fillId="0" borderId="16" xfId="0" applyBorder="1"/>
    <xf numFmtId="0" fontId="0" fillId="0" borderId="17" xfId="0" applyBorder="1"/>
    <xf numFmtId="0" fontId="17" fillId="3" borderId="0" xfId="4" applyFont="1" applyFill="1" applyAlignment="1" applyProtection="1">
      <alignment horizontal="center" vertical="top" textRotation="180"/>
    </xf>
    <xf numFmtId="0" fontId="17" fillId="3" borderId="1" xfId="4" applyFont="1" applyFill="1" applyBorder="1" applyAlignment="1" applyProtection="1">
      <alignment horizontal="center" vertical="top" textRotation="180"/>
    </xf>
    <xf numFmtId="0" fontId="20" fillId="13" borderId="53" xfId="0" applyFont="1" applyFill="1" applyBorder="1" applyAlignment="1" applyProtection="1">
      <alignment vertical="center"/>
      <protection locked="0"/>
    </xf>
    <xf numFmtId="0" fontId="0" fillId="0" borderId="54" xfId="0" applyBorder="1" applyAlignment="1" applyProtection="1">
      <alignment vertical="center"/>
      <protection locked="0"/>
    </xf>
    <xf numFmtId="0" fontId="74" fillId="16" borderId="21" xfId="11" applyFont="1" applyFill="1" applyBorder="1" applyAlignment="1" applyProtection="1">
      <alignment horizontal="center" vertical="center"/>
      <protection locked="0"/>
    </xf>
    <xf numFmtId="0" fontId="47" fillId="16" borderId="17" xfId="0" applyFont="1" applyFill="1" applyBorder="1" applyAlignment="1" applyProtection="1">
      <protection locked="0"/>
    </xf>
    <xf numFmtId="0" fontId="29" fillId="2" borderId="19" xfId="0" applyFont="1" applyFill="1" applyBorder="1" applyAlignment="1">
      <alignment horizontal="left" vertical="top" wrapText="1"/>
    </xf>
    <xf numFmtId="0" fontId="0" fillId="0" borderId="10"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30" fillId="2" borderId="21" xfId="0" applyFont="1" applyFill="1" applyBorder="1" applyAlignment="1">
      <alignment horizontal="left" vertical="center" wrapText="1"/>
    </xf>
    <xf numFmtId="0" fontId="0" fillId="0" borderId="17" xfId="0" applyBorder="1" applyAlignment="1">
      <alignment horizontal="left" vertical="center" wrapText="1"/>
    </xf>
    <xf numFmtId="0" fontId="30" fillId="2" borderId="21" xfId="0" applyFont="1" applyFill="1" applyBorder="1" applyAlignment="1">
      <alignment horizontal="left" vertical="top" wrapText="1"/>
    </xf>
    <xf numFmtId="0" fontId="0" fillId="0" borderId="17" xfId="0" applyBorder="1" applyAlignment="1">
      <alignment horizontal="left" vertical="top" wrapText="1"/>
    </xf>
    <xf numFmtId="0" fontId="27" fillId="2" borderId="21" xfId="0" applyFont="1" applyFill="1" applyBorder="1" applyAlignment="1">
      <alignment wrapText="1"/>
    </xf>
    <xf numFmtId="0" fontId="0" fillId="0" borderId="17" xfId="0" applyBorder="1" applyAlignment="1">
      <alignment wrapText="1"/>
    </xf>
    <xf numFmtId="0" fontId="20" fillId="3" borderId="33" xfId="0" applyFont="1" applyFill="1" applyBorder="1" applyAlignment="1" applyProtection="1">
      <alignment horizontal="center"/>
    </xf>
  </cellXfs>
  <cellStyles count="13">
    <cellStyle name="******************************************" xfId="1"/>
    <cellStyle name="****************************************** 2" xfId="5"/>
    <cellStyle name="****************************************** 2 2" xfId="6"/>
    <cellStyle name="****************************************** 2 3" xfId="7"/>
    <cellStyle name="****************************************** 2 4" xfId="8"/>
    <cellStyle name="****************************************** 2 5" xfId="9"/>
    <cellStyle name="****************************************** 3" xfId="10"/>
    <cellStyle name="Comma" xfId="2" builtinId="3"/>
    <cellStyle name="Currency" xfId="3" builtinId="4"/>
    <cellStyle name="Normal" xfId="0" builtinId="0"/>
    <cellStyle name="Normal 2" xfId="11"/>
    <cellStyle name="Normal 2 2" xfId="12"/>
    <cellStyle name="Normal_03LFS-DataEntryForm AMM" xfId="4"/>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19051</xdr:rowOff>
    </xdr:from>
    <xdr:to>
      <xdr:col>0</xdr:col>
      <xdr:colOff>560564</xdr:colOff>
      <xdr:row>1</xdr:row>
      <xdr:rowOff>295275</xdr:rowOff>
    </xdr:to>
    <xdr:pic>
      <xdr:nvPicPr>
        <xdr:cNvPr id="2" name="Picture 1" descr="PwC_logo_2011.jpg"/>
        <xdr:cNvPicPr>
          <a:picLocks noChangeAspect="1"/>
        </xdr:cNvPicPr>
      </xdr:nvPicPr>
      <xdr:blipFill>
        <a:blip xmlns:r="http://schemas.openxmlformats.org/officeDocument/2006/relationships" r:embed="rId1" cstate="print"/>
        <a:stretch>
          <a:fillRect/>
        </a:stretch>
      </xdr:blipFill>
      <xdr:spPr>
        <a:xfrm>
          <a:off x="66676" y="19051"/>
          <a:ext cx="493888" cy="380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73"/>
  <sheetViews>
    <sheetView tabSelected="1" showRuler="0" zoomScaleNormal="100" workbookViewId="0"/>
  </sheetViews>
  <sheetFormatPr defaultColWidth="0" defaultRowHeight="12.75" customHeight="1" zeroHeight="1" x14ac:dyDescent="0.2"/>
  <cols>
    <col min="1" max="1" width="136" style="6" customWidth="1"/>
    <col min="2" max="2" width="35.140625" hidden="1" customWidth="1"/>
  </cols>
  <sheetData>
    <row r="1" spans="1:2" ht="8.25" customHeight="1" x14ac:dyDescent="0.2">
      <c r="A1" s="166"/>
    </row>
    <row r="2" spans="1:2" s="203" customFormat="1" ht="24.75" customHeight="1" x14ac:dyDescent="0.4">
      <c r="A2" s="202" t="s">
        <v>675</v>
      </c>
    </row>
    <row r="3" spans="1:2" s="203" customFormat="1" ht="28.5" customHeight="1" x14ac:dyDescent="0.4">
      <c r="A3" s="204" t="str">
        <f>refSurveyLbl &amp; " (LFSS)"</f>
        <v>2016 Law Firm Statistical Survey (LFSS)</v>
      </c>
    </row>
    <row r="4" spans="1:2" ht="2.25" customHeight="1" x14ac:dyDescent="0.2">
      <c r="A4" s="166"/>
    </row>
    <row r="5" spans="1:2" ht="24.75" customHeight="1" x14ac:dyDescent="0.4">
      <c r="A5" s="205" t="s">
        <v>676</v>
      </c>
    </row>
    <row r="6" spans="1:2" ht="35.25" hidden="1" customHeight="1" x14ac:dyDescent="0.2">
      <c r="A6" s="207" t="s">
        <v>1819</v>
      </c>
    </row>
    <row r="7" spans="1:2" ht="3.75" customHeight="1" x14ac:dyDescent="0.2">
      <c r="A7" s="166"/>
    </row>
    <row r="8" spans="1:2" ht="15.75" customHeight="1" x14ac:dyDescent="0.35">
      <c r="A8" s="379" t="s">
        <v>677</v>
      </c>
    </row>
    <row r="9" spans="1:2" ht="33.75" customHeight="1" x14ac:dyDescent="0.2">
      <c r="A9" s="730" t="s">
        <v>99</v>
      </c>
    </row>
    <row r="10" spans="1:2" ht="123.75" customHeight="1" x14ac:dyDescent="0.2">
      <c r="A10" s="955" t="s">
        <v>1815</v>
      </c>
    </row>
    <row r="11" spans="1:2" ht="44.25" customHeight="1" x14ac:dyDescent="0.2">
      <c r="A11" s="734" t="s">
        <v>97</v>
      </c>
    </row>
    <row r="12" spans="1:2" ht="42.75" customHeight="1" x14ac:dyDescent="0.2">
      <c r="A12" s="731" t="s">
        <v>98</v>
      </c>
      <c r="B12" s="196"/>
    </row>
    <row r="13" spans="1:2" ht="18" customHeight="1" x14ac:dyDescent="0.2">
      <c r="A13" s="730" t="s">
        <v>771</v>
      </c>
    </row>
    <row r="14" spans="1:2" ht="47.25" customHeight="1" x14ac:dyDescent="0.2">
      <c r="A14" s="732" t="s">
        <v>100</v>
      </c>
    </row>
    <row r="15" spans="1:2" ht="42" customHeight="1" x14ac:dyDescent="0.2">
      <c r="A15" s="730" t="s">
        <v>892</v>
      </c>
    </row>
    <row r="16" spans="1:2" ht="33" customHeight="1" x14ac:dyDescent="0.2">
      <c r="A16" s="733" t="s">
        <v>891</v>
      </c>
    </row>
    <row r="17" spans="1:1" ht="33.75" customHeight="1" x14ac:dyDescent="0.2">
      <c r="A17" s="956" t="s">
        <v>1817</v>
      </c>
    </row>
    <row r="18" spans="1:1" ht="18" customHeight="1" x14ac:dyDescent="0.2">
      <c r="A18" s="733" t="s">
        <v>1818</v>
      </c>
    </row>
    <row r="19" spans="1:1" ht="7.5" customHeight="1" x14ac:dyDescent="0.2">
      <c r="A19" s="18"/>
    </row>
    <row r="20" spans="1:1" ht="34.5" customHeight="1" x14ac:dyDescent="0.2">
      <c r="A20" s="680" t="str">
        <f>"© "&amp; refSurveyYear + 1 &amp;" PwC. All rights reserved. In this document, "&amp;"""PwC"""&amp;" refers to PricewaterhouseCoopers LLP, a Delaware limited liability partnership, "&amp;"which is a member firm of PricewaterhouseCoopers International Limited, each member firm of which is a separate legal entity."</f>
        <v>© 2017 PwC. All rights reserved. In this document, "PwC" refers to PricewaterhouseCoopers LLP, a Delaware limited liability partnership, which is a member firm of PricewaterhouseCoopers International Limited, each member firm of which is a separate legal entity.</v>
      </c>
    </row>
    <row r="21" spans="1:1" ht="6" customHeight="1" x14ac:dyDescent="0.2">
      <c r="A21" s="318"/>
    </row>
    <row r="22" spans="1:1" hidden="1" x14ac:dyDescent="0.2">
      <c r="A22" s="18"/>
    </row>
    <row r="23" spans="1:1" hidden="1" x14ac:dyDescent="0.2">
      <c r="A23" s="18"/>
    </row>
    <row r="24" spans="1:1" hidden="1" x14ac:dyDescent="0.2">
      <c r="A24" s="18"/>
    </row>
    <row r="25" spans="1:1" hidden="1" x14ac:dyDescent="0.2">
      <c r="A25" s="18"/>
    </row>
    <row r="26" spans="1:1" hidden="1" x14ac:dyDescent="0.2">
      <c r="A26" s="18"/>
    </row>
    <row r="27" spans="1:1" hidden="1" x14ac:dyDescent="0.2">
      <c r="A27" s="18"/>
    </row>
    <row r="28" spans="1:1" hidden="1" x14ac:dyDescent="0.2">
      <c r="A28" s="18"/>
    </row>
    <row r="29" spans="1:1" hidden="1" x14ac:dyDescent="0.2">
      <c r="A29" s="18"/>
    </row>
    <row r="30" spans="1:1" hidden="1" x14ac:dyDescent="0.2">
      <c r="A30" s="18"/>
    </row>
    <row r="31" spans="1:1" hidden="1" x14ac:dyDescent="0.2">
      <c r="A31" s="18"/>
    </row>
    <row r="32" spans="1:1" hidden="1" x14ac:dyDescent="0.2">
      <c r="A32" s="18"/>
    </row>
    <row r="33" spans="1:1" hidden="1" x14ac:dyDescent="0.2">
      <c r="A33" s="18"/>
    </row>
    <row r="34" spans="1:1" hidden="1" x14ac:dyDescent="0.2">
      <c r="A34" s="18"/>
    </row>
    <row r="35" spans="1:1" hidden="1" x14ac:dyDescent="0.2">
      <c r="A35" s="18"/>
    </row>
    <row r="36" spans="1:1" hidden="1" x14ac:dyDescent="0.2">
      <c r="A36" s="18"/>
    </row>
    <row r="37" spans="1:1" hidden="1" x14ac:dyDescent="0.2">
      <c r="A37" s="18"/>
    </row>
    <row r="38" spans="1:1" hidden="1" x14ac:dyDescent="0.2">
      <c r="A38" s="18"/>
    </row>
    <row r="39" spans="1:1" hidden="1" x14ac:dyDescent="0.2">
      <c r="A39" s="18"/>
    </row>
    <row r="40" spans="1:1" hidden="1" x14ac:dyDescent="0.2">
      <c r="A40" s="18"/>
    </row>
    <row r="41" spans="1:1" hidden="1" x14ac:dyDescent="0.2">
      <c r="A41" s="18"/>
    </row>
    <row r="42" spans="1:1" hidden="1" x14ac:dyDescent="0.2">
      <c r="A42" s="18"/>
    </row>
    <row r="43" spans="1:1" hidden="1" x14ac:dyDescent="0.2">
      <c r="A43" s="18"/>
    </row>
    <row r="44" spans="1:1" hidden="1" x14ac:dyDescent="0.2">
      <c r="A44" s="18"/>
    </row>
    <row r="45" spans="1:1" hidden="1" x14ac:dyDescent="0.2">
      <c r="A45" s="18"/>
    </row>
    <row r="46" spans="1:1" hidden="1" x14ac:dyDescent="0.2">
      <c r="A46" s="18"/>
    </row>
    <row r="47" spans="1:1" hidden="1" x14ac:dyDescent="0.2">
      <c r="A47" s="18"/>
    </row>
    <row r="48" spans="1:1" ht="12.75" hidden="1" customHeight="1" x14ac:dyDescent="0.2">
      <c r="A48" s="18"/>
    </row>
    <row r="49" spans="1:1" ht="12.75" hidden="1" customHeight="1" x14ac:dyDescent="0.2">
      <c r="A49" s="18"/>
    </row>
    <row r="50" spans="1:1" ht="12.75" hidden="1" customHeight="1" x14ac:dyDescent="0.2">
      <c r="A50" s="18"/>
    </row>
    <row r="51" spans="1:1" ht="12.75" hidden="1" customHeight="1" x14ac:dyDescent="0.2">
      <c r="A51" s="18"/>
    </row>
    <row r="52" spans="1:1" ht="12.75" hidden="1" customHeight="1" x14ac:dyDescent="0.2">
      <c r="A52" s="206"/>
    </row>
    <row r="53" spans="1:1" ht="12.75" hidden="1" customHeight="1" x14ac:dyDescent="0.2">
      <c r="A53" s="18"/>
    </row>
    <row r="54" spans="1:1" ht="12.75" hidden="1" customHeight="1" x14ac:dyDescent="0.2"/>
    <row r="55" spans="1:1" ht="12.75" hidden="1" customHeight="1" x14ac:dyDescent="0.2"/>
    <row r="56" spans="1:1" ht="12.75" hidden="1" customHeight="1" x14ac:dyDescent="0.2"/>
    <row r="57" spans="1:1" ht="12.75" hidden="1" customHeight="1" x14ac:dyDescent="0.2"/>
    <row r="58" spans="1:1" ht="12.75" hidden="1" customHeight="1" x14ac:dyDescent="0.2"/>
    <row r="59" spans="1:1" ht="12.75" hidden="1" customHeight="1" x14ac:dyDescent="0.2"/>
    <row r="60" spans="1:1" ht="12.75" hidden="1" customHeight="1" x14ac:dyDescent="0.2"/>
    <row r="61" spans="1:1" ht="7.5" hidden="1" customHeight="1" x14ac:dyDescent="0.2"/>
    <row r="62" spans="1:1" ht="12.75" hidden="1" customHeight="1" x14ac:dyDescent="0.2"/>
    <row r="63" spans="1:1" ht="12.75" hidden="1" customHeight="1" x14ac:dyDescent="0.2"/>
    <row r="64" spans="1:1"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sheetData>
  <sheetProtection password="ECAB" sheet="1" objects="1" scenarios="1"/>
  <phoneticPr fontId="2" type="noConversion"/>
  <pageMargins left="0.25" right="0.2" top="0.25" bottom="0.25" header="0" footer="0"/>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BB230"/>
  <sheetViews>
    <sheetView zoomScaleNormal="100" workbookViewId="0">
      <pane xSplit="3" ySplit="6" topLeftCell="D7" activePane="bottomRight" state="frozen"/>
      <selection pane="topRight"/>
      <selection pane="bottomLeft"/>
      <selection pane="bottomRight" activeCell="M9" sqref="M9"/>
    </sheetView>
  </sheetViews>
  <sheetFormatPr defaultColWidth="0" defaultRowHeight="15.75" zeroHeight="1" x14ac:dyDescent="0.25"/>
  <cols>
    <col min="1" max="1" width="3.7109375" style="6" customWidth="1"/>
    <col min="2" max="2" width="45.7109375" style="6" customWidth="1"/>
    <col min="3" max="3" width="7.28515625" style="6" customWidth="1"/>
    <col min="4" max="4" width="1.7109375" style="6" customWidth="1"/>
    <col min="5" max="5" width="5" style="307" hidden="1" customWidth="1"/>
    <col min="6" max="6" width="4.5703125" style="307" hidden="1" customWidth="1"/>
    <col min="7" max="7" width="5" style="306" hidden="1" customWidth="1"/>
    <col min="8" max="8" width="4.140625" style="306" hidden="1" customWidth="1"/>
    <col min="9" max="9" width="5.7109375" style="306" hidden="1" customWidth="1"/>
    <col min="10" max="12" width="6" style="306" hidden="1" customWidth="1"/>
    <col min="13" max="13" width="11" style="34" customWidth="1"/>
    <col min="14" max="14" width="1.7109375" style="34" hidden="1" customWidth="1"/>
    <col min="15" max="16" width="11" style="26" hidden="1" customWidth="1"/>
    <col min="17" max="46" width="11" style="6" hidden="1" customWidth="1"/>
    <col min="47" max="47" width="52.85546875" style="14" customWidth="1"/>
    <col min="48" max="48" width="3.42578125" style="6" customWidth="1"/>
    <col min="49" max="49" width="67.85546875" style="18" customWidth="1"/>
    <col min="50" max="16384" width="9.140625" style="6" hidden="1"/>
  </cols>
  <sheetData>
    <row r="1" spans="1:54" ht="17.25" customHeight="1" x14ac:dyDescent="0.3">
      <c r="A1" s="117" t="str">
        <f>refSurveyLbl</f>
        <v>2016 Law Firm Statistical Survey</v>
      </c>
      <c r="B1" s="4"/>
      <c r="C1" s="4"/>
      <c r="D1" s="4"/>
      <c r="E1" s="303"/>
      <c r="F1" s="303"/>
      <c r="G1" s="303"/>
      <c r="H1" s="303"/>
      <c r="I1" s="303"/>
      <c r="J1" s="303"/>
      <c r="K1" s="303"/>
      <c r="L1" s="303"/>
      <c r="M1" s="31"/>
      <c r="N1" s="31"/>
      <c r="O1" s="14"/>
      <c r="P1" s="1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V1" s="4"/>
      <c r="AW1" s="13"/>
      <c r="AZ1" s="394" t="s">
        <v>312</v>
      </c>
    </row>
    <row r="2" spans="1:54" ht="17.25" customHeight="1" x14ac:dyDescent="0.3">
      <c r="A2" s="17" t="str">
        <f>"Form 7:  Cash Management - " &amp; refSurveyYear</f>
        <v>Form 7:  Cash Management - 2016</v>
      </c>
      <c r="B2" s="9"/>
      <c r="C2" s="9"/>
      <c r="D2" s="9"/>
      <c r="E2" s="303"/>
      <c r="F2" s="303"/>
      <c r="G2" s="304"/>
      <c r="H2" s="304"/>
      <c r="I2" s="304"/>
      <c r="J2" s="304"/>
      <c r="K2" s="304"/>
      <c r="L2" s="304"/>
      <c r="M2" s="35"/>
      <c r="N2" s="35"/>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V2" s="4"/>
      <c r="AW2" s="13"/>
      <c r="AZ2" s="394" t="s">
        <v>894</v>
      </c>
    </row>
    <row r="3" spans="1:54" ht="15.75" customHeight="1" x14ac:dyDescent="0.25">
      <c r="A3" s="74" t="s">
        <v>507</v>
      </c>
      <c r="B3" s="4"/>
      <c r="C3" s="4"/>
      <c r="D3" s="4"/>
      <c r="E3" s="303"/>
      <c r="F3" s="303"/>
      <c r="G3" s="304"/>
      <c r="H3" s="304"/>
      <c r="I3" s="304"/>
      <c r="J3" s="304"/>
      <c r="K3" s="304"/>
      <c r="L3" s="304"/>
      <c r="M3" s="31"/>
      <c r="N3" s="31"/>
      <c r="O3" s="58"/>
      <c r="P3" s="58"/>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V3" s="4"/>
      <c r="AW3" s="13"/>
      <c r="AZ3" s="394" t="s">
        <v>31</v>
      </c>
    </row>
    <row r="4" spans="1:54" ht="15" customHeight="1" x14ac:dyDescent="0.25">
      <c r="A4" s="150" t="s">
        <v>508</v>
      </c>
      <c r="B4" s="4"/>
      <c r="C4" s="4"/>
      <c r="D4" s="4"/>
      <c r="E4" s="303"/>
      <c r="F4" s="303"/>
      <c r="G4" s="304"/>
      <c r="H4" s="304"/>
      <c r="I4" s="304"/>
      <c r="J4" s="304"/>
      <c r="K4" s="304"/>
      <c r="L4" s="304"/>
      <c r="M4" s="46"/>
      <c r="N4" s="31"/>
      <c r="O4" s="46"/>
      <c r="P4" s="46"/>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V4" s="4"/>
      <c r="AW4" s="13"/>
      <c r="AZ4" s="394" t="s">
        <v>893</v>
      </c>
    </row>
    <row r="5" spans="1:54" s="137" customFormat="1" ht="15" customHeight="1" x14ac:dyDescent="0.3">
      <c r="A5" s="61"/>
      <c r="B5" s="133"/>
      <c r="C5" s="133"/>
      <c r="D5" s="133"/>
      <c r="E5" s="303"/>
      <c r="F5" s="303"/>
      <c r="G5" s="304"/>
      <c r="H5" s="304"/>
      <c r="I5" s="305"/>
      <c r="J5" s="305"/>
      <c r="K5" s="305"/>
      <c r="L5" s="305"/>
      <c r="M5" s="134"/>
      <c r="N5" s="135"/>
      <c r="O5" s="134"/>
      <c r="P5" s="134"/>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6"/>
      <c r="AV5" s="4"/>
      <c r="AW5" s="13"/>
      <c r="AZ5" s="394" t="s">
        <v>32</v>
      </c>
    </row>
    <row r="6" spans="1:54" ht="31.5" customHeight="1" x14ac:dyDescent="0.25">
      <c r="A6" s="62"/>
      <c r="B6" s="62"/>
      <c r="C6" s="62"/>
      <c r="D6" s="62"/>
      <c r="E6" s="371" t="s">
        <v>588</v>
      </c>
      <c r="F6" s="371" t="s">
        <v>589</v>
      </c>
      <c r="G6" s="303" t="s">
        <v>26</v>
      </c>
      <c r="H6" s="303" t="s">
        <v>645</v>
      </c>
      <c r="I6" s="306" t="s">
        <v>27</v>
      </c>
      <c r="J6" s="306" t="s">
        <v>743</v>
      </c>
      <c r="K6" s="306" t="s">
        <v>744</v>
      </c>
      <c r="L6" s="306" t="s">
        <v>942</v>
      </c>
      <c r="M6" s="194" t="str">
        <f>refTFLabel</f>
        <v>Total Firm</v>
      </c>
      <c r="N6" s="65"/>
      <c r="O6" s="192" t="str">
        <f>refTFALabel</f>
        <v>Total Firm</v>
      </c>
      <c r="P6" s="279" t="s">
        <v>665</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64"/>
      <c r="AV6" s="4"/>
      <c r="AW6" s="13"/>
      <c r="AZ6" s="395"/>
    </row>
    <row r="7" spans="1:54" s="18" customFormat="1" ht="15" customHeight="1" x14ac:dyDescent="0.25">
      <c r="A7" s="62"/>
      <c r="B7" s="63" t="s">
        <v>279</v>
      </c>
      <c r="C7" s="173"/>
      <c r="D7" s="283"/>
      <c r="E7" s="303"/>
      <c r="F7" s="303"/>
      <c r="G7" s="303"/>
      <c r="H7" s="303"/>
      <c r="I7" s="303"/>
      <c r="J7" s="303"/>
      <c r="K7" s="303"/>
      <c r="L7" s="303"/>
      <c r="M7" s="36"/>
      <c r="N7" s="36"/>
      <c r="O7" s="14"/>
      <c r="P7" s="1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54"/>
      <c r="AV7" s="55"/>
      <c r="AW7" s="13"/>
      <c r="AZ7" s="398"/>
    </row>
    <row r="8" spans="1:54" s="18" customFormat="1" ht="15" customHeight="1" thickBot="1" x14ac:dyDescent="0.3">
      <c r="A8" s="62"/>
      <c r="B8" s="127" t="s">
        <v>280</v>
      </c>
      <c r="C8" s="152"/>
      <c r="D8" s="129"/>
      <c r="E8" s="303"/>
      <c r="F8" s="303"/>
      <c r="G8" s="303"/>
      <c r="H8" s="303"/>
      <c r="I8" s="303"/>
      <c r="J8" s="303"/>
      <c r="K8" s="303"/>
      <c r="L8" s="303"/>
      <c r="M8" s="31"/>
      <c r="N8" s="36"/>
      <c r="O8" s="14"/>
      <c r="P8" s="1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12"/>
      <c r="AV8" s="55"/>
      <c r="AW8" s="13"/>
      <c r="AZ8" s="396"/>
      <c r="BB8" s="18" t="s">
        <v>895</v>
      </c>
    </row>
    <row r="9" spans="1:54" s="18" customFormat="1" ht="15" customHeight="1" x14ac:dyDescent="0.25">
      <c r="A9" s="188">
        <v>1</v>
      </c>
      <c r="B9" s="92" t="s">
        <v>281</v>
      </c>
      <c r="C9" s="152"/>
      <c r="D9" s="129"/>
      <c r="E9" s="303">
        <v>256</v>
      </c>
      <c r="F9" s="303"/>
      <c r="G9" s="303">
        <v>1</v>
      </c>
      <c r="H9" s="303"/>
      <c r="I9" s="303" t="s">
        <v>453</v>
      </c>
      <c r="J9" s="303">
        <v>0</v>
      </c>
      <c r="K9" s="303">
        <v>10</v>
      </c>
      <c r="L9" s="303" t="s">
        <v>1251</v>
      </c>
      <c r="M9" s="124"/>
      <c r="N9" s="66"/>
      <c r="O9" s="219" t="str">
        <f>IF(ISNUMBER(M9),M9,"")</f>
        <v/>
      </c>
      <c r="P9" s="36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9"/>
      <c r="AV9" s="55"/>
      <c r="AW9" s="13"/>
      <c r="AZ9" s="396"/>
      <c r="BB9" s="18" t="str">
        <f>IF(AZ9="","",ROW())</f>
        <v/>
      </c>
    </row>
    <row r="10" spans="1:54" s="18" customFormat="1" ht="15" customHeight="1" thickBot="1" x14ac:dyDescent="0.3">
      <c r="A10" s="188">
        <v>2</v>
      </c>
      <c r="B10" s="92" t="s">
        <v>282</v>
      </c>
      <c r="C10" s="152"/>
      <c r="D10" s="129"/>
      <c r="E10" s="303">
        <v>260</v>
      </c>
      <c r="F10" s="303"/>
      <c r="G10" s="303">
        <v>1</v>
      </c>
      <c r="H10" s="303"/>
      <c r="I10" s="303" t="s">
        <v>454</v>
      </c>
      <c r="J10" s="303">
        <v>0</v>
      </c>
      <c r="K10" s="303">
        <v>10</v>
      </c>
      <c r="L10" s="303" t="s">
        <v>1252</v>
      </c>
      <c r="M10" s="124"/>
      <c r="N10" s="154"/>
      <c r="O10" s="269" t="str">
        <f>IF(ISNUMBER(M10),M10,"")</f>
        <v/>
      </c>
      <c r="P10" s="358"/>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9"/>
      <c r="AV10" s="55"/>
      <c r="AW10" s="13"/>
      <c r="AZ10" s="396"/>
      <c r="BB10" s="18" t="str">
        <f t="shared" ref="BB10:BB36" si="0">IF(AZ10="","",ROW())</f>
        <v/>
      </c>
    </row>
    <row r="11" spans="1:54" s="18" customFormat="1" ht="15" customHeight="1" thickBot="1" x14ac:dyDescent="0.3">
      <c r="A11" s="188"/>
      <c r="B11" s="127" t="s">
        <v>283</v>
      </c>
      <c r="C11" s="152"/>
      <c r="D11" s="129"/>
      <c r="E11" s="303"/>
      <c r="F11" s="303"/>
      <c r="G11" s="303"/>
      <c r="H11" s="303"/>
      <c r="J11" s="303"/>
      <c r="K11" s="303"/>
      <c r="L11" s="303"/>
      <c r="M11" s="29"/>
      <c r="N11" s="36"/>
      <c r="O11" s="268"/>
      <c r="P11" s="14"/>
      <c r="Q11" s="1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19"/>
      <c r="AV11" s="55"/>
      <c r="AW11" s="13"/>
      <c r="AZ11" s="396"/>
      <c r="BB11" s="18" t="str">
        <f t="shared" si="0"/>
        <v/>
      </c>
    </row>
    <row r="12" spans="1:54" s="18" customFormat="1" ht="15" customHeight="1" x14ac:dyDescent="0.25">
      <c r="A12" s="188">
        <v>3</v>
      </c>
      <c r="B12" s="92" t="s">
        <v>281</v>
      </c>
      <c r="C12" s="152"/>
      <c r="D12" s="129"/>
      <c r="E12" s="303">
        <v>270</v>
      </c>
      <c r="F12" s="303"/>
      <c r="G12" s="303">
        <v>1</v>
      </c>
      <c r="H12" s="303"/>
      <c r="I12" s="303" t="s">
        <v>455</v>
      </c>
      <c r="J12" s="303">
        <v>0</v>
      </c>
      <c r="K12" s="303">
        <v>10</v>
      </c>
      <c r="L12" s="303" t="s">
        <v>1253</v>
      </c>
      <c r="M12" s="124"/>
      <c r="N12" s="66"/>
      <c r="O12" s="219" t="str">
        <f>IF(ISNUMBER(M12),M12,"")</f>
        <v/>
      </c>
      <c r="P12" s="36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9"/>
      <c r="AV12" s="55"/>
      <c r="AW12" s="13"/>
      <c r="AZ12" s="396"/>
      <c r="BB12" s="18" t="str">
        <f t="shared" si="0"/>
        <v/>
      </c>
    </row>
    <row r="13" spans="1:54" s="18" customFormat="1" ht="15" customHeight="1" thickBot="1" x14ac:dyDescent="0.3">
      <c r="A13" s="188">
        <v>4</v>
      </c>
      <c r="B13" s="92" t="s">
        <v>282</v>
      </c>
      <c r="C13" s="152"/>
      <c r="D13" s="129"/>
      <c r="E13" s="303">
        <v>272</v>
      </c>
      <c r="F13" s="303"/>
      <c r="G13" s="303">
        <v>1</v>
      </c>
      <c r="H13" s="303"/>
      <c r="I13" s="303" t="s">
        <v>456</v>
      </c>
      <c r="J13" s="303">
        <v>0</v>
      </c>
      <c r="K13" s="303">
        <v>10</v>
      </c>
      <c r="L13" s="303" t="s">
        <v>1254</v>
      </c>
      <c r="M13" s="124"/>
      <c r="N13" s="154"/>
      <c r="O13" s="269" t="str">
        <f>IF(ISNUMBER(M13),M13,"")</f>
        <v/>
      </c>
      <c r="P13" s="358"/>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9"/>
      <c r="AV13" s="55"/>
      <c r="AW13" s="13"/>
      <c r="AZ13" s="396"/>
      <c r="BB13" s="18" t="str">
        <f t="shared" si="0"/>
        <v/>
      </c>
    </row>
    <row r="14" spans="1:54" s="18" customFormat="1" ht="15" customHeight="1" thickBot="1" x14ac:dyDescent="0.3">
      <c r="A14" s="188"/>
      <c r="B14" s="127" t="s">
        <v>539</v>
      </c>
      <c r="C14" s="152"/>
      <c r="D14" s="129"/>
      <c r="E14" s="303"/>
      <c r="F14" s="303"/>
      <c r="G14" s="303"/>
      <c r="H14" s="303"/>
      <c r="J14" s="303"/>
      <c r="K14" s="303"/>
      <c r="L14" s="303"/>
      <c r="M14" s="29"/>
      <c r="N14" s="36"/>
      <c r="O14" s="270"/>
      <c r="P14" s="14"/>
      <c r="Q14" s="1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20"/>
      <c r="AV14" s="55"/>
      <c r="AW14" s="13"/>
      <c r="AZ14" s="396"/>
      <c r="BB14" s="18" t="str">
        <f t="shared" si="0"/>
        <v/>
      </c>
    </row>
    <row r="15" spans="1:54" s="18" customFormat="1" ht="15" customHeight="1" x14ac:dyDescent="0.25">
      <c r="A15" s="188">
        <v>5</v>
      </c>
      <c r="B15" s="92" t="s">
        <v>281</v>
      </c>
      <c r="C15" s="152"/>
      <c r="D15" s="129"/>
      <c r="E15" s="303">
        <v>282</v>
      </c>
      <c r="F15" s="303"/>
      <c r="G15" s="303">
        <v>1</v>
      </c>
      <c r="H15" s="303"/>
      <c r="I15" s="303" t="s">
        <v>457</v>
      </c>
      <c r="J15" s="303">
        <v>1</v>
      </c>
      <c r="K15" s="303">
        <v>12</v>
      </c>
      <c r="L15" s="303" t="s">
        <v>1255</v>
      </c>
      <c r="M15" s="215" t="str">
        <f>IF(ISERROR(AVERAGE(M9,M12)),"",SUM(M9,M12))</f>
        <v/>
      </c>
      <c r="N15" s="233"/>
      <c r="O15" s="212" t="str">
        <f>IF(ISERROR(AVERAGE(O9,O12)),"",SUM(O9,O12))</f>
        <v/>
      </c>
      <c r="P15" s="309"/>
      <c r="Q15" s="215" t="str">
        <f t="shared" ref="Q15:AT15" si="1">IF(ISERROR(AVERAGE(Q9,Q12)),"",SUM(Q9,Q12))</f>
        <v/>
      </c>
      <c r="R15" s="215" t="str">
        <f t="shared" si="1"/>
        <v/>
      </c>
      <c r="S15" s="215" t="str">
        <f t="shared" si="1"/>
        <v/>
      </c>
      <c r="T15" s="215" t="str">
        <f t="shared" si="1"/>
        <v/>
      </c>
      <c r="U15" s="215" t="str">
        <f t="shared" si="1"/>
        <v/>
      </c>
      <c r="V15" s="215" t="str">
        <f t="shared" si="1"/>
        <v/>
      </c>
      <c r="W15" s="215" t="str">
        <f t="shared" si="1"/>
        <v/>
      </c>
      <c r="X15" s="215" t="str">
        <f t="shared" si="1"/>
        <v/>
      </c>
      <c r="Y15" s="215" t="str">
        <f t="shared" si="1"/>
        <v/>
      </c>
      <c r="Z15" s="215" t="str">
        <f t="shared" si="1"/>
        <v/>
      </c>
      <c r="AA15" s="215" t="str">
        <f t="shared" si="1"/>
        <v/>
      </c>
      <c r="AB15" s="215" t="str">
        <f t="shared" si="1"/>
        <v/>
      </c>
      <c r="AC15" s="215" t="str">
        <f t="shared" si="1"/>
        <v/>
      </c>
      <c r="AD15" s="215" t="str">
        <f t="shared" si="1"/>
        <v/>
      </c>
      <c r="AE15" s="215" t="str">
        <f t="shared" si="1"/>
        <v/>
      </c>
      <c r="AF15" s="215" t="str">
        <f t="shared" si="1"/>
        <v/>
      </c>
      <c r="AG15" s="215" t="str">
        <f t="shared" si="1"/>
        <v/>
      </c>
      <c r="AH15" s="215" t="str">
        <f t="shared" si="1"/>
        <v/>
      </c>
      <c r="AI15" s="215" t="str">
        <f t="shared" si="1"/>
        <v/>
      </c>
      <c r="AJ15" s="215" t="str">
        <f t="shared" si="1"/>
        <v/>
      </c>
      <c r="AK15" s="215" t="str">
        <f t="shared" si="1"/>
        <v/>
      </c>
      <c r="AL15" s="215" t="str">
        <f t="shared" si="1"/>
        <v/>
      </c>
      <c r="AM15" s="215" t="str">
        <f t="shared" si="1"/>
        <v/>
      </c>
      <c r="AN15" s="215" t="str">
        <f t="shared" si="1"/>
        <v/>
      </c>
      <c r="AO15" s="215" t="str">
        <f t="shared" si="1"/>
        <v/>
      </c>
      <c r="AP15" s="215" t="str">
        <f t="shared" si="1"/>
        <v/>
      </c>
      <c r="AQ15" s="215" t="str">
        <f t="shared" si="1"/>
        <v/>
      </c>
      <c r="AR15" s="215" t="str">
        <f t="shared" si="1"/>
        <v/>
      </c>
      <c r="AS15" s="215" t="str">
        <f t="shared" si="1"/>
        <v/>
      </c>
      <c r="AT15" s="215" t="str">
        <f t="shared" si="1"/>
        <v/>
      </c>
      <c r="AU15" s="20"/>
      <c r="AV15" s="55"/>
      <c r="AW15" s="13"/>
      <c r="AZ15" s="395"/>
      <c r="BB15" s="18" t="str">
        <f t="shared" si="0"/>
        <v/>
      </c>
    </row>
    <row r="16" spans="1:54" s="18" customFormat="1" ht="15" customHeight="1" thickBot="1" x14ac:dyDescent="0.3">
      <c r="A16" s="188">
        <v>6</v>
      </c>
      <c r="B16" s="92" t="s">
        <v>282</v>
      </c>
      <c r="C16" s="170"/>
      <c r="D16" s="284"/>
      <c r="E16" s="303">
        <v>284</v>
      </c>
      <c r="F16" s="303"/>
      <c r="G16" s="303">
        <v>1</v>
      </c>
      <c r="H16" s="303"/>
      <c r="I16" s="303" t="s">
        <v>458</v>
      </c>
      <c r="J16" s="303">
        <v>1</v>
      </c>
      <c r="K16" s="303">
        <v>12</v>
      </c>
      <c r="L16" s="303" t="s">
        <v>1256</v>
      </c>
      <c r="M16" s="273" t="str">
        <f>IF(ISERROR(AVERAGE(M10,M13)),"",SUM(M10,M13))</f>
        <v/>
      </c>
      <c r="N16" s="229"/>
      <c r="O16" s="271" t="str">
        <f>IF(ISERROR(AVERAGE(O10,O13)),"",SUM(O10,O13))</f>
        <v/>
      </c>
      <c r="P16" s="309"/>
      <c r="Q16" s="215" t="str">
        <f t="shared" ref="Q16:AT16" si="2">IF(ISERROR(AVERAGE(Q10,Q13)),"",SUM(Q10,Q13))</f>
        <v/>
      </c>
      <c r="R16" s="215" t="str">
        <f t="shared" si="2"/>
        <v/>
      </c>
      <c r="S16" s="215" t="str">
        <f t="shared" si="2"/>
        <v/>
      </c>
      <c r="T16" s="215" t="str">
        <f t="shared" si="2"/>
        <v/>
      </c>
      <c r="U16" s="215" t="str">
        <f t="shared" si="2"/>
        <v/>
      </c>
      <c r="V16" s="215" t="str">
        <f t="shared" si="2"/>
        <v/>
      </c>
      <c r="W16" s="215" t="str">
        <f t="shared" si="2"/>
        <v/>
      </c>
      <c r="X16" s="215" t="str">
        <f t="shared" si="2"/>
        <v/>
      </c>
      <c r="Y16" s="215" t="str">
        <f t="shared" si="2"/>
        <v/>
      </c>
      <c r="Z16" s="215" t="str">
        <f t="shared" si="2"/>
        <v/>
      </c>
      <c r="AA16" s="215" t="str">
        <f t="shared" si="2"/>
        <v/>
      </c>
      <c r="AB16" s="215" t="str">
        <f t="shared" si="2"/>
        <v/>
      </c>
      <c r="AC16" s="215" t="str">
        <f t="shared" si="2"/>
        <v/>
      </c>
      <c r="AD16" s="215" t="str">
        <f t="shared" si="2"/>
        <v/>
      </c>
      <c r="AE16" s="215" t="str">
        <f t="shared" si="2"/>
        <v/>
      </c>
      <c r="AF16" s="215" t="str">
        <f t="shared" si="2"/>
        <v/>
      </c>
      <c r="AG16" s="215" t="str">
        <f t="shared" si="2"/>
        <v/>
      </c>
      <c r="AH16" s="215" t="str">
        <f t="shared" si="2"/>
        <v/>
      </c>
      <c r="AI16" s="215" t="str">
        <f t="shared" si="2"/>
        <v/>
      </c>
      <c r="AJ16" s="215" t="str">
        <f t="shared" si="2"/>
        <v/>
      </c>
      <c r="AK16" s="215" t="str">
        <f t="shared" si="2"/>
        <v/>
      </c>
      <c r="AL16" s="215" t="str">
        <f t="shared" si="2"/>
        <v/>
      </c>
      <c r="AM16" s="215" t="str">
        <f t="shared" si="2"/>
        <v/>
      </c>
      <c r="AN16" s="215" t="str">
        <f t="shared" si="2"/>
        <v/>
      </c>
      <c r="AO16" s="215" t="str">
        <f t="shared" si="2"/>
        <v/>
      </c>
      <c r="AP16" s="215" t="str">
        <f t="shared" si="2"/>
        <v/>
      </c>
      <c r="AQ16" s="215" t="str">
        <f t="shared" si="2"/>
        <v/>
      </c>
      <c r="AR16" s="215" t="str">
        <f t="shared" si="2"/>
        <v/>
      </c>
      <c r="AS16" s="215" t="str">
        <f t="shared" si="2"/>
        <v/>
      </c>
      <c r="AT16" s="215" t="str">
        <f t="shared" si="2"/>
        <v/>
      </c>
      <c r="AU16" s="19"/>
      <c r="AV16" s="55"/>
      <c r="AW16" s="13"/>
      <c r="AZ16" s="395"/>
      <c r="BB16" s="18" t="str">
        <f t="shared" si="0"/>
        <v/>
      </c>
    </row>
    <row r="17" spans="1:54" ht="15" customHeight="1" thickBot="1" x14ac:dyDescent="0.3">
      <c r="A17" s="188"/>
      <c r="B17" s="63" t="s">
        <v>540</v>
      </c>
      <c r="C17" s="173"/>
      <c r="D17" s="129"/>
      <c r="E17" s="303"/>
      <c r="F17" s="303"/>
      <c r="G17" s="303"/>
      <c r="H17" s="303"/>
      <c r="J17" s="303"/>
      <c r="K17" s="303"/>
      <c r="L17" s="303"/>
      <c r="M17" s="70"/>
      <c r="N17" s="66"/>
      <c r="O17" s="225"/>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49"/>
      <c r="AV17" s="55"/>
      <c r="AW17" s="13"/>
      <c r="AZ17" s="395"/>
      <c r="BA17" s="18"/>
      <c r="BB17" s="18" t="str">
        <f t="shared" si="0"/>
        <v/>
      </c>
    </row>
    <row r="18" spans="1:54" ht="15" customHeight="1" x14ac:dyDescent="0.25">
      <c r="A18" s="188">
        <v>7</v>
      </c>
      <c r="B18" s="127" t="s">
        <v>541</v>
      </c>
      <c r="C18" s="152"/>
      <c r="D18" s="129"/>
      <c r="E18" s="303">
        <v>286</v>
      </c>
      <c r="F18" s="303"/>
      <c r="G18" s="303">
        <v>1</v>
      </c>
      <c r="H18" s="303" t="s">
        <v>581</v>
      </c>
      <c r="I18" s="303" t="s">
        <v>459</v>
      </c>
      <c r="J18" s="303">
        <v>80</v>
      </c>
      <c r="K18" s="303">
        <v>105</v>
      </c>
      <c r="L18" s="303" t="s">
        <v>1257</v>
      </c>
      <c r="M18" s="124"/>
      <c r="N18" s="66"/>
      <c r="O18" s="219" t="str">
        <f>IF(ISNUMBER(M18),M18,"")</f>
        <v/>
      </c>
      <c r="P18" s="36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
      <c r="AV18" s="55"/>
      <c r="AW18" s="13"/>
      <c r="AZ18" s="396"/>
      <c r="BA18" s="18"/>
      <c r="BB18" s="18" t="str">
        <f t="shared" si="0"/>
        <v/>
      </c>
    </row>
    <row r="19" spans="1:54" ht="15" customHeight="1" thickBot="1" x14ac:dyDescent="0.3">
      <c r="A19" s="188">
        <v>8</v>
      </c>
      <c r="B19" s="127" t="s">
        <v>610</v>
      </c>
      <c r="C19" s="152"/>
      <c r="D19" s="129"/>
      <c r="E19" s="303">
        <v>296</v>
      </c>
      <c r="F19" s="303"/>
      <c r="G19" s="303">
        <v>1</v>
      </c>
      <c r="H19" s="303" t="s">
        <v>581</v>
      </c>
      <c r="I19" s="303" t="s">
        <v>460</v>
      </c>
      <c r="J19" s="303">
        <v>80</v>
      </c>
      <c r="K19" s="303">
        <v>105</v>
      </c>
      <c r="L19" s="303" t="s">
        <v>1258</v>
      </c>
      <c r="M19" s="124"/>
      <c r="N19" s="154"/>
      <c r="O19" s="269" t="str">
        <f>IF(ISNUMBER(M19),M19,"")</f>
        <v/>
      </c>
      <c r="P19" s="358"/>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2"/>
      <c r="AV19" s="55"/>
      <c r="AW19" s="13"/>
      <c r="AZ19" s="396"/>
      <c r="BA19" s="18"/>
      <c r="BB19" s="18" t="str">
        <f t="shared" si="0"/>
        <v/>
      </c>
    </row>
    <row r="20" spans="1:54" ht="15" customHeight="1" thickBot="1" x14ac:dyDescent="0.3">
      <c r="A20" s="188"/>
      <c r="B20" s="63" t="s">
        <v>611</v>
      </c>
      <c r="C20" s="173"/>
      <c r="D20" s="129"/>
      <c r="E20" s="303"/>
      <c r="F20" s="303"/>
      <c r="G20" s="303"/>
      <c r="H20" s="303"/>
      <c r="J20" s="303"/>
      <c r="K20" s="303"/>
      <c r="L20" s="303"/>
      <c r="M20" s="70"/>
      <c r="N20" s="66"/>
      <c r="O20" s="225"/>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12"/>
      <c r="AV20" s="55"/>
      <c r="AW20" s="13"/>
      <c r="AZ20" s="396"/>
      <c r="BA20" s="18"/>
      <c r="BB20" s="18" t="str">
        <f t="shared" si="0"/>
        <v/>
      </c>
    </row>
    <row r="21" spans="1:54" ht="15" customHeight="1" x14ac:dyDescent="0.25">
      <c r="A21" s="188">
        <v>9</v>
      </c>
      <c r="B21" s="92" t="s">
        <v>612</v>
      </c>
      <c r="C21" s="152"/>
      <c r="D21" s="129"/>
      <c r="E21" s="303">
        <v>306</v>
      </c>
      <c r="F21" s="303"/>
      <c r="G21" s="303">
        <v>0</v>
      </c>
      <c r="H21" s="303" t="s">
        <v>581</v>
      </c>
      <c r="I21" s="303" t="s">
        <v>461</v>
      </c>
      <c r="J21" s="303"/>
      <c r="K21" s="303"/>
      <c r="L21" s="303" t="s">
        <v>1259</v>
      </c>
      <c r="M21" s="88"/>
      <c r="N21" s="66"/>
      <c r="O21" s="157" t="str">
        <f t="shared" ref="O21:O26" si="3">IF(ISNUMBER(M21),M21,IF(ISERROR(AVERAGE(Q21:AT21)),"",SUM(Q21:AT21)))</f>
        <v/>
      </c>
      <c r="P21" s="362"/>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12"/>
      <c r="AV21" s="55"/>
      <c r="AW21" s="13"/>
      <c r="AZ21" s="396" t="s">
        <v>1483</v>
      </c>
      <c r="BA21" s="18"/>
      <c r="BB21" s="18">
        <f t="shared" si="0"/>
        <v>21</v>
      </c>
    </row>
    <row r="22" spans="1:54" ht="15" customHeight="1" x14ac:dyDescent="0.25">
      <c r="A22" s="188">
        <v>10</v>
      </c>
      <c r="B22" s="92" t="s">
        <v>613</v>
      </c>
      <c r="C22" s="152"/>
      <c r="D22" s="129"/>
      <c r="E22" s="303">
        <v>4307</v>
      </c>
      <c r="F22" s="303"/>
      <c r="G22" s="303">
        <v>0</v>
      </c>
      <c r="H22" s="303" t="s">
        <v>581</v>
      </c>
      <c r="I22" s="303" t="s">
        <v>462</v>
      </c>
      <c r="J22" s="303"/>
      <c r="K22" s="303"/>
      <c r="L22" s="303" t="s">
        <v>1260</v>
      </c>
      <c r="M22" s="79"/>
      <c r="N22" s="154"/>
      <c r="O22" s="156" t="str">
        <f t="shared" si="3"/>
        <v/>
      </c>
      <c r="P22" s="363"/>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12"/>
      <c r="AV22" s="55"/>
      <c r="AW22" s="13"/>
      <c r="AZ22" s="396" t="s">
        <v>1484</v>
      </c>
      <c r="BA22" s="18"/>
      <c r="BB22" s="18">
        <f t="shared" si="0"/>
        <v>22</v>
      </c>
    </row>
    <row r="23" spans="1:54" ht="15" customHeight="1" x14ac:dyDescent="0.25">
      <c r="A23" s="188">
        <v>11</v>
      </c>
      <c r="B23" s="92" t="s">
        <v>614</v>
      </c>
      <c r="C23" s="152"/>
      <c r="D23" s="129"/>
      <c r="E23" s="303">
        <v>4311</v>
      </c>
      <c r="F23" s="303"/>
      <c r="G23" s="303">
        <v>0</v>
      </c>
      <c r="H23" s="303" t="s">
        <v>581</v>
      </c>
      <c r="I23" s="303" t="s">
        <v>463</v>
      </c>
      <c r="J23" s="303"/>
      <c r="K23" s="303"/>
      <c r="L23" s="303" t="s">
        <v>1261</v>
      </c>
      <c r="M23" s="79"/>
      <c r="N23" s="154"/>
      <c r="O23" s="156" t="str">
        <f t="shared" si="3"/>
        <v/>
      </c>
      <c r="P23" s="363"/>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12"/>
      <c r="AV23" s="55"/>
      <c r="AW23" s="13"/>
      <c r="AZ23" s="396" t="s">
        <v>1485</v>
      </c>
      <c r="BA23" s="18"/>
      <c r="BB23" s="18">
        <f t="shared" si="0"/>
        <v>23</v>
      </c>
    </row>
    <row r="24" spans="1:54" ht="15" customHeight="1" x14ac:dyDescent="0.25">
      <c r="A24" s="188">
        <v>12</v>
      </c>
      <c r="B24" s="92" t="s">
        <v>615</v>
      </c>
      <c r="C24" s="152"/>
      <c r="D24" s="129"/>
      <c r="E24" s="303">
        <v>310</v>
      </c>
      <c r="F24" s="303"/>
      <c r="G24" s="303">
        <v>0</v>
      </c>
      <c r="H24" s="303" t="s">
        <v>581</v>
      </c>
      <c r="I24" s="303" t="s">
        <v>464</v>
      </c>
      <c r="J24" s="303"/>
      <c r="K24" s="303"/>
      <c r="L24" s="303" t="s">
        <v>1262</v>
      </c>
      <c r="M24" s="79"/>
      <c r="N24" s="154"/>
      <c r="O24" s="156" t="str">
        <f t="shared" si="3"/>
        <v/>
      </c>
      <c r="P24" s="363"/>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12"/>
      <c r="AV24" s="55"/>
      <c r="AW24" s="13"/>
      <c r="AZ24" s="396" t="s">
        <v>1486</v>
      </c>
      <c r="BA24" s="18"/>
      <c r="BB24" s="18">
        <f t="shared" si="0"/>
        <v>24</v>
      </c>
    </row>
    <row r="25" spans="1:54" ht="15" customHeight="1" x14ac:dyDescent="0.25">
      <c r="A25" s="188">
        <v>13</v>
      </c>
      <c r="B25" s="92" t="s">
        <v>616</v>
      </c>
      <c r="C25" s="152"/>
      <c r="D25" s="129"/>
      <c r="E25" s="303">
        <v>312</v>
      </c>
      <c r="F25" s="303"/>
      <c r="G25" s="303">
        <v>0</v>
      </c>
      <c r="H25" s="303" t="s">
        <v>581</v>
      </c>
      <c r="I25" s="303" t="s">
        <v>465</v>
      </c>
      <c r="J25" s="303"/>
      <c r="K25" s="303"/>
      <c r="L25" s="303" t="s">
        <v>1263</v>
      </c>
      <c r="M25" s="79"/>
      <c r="N25" s="154"/>
      <c r="O25" s="156" t="str">
        <f t="shared" si="3"/>
        <v/>
      </c>
      <c r="P25" s="363"/>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12"/>
      <c r="AV25" s="55"/>
      <c r="AW25" s="13"/>
      <c r="AZ25" s="396" t="s">
        <v>1487</v>
      </c>
      <c r="BA25" s="18"/>
      <c r="BB25" s="18">
        <f t="shared" si="0"/>
        <v>25</v>
      </c>
    </row>
    <row r="26" spans="1:54" ht="15" customHeight="1" x14ac:dyDescent="0.25">
      <c r="A26" s="188">
        <v>14</v>
      </c>
      <c r="B26" s="92" t="s">
        <v>617</v>
      </c>
      <c r="C26" s="152"/>
      <c r="D26" s="129"/>
      <c r="E26" s="303">
        <v>314</v>
      </c>
      <c r="F26" s="303"/>
      <c r="G26" s="303">
        <v>0</v>
      </c>
      <c r="H26" s="303" t="s">
        <v>581</v>
      </c>
      <c r="I26" s="303" t="s">
        <v>466</v>
      </c>
      <c r="J26" s="303"/>
      <c r="K26" s="303"/>
      <c r="L26" s="303" t="s">
        <v>1264</v>
      </c>
      <c r="M26" s="79"/>
      <c r="N26" s="154"/>
      <c r="O26" s="156" t="str">
        <f t="shared" si="3"/>
        <v/>
      </c>
      <c r="P26" s="363"/>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12"/>
      <c r="AV26" s="55"/>
      <c r="AW26" s="13"/>
      <c r="AZ26" s="396" t="s">
        <v>1488</v>
      </c>
      <c r="BA26" s="18"/>
      <c r="BB26" s="18">
        <f t="shared" si="0"/>
        <v>26</v>
      </c>
    </row>
    <row r="27" spans="1:54" ht="15" customHeight="1" thickBot="1" x14ac:dyDescent="0.3">
      <c r="A27" s="188">
        <v>15</v>
      </c>
      <c r="B27" s="189" t="s">
        <v>769</v>
      </c>
      <c r="C27" s="152"/>
      <c r="D27" s="129"/>
      <c r="E27" s="303">
        <v>316</v>
      </c>
      <c r="F27" s="303"/>
      <c r="G27" s="303">
        <v>0</v>
      </c>
      <c r="H27" s="303" t="s">
        <v>581</v>
      </c>
      <c r="I27" s="303" t="s">
        <v>467</v>
      </c>
      <c r="J27" s="303"/>
      <c r="K27" s="303"/>
      <c r="L27" s="303" t="s">
        <v>1265</v>
      </c>
      <c r="M27" s="232" t="str">
        <f>IF(ISERROR(AVERAGE(M21:M26)),"",IF(ISNUMBER(M26),SUM(M21:M25,-M26),SUM(M21:M25)))</f>
        <v/>
      </c>
      <c r="N27" s="229"/>
      <c r="O27" s="221" t="str">
        <f>IF(ISERROR(AVERAGE(O21:O26)),"",IF(ISNUMBER(O26),SUM(O21:O25,-O26),SUM(O21:O25)))</f>
        <v/>
      </c>
      <c r="P27" s="310"/>
      <c r="Q27" s="235" t="str">
        <f t="shared" ref="Q27:AT27" si="4">IF(ISERROR(AVERAGE(Q21:Q26)),"",IF(ISNUMBER(Q26),SUM(Q21:Q25,-Q26),SUM(Q21:Q25)))</f>
        <v/>
      </c>
      <c r="R27" s="235" t="str">
        <f t="shared" si="4"/>
        <v/>
      </c>
      <c r="S27" s="235" t="str">
        <f t="shared" si="4"/>
        <v/>
      </c>
      <c r="T27" s="235" t="str">
        <f t="shared" si="4"/>
        <v/>
      </c>
      <c r="U27" s="235" t="str">
        <f t="shared" si="4"/>
        <v/>
      </c>
      <c r="V27" s="235" t="str">
        <f t="shared" si="4"/>
        <v/>
      </c>
      <c r="W27" s="235" t="str">
        <f t="shared" si="4"/>
        <v/>
      </c>
      <c r="X27" s="235" t="str">
        <f t="shared" si="4"/>
        <v/>
      </c>
      <c r="Y27" s="235" t="str">
        <f t="shared" si="4"/>
        <v/>
      </c>
      <c r="Z27" s="235" t="str">
        <f t="shared" si="4"/>
        <v/>
      </c>
      <c r="AA27" s="235" t="str">
        <f t="shared" si="4"/>
        <v/>
      </c>
      <c r="AB27" s="235" t="str">
        <f t="shared" si="4"/>
        <v/>
      </c>
      <c r="AC27" s="235" t="str">
        <f t="shared" si="4"/>
        <v/>
      </c>
      <c r="AD27" s="235" t="str">
        <f t="shared" si="4"/>
        <v/>
      </c>
      <c r="AE27" s="235" t="str">
        <f t="shared" si="4"/>
        <v/>
      </c>
      <c r="AF27" s="235" t="str">
        <f t="shared" si="4"/>
        <v/>
      </c>
      <c r="AG27" s="235" t="str">
        <f t="shared" si="4"/>
        <v/>
      </c>
      <c r="AH27" s="235" t="str">
        <f t="shared" si="4"/>
        <v/>
      </c>
      <c r="AI27" s="235" t="str">
        <f t="shared" si="4"/>
        <v/>
      </c>
      <c r="AJ27" s="235" t="str">
        <f t="shared" si="4"/>
        <v/>
      </c>
      <c r="AK27" s="235" t="str">
        <f t="shared" si="4"/>
        <v/>
      </c>
      <c r="AL27" s="235" t="str">
        <f t="shared" si="4"/>
        <v/>
      </c>
      <c r="AM27" s="235" t="str">
        <f t="shared" si="4"/>
        <v/>
      </c>
      <c r="AN27" s="235" t="str">
        <f t="shared" si="4"/>
        <v/>
      </c>
      <c r="AO27" s="235" t="str">
        <f t="shared" si="4"/>
        <v/>
      </c>
      <c r="AP27" s="235" t="str">
        <f t="shared" si="4"/>
        <v/>
      </c>
      <c r="AQ27" s="235" t="str">
        <f t="shared" si="4"/>
        <v/>
      </c>
      <c r="AR27" s="235" t="str">
        <f t="shared" si="4"/>
        <v/>
      </c>
      <c r="AS27" s="235" t="str">
        <f t="shared" si="4"/>
        <v/>
      </c>
      <c r="AT27" s="235" t="str">
        <f t="shared" si="4"/>
        <v/>
      </c>
      <c r="AU27" s="12"/>
      <c r="AV27" s="55"/>
      <c r="AW27" s="13"/>
      <c r="AZ27" s="396"/>
      <c r="BA27" s="18"/>
      <c r="BB27" s="18" t="str">
        <f t="shared" si="0"/>
        <v/>
      </c>
    </row>
    <row r="28" spans="1:54" ht="15" customHeight="1" x14ac:dyDescent="0.25">
      <c r="A28" s="188"/>
      <c r="B28" s="172" t="s">
        <v>721</v>
      </c>
      <c r="C28" s="152"/>
      <c r="D28" s="129"/>
      <c r="E28" s="303"/>
      <c r="F28" s="303"/>
      <c r="G28" s="303"/>
      <c r="H28" s="303"/>
      <c r="J28" s="303"/>
      <c r="K28" s="303"/>
      <c r="L28" s="303"/>
      <c r="M28" s="70"/>
      <c r="N28" s="66"/>
      <c r="O28" s="225"/>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12"/>
      <c r="AV28" s="55"/>
      <c r="AW28" s="13"/>
      <c r="AZ28" s="395"/>
      <c r="BA28" s="18"/>
      <c r="BB28" s="18" t="str">
        <f t="shared" si="0"/>
        <v/>
      </c>
    </row>
    <row r="29" spans="1:54" ht="15" customHeight="1" thickBot="1" x14ac:dyDescent="0.3">
      <c r="A29" s="188"/>
      <c r="B29" s="679" t="s">
        <v>722</v>
      </c>
      <c r="C29" s="152"/>
      <c r="D29" s="129"/>
      <c r="E29" s="303"/>
      <c r="F29" s="303"/>
      <c r="G29" s="303"/>
      <c r="H29" s="303"/>
      <c r="J29" s="303"/>
      <c r="K29" s="303"/>
      <c r="L29" s="303"/>
      <c r="M29" s="70"/>
      <c r="N29" s="66"/>
      <c r="O29" s="225"/>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12"/>
      <c r="AV29" s="55"/>
      <c r="AW29" s="13"/>
      <c r="AZ29" s="395"/>
      <c r="BA29" s="18"/>
      <c r="BB29" s="18" t="str">
        <f t="shared" si="0"/>
        <v/>
      </c>
    </row>
    <row r="30" spans="1:54" ht="15" customHeight="1" x14ac:dyDescent="0.25">
      <c r="A30" s="188">
        <v>16</v>
      </c>
      <c r="B30" s="92" t="s">
        <v>612</v>
      </c>
      <c r="C30" s="152"/>
      <c r="D30" s="129"/>
      <c r="E30" s="303">
        <v>318</v>
      </c>
      <c r="F30" s="303"/>
      <c r="G30" s="303">
        <v>0</v>
      </c>
      <c r="H30" s="303" t="s">
        <v>581</v>
      </c>
      <c r="I30" s="303" t="s">
        <v>468</v>
      </c>
      <c r="J30" s="303"/>
      <c r="K30" s="303"/>
      <c r="L30" s="303" t="s">
        <v>1266</v>
      </c>
      <c r="M30" s="88"/>
      <c r="N30" s="66"/>
      <c r="O30" s="157" t="str">
        <f t="shared" ref="O30:O35" si="5">IF(ISNUMBER(M30),M30,IF(ISERROR(AVERAGE(Q30:AT30)),"",SUM(Q30:AT30)))</f>
        <v/>
      </c>
      <c r="P30" s="362"/>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12"/>
      <c r="AV30" s="55"/>
      <c r="AW30" s="13"/>
      <c r="AZ30" s="395" t="s">
        <v>1489</v>
      </c>
      <c r="BA30" s="18"/>
      <c r="BB30" s="18">
        <f t="shared" si="0"/>
        <v>30</v>
      </c>
    </row>
    <row r="31" spans="1:54" ht="15" customHeight="1" x14ac:dyDescent="0.25">
      <c r="A31" s="188">
        <v>17</v>
      </c>
      <c r="B31" s="92" t="s">
        <v>613</v>
      </c>
      <c r="C31" s="152"/>
      <c r="D31" s="129"/>
      <c r="E31" s="303">
        <v>4315</v>
      </c>
      <c r="F31" s="303"/>
      <c r="G31" s="303">
        <v>0</v>
      </c>
      <c r="H31" s="303" t="s">
        <v>581</v>
      </c>
      <c r="I31" s="303" t="s">
        <v>469</v>
      </c>
      <c r="J31" s="303"/>
      <c r="K31" s="303"/>
      <c r="L31" s="303" t="s">
        <v>1267</v>
      </c>
      <c r="M31" s="79"/>
      <c r="N31" s="154"/>
      <c r="O31" s="156" t="str">
        <f t="shared" si="5"/>
        <v/>
      </c>
      <c r="P31" s="363"/>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12"/>
      <c r="AV31" s="55"/>
      <c r="AW31" s="13"/>
      <c r="AZ31" s="395" t="s">
        <v>1490</v>
      </c>
      <c r="BA31" s="18"/>
      <c r="BB31" s="18">
        <f t="shared" si="0"/>
        <v>31</v>
      </c>
    </row>
    <row r="32" spans="1:54" ht="15" customHeight="1" x14ac:dyDescent="0.25">
      <c r="A32" s="188">
        <v>18</v>
      </c>
      <c r="B32" s="92" t="s">
        <v>614</v>
      </c>
      <c r="C32" s="152"/>
      <c r="D32" s="129"/>
      <c r="E32" s="303">
        <v>4319</v>
      </c>
      <c r="F32" s="303"/>
      <c r="G32" s="303">
        <v>0</v>
      </c>
      <c r="H32" s="303" t="s">
        <v>581</v>
      </c>
      <c r="I32" s="303" t="s">
        <v>470</v>
      </c>
      <c r="J32" s="303"/>
      <c r="K32" s="303"/>
      <c r="L32" s="303" t="s">
        <v>1268</v>
      </c>
      <c r="M32" s="79"/>
      <c r="N32" s="154"/>
      <c r="O32" s="156" t="str">
        <f t="shared" si="5"/>
        <v/>
      </c>
      <c r="P32" s="363"/>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12"/>
      <c r="AV32" s="55"/>
      <c r="AW32" s="13"/>
      <c r="AZ32" s="395" t="s">
        <v>1491</v>
      </c>
      <c r="BA32" s="18"/>
      <c r="BB32" s="18">
        <f t="shared" si="0"/>
        <v>32</v>
      </c>
    </row>
    <row r="33" spans="1:54" ht="15" customHeight="1" x14ac:dyDescent="0.25">
      <c r="A33" s="188">
        <v>19</v>
      </c>
      <c r="B33" s="92" t="s">
        <v>615</v>
      </c>
      <c r="C33" s="152"/>
      <c r="D33" s="129"/>
      <c r="E33" s="303">
        <v>322</v>
      </c>
      <c r="F33" s="303"/>
      <c r="G33" s="303">
        <v>0</v>
      </c>
      <c r="H33" s="303" t="s">
        <v>581</v>
      </c>
      <c r="I33" s="303" t="s">
        <v>471</v>
      </c>
      <c r="J33" s="303"/>
      <c r="K33" s="303"/>
      <c r="L33" s="303" t="s">
        <v>1269</v>
      </c>
      <c r="M33" s="79"/>
      <c r="N33" s="154"/>
      <c r="O33" s="156" t="str">
        <f t="shared" si="5"/>
        <v/>
      </c>
      <c r="P33" s="363"/>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12"/>
      <c r="AV33" s="55"/>
      <c r="AW33" s="13"/>
      <c r="AZ33" s="395" t="s">
        <v>1492</v>
      </c>
      <c r="BA33" s="18"/>
      <c r="BB33" s="18">
        <f t="shared" si="0"/>
        <v>33</v>
      </c>
    </row>
    <row r="34" spans="1:54" ht="15" customHeight="1" x14ac:dyDescent="0.25">
      <c r="A34" s="188">
        <v>20</v>
      </c>
      <c r="B34" s="92" t="s">
        <v>616</v>
      </c>
      <c r="C34" s="152"/>
      <c r="D34" s="129"/>
      <c r="E34" s="303">
        <v>324</v>
      </c>
      <c r="F34" s="303"/>
      <c r="G34" s="303">
        <v>0</v>
      </c>
      <c r="H34" s="303" t="s">
        <v>581</v>
      </c>
      <c r="I34" s="303" t="s">
        <v>472</v>
      </c>
      <c r="J34" s="303"/>
      <c r="K34" s="303"/>
      <c r="L34" s="303" t="s">
        <v>1270</v>
      </c>
      <c r="M34" s="79"/>
      <c r="N34" s="154"/>
      <c r="O34" s="156" t="str">
        <f t="shared" si="5"/>
        <v/>
      </c>
      <c r="P34" s="363"/>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12"/>
      <c r="AV34" s="55"/>
      <c r="AW34" s="13"/>
      <c r="AZ34" s="395" t="s">
        <v>1493</v>
      </c>
      <c r="BA34" s="18"/>
      <c r="BB34" s="18">
        <f t="shared" si="0"/>
        <v>34</v>
      </c>
    </row>
    <row r="35" spans="1:54" ht="15" customHeight="1" x14ac:dyDescent="0.25">
      <c r="A35" s="188">
        <v>21</v>
      </c>
      <c r="B35" s="92" t="s">
        <v>617</v>
      </c>
      <c r="C35" s="152"/>
      <c r="D35" s="129"/>
      <c r="E35" s="303">
        <v>326</v>
      </c>
      <c r="F35" s="303"/>
      <c r="G35" s="303">
        <v>0</v>
      </c>
      <c r="H35" s="303" t="s">
        <v>581</v>
      </c>
      <c r="I35" s="303" t="s">
        <v>473</v>
      </c>
      <c r="J35" s="303"/>
      <c r="K35" s="303"/>
      <c r="L35" s="303" t="s">
        <v>1271</v>
      </c>
      <c r="M35" s="79"/>
      <c r="N35" s="154"/>
      <c r="O35" s="156" t="str">
        <f t="shared" si="5"/>
        <v/>
      </c>
      <c r="P35" s="363"/>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12"/>
      <c r="AV35" s="55"/>
      <c r="AW35" s="13"/>
      <c r="AZ35" s="395" t="s">
        <v>1494</v>
      </c>
      <c r="BA35" s="18"/>
      <c r="BB35" s="18">
        <f t="shared" si="0"/>
        <v>35</v>
      </c>
    </row>
    <row r="36" spans="1:54" ht="15" customHeight="1" thickBot="1" x14ac:dyDescent="0.3">
      <c r="A36" s="188">
        <v>22</v>
      </c>
      <c r="B36" s="189" t="s">
        <v>770</v>
      </c>
      <c r="C36" s="152"/>
      <c r="D36" s="129"/>
      <c r="E36" s="303">
        <v>328</v>
      </c>
      <c r="F36" s="303"/>
      <c r="G36" s="303">
        <v>0</v>
      </c>
      <c r="H36" s="303" t="s">
        <v>581</v>
      </c>
      <c r="I36" s="303" t="s">
        <v>474</v>
      </c>
      <c r="J36" s="303"/>
      <c r="K36" s="303"/>
      <c r="L36" s="303" t="s">
        <v>1272</v>
      </c>
      <c r="M36" s="235" t="str">
        <f>IF(ISERROR(AVERAGE(M30:M35)),"",IF(ISNUMBER(M35),SUM(M30:M34,-M35),SUM(M30:M34)))</f>
        <v/>
      </c>
      <c r="N36" s="229"/>
      <c r="O36" s="272" t="str">
        <f>IF(ISERROR(AVERAGE(O30:O35)),"",IF(ISNUMBER(O35),SUM(O30:O34,-O35),SUM(O30:O34)))</f>
        <v/>
      </c>
      <c r="P36" s="310"/>
      <c r="Q36" s="235" t="str">
        <f t="shared" ref="Q36:AT36" si="6">IF(ISERROR(AVERAGE(Q30:Q35)),"",IF(ISNUMBER(Q35),SUM(Q30:Q34,-Q35),SUM(Q30:Q34)))</f>
        <v/>
      </c>
      <c r="R36" s="235" t="str">
        <f t="shared" si="6"/>
        <v/>
      </c>
      <c r="S36" s="235" t="str">
        <f t="shared" si="6"/>
        <v/>
      </c>
      <c r="T36" s="235" t="str">
        <f t="shared" si="6"/>
        <v/>
      </c>
      <c r="U36" s="235" t="str">
        <f t="shared" si="6"/>
        <v/>
      </c>
      <c r="V36" s="235" t="str">
        <f t="shared" si="6"/>
        <v/>
      </c>
      <c r="W36" s="235" t="str">
        <f t="shared" si="6"/>
        <v/>
      </c>
      <c r="X36" s="235" t="str">
        <f t="shared" si="6"/>
        <v/>
      </c>
      <c r="Y36" s="235" t="str">
        <f t="shared" si="6"/>
        <v/>
      </c>
      <c r="Z36" s="235" t="str">
        <f t="shared" si="6"/>
        <v/>
      </c>
      <c r="AA36" s="235" t="str">
        <f t="shared" si="6"/>
        <v/>
      </c>
      <c r="AB36" s="235" t="str">
        <f t="shared" si="6"/>
        <v/>
      </c>
      <c r="AC36" s="235" t="str">
        <f t="shared" si="6"/>
        <v/>
      </c>
      <c r="AD36" s="235" t="str">
        <f t="shared" si="6"/>
        <v/>
      </c>
      <c r="AE36" s="235" t="str">
        <f t="shared" si="6"/>
        <v/>
      </c>
      <c r="AF36" s="235" t="str">
        <f t="shared" si="6"/>
        <v/>
      </c>
      <c r="AG36" s="235" t="str">
        <f t="shared" si="6"/>
        <v/>
      </c>
      <c r="AH36" s="235" t="str">
        <f t="shared" si="6"/>
        <v/>
      </c>
      <c r="AI36" s="235" t="str">
        <f t="shared" si="6"/>
        <v/>
      </c>
      <c r="AJ36" s="235" t="str">
        <f t="shared" si="6"/>
        <v/>
      </c>
      <c r="AK36" s="235" t="str">
        <f t="shared" si="6"/>
        <v/>
      </c>
      <c r="AL36" s="235" t="str">
        <f t="shared" si="6"/>
        <v/>
      </c>
      <c r="AM36" s="235" t="str">
        <f t="shared" si="6"/>
        <v/>
      </c>
      <c r="AN36" s="235" t="str">
        <f t="shared" si="6"/>
        <v/>
      </c>
      <c r="AO36" s="235" t="str">
        <f t="shared" si="6"/>
        <v/>
      </c>
      <c r="AP36" s="235" t="str">
        <f t="shared" si="6"/>
        <v/>
      </c>
      <c r="AQ36" s="235" t="str">
        <f t="shared" si="6"/>
        <v/>
      </c>
      <c r="AR36" s="235" t="str">
        <f t="shared" si="6"/>
        <v/>
      </c>
      <c r="AS36" s="235" t="str">
        <f t="shared" si="6"/>
        <v/>
      </c>
      <c r="AT36" s="235" t="str">
        <f t="shared" si="6"/>
        <v/>
      </c>
      <c r="AU36" s="12"/>
      <c r="AV36" s="55"/>
      <c r="AW36" s="13"/>
      <c r="AZ36" s="395"/>
      <c r="BB36" s="18" t="str">
        <f t="shared" si="0"/>
        <v/>
      </c>
    </row>
    <row r="37" spans="1:54" ht="3.75" customHeight="1" x14ac:dyDescent="0.25">
      <c r="A37" s="4"/>
      <c r="B37" s="130"/>
      <c r="C37" s="174"/>
      <c r="D37" s="131"/>
      <c r="E37" s="303"/>
      <c r="F37" s="303"/>
      <c r="G37" s="303"/>
      <c r="H37" s="303"/>
      <c r="I37" s="303"/>
      <c r="J37" s="303"/>
      <c r="K37" s="303"/>
      <c r="L37" s="303"/>
      <c r="M37" s="24"/>
      <c r="N37" s="48"/>
      <c r="O37" s="24"/>
      <c r="P37" s="24"/>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50"/>
      <c r="AV37" s="55"/>
      <c r="AW37" s="13"/>
    </row>
    <row r="38" spans="1:54" ht="7.5" customHeight="1" x14ac:dyDescent="0.25">
      <c r="A38" s="4"/>
      <c r="B38" s="4"/>
      <c r="C38" s="4"/>
      <c r="D38" s="4"/>
      <c r="E38" s="303"/>
      <c r="F38" s="303"/>
      <c r="G38" s="303"/>
      <c r="H38" s="303"/>
      <c r="I38" s="303"/>
      <c r="J38" s="303"/>
      <c r="K38" s="303"/>
      <c r="L38" s="303"/>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V38" s="8"/>
    </row>
    <row r="39" spans="1:54" hidden="1" x14ac:dyDescent="0.25">
      <c r="A39" s="8"/>
      <c r="B39" s="8"/>
      <c r="C39" s="8"/>
      <c r="D39" s="8"/>
      <c r="E39" s="303"/>
      <c r="F39" s="303"/>
      <c r="G39" s="303"/>
      <c r="H39" s="303"/>
      <c r="I39" s="303"/>
      <c r="J39" s="303"/>
      <c r="K39" s="303"/>
      <c r="L39" s="303"/>
      <c r="M39" s="8"/>
      <c r="N39" s="8"/>
      <c r="O39" s="8"/>
      <c r="P39" s="8"/>
      <c r="Q39" s="8"/>
      <c r="R39" s="4"/>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313"/>
    </row>
    <row r="40" spans="1:54" hidden="1" x14ac:dyDescent="0.25">
      <c r="E40" s="303"/>
      <c r="F40" s="303"/>
      <c r="G40" s="303"/>
      <c r="H40" s="303"/>
      <c r="I40" s="303"/>
      <c r="J40" s="303"/>
      <c r="K40" s="303"/>
      <c r="L40" s="303"/>
      <c r="AV40" s="8"/>
    </row>
    <row r="41" spans="1:54" hidden="1" x14ac:dyDescent="0.25">
      <c r="E41" s="303"/>
      <c r="F41" s="303"/>
      <c r="G41" s="303"/>
      <c r="H41" s="303"/>
      <c r="I41" s="303"/>
      <c r="J41" s="303"/>
      <c r="K41" s="303"/>
      <c r="L41" s="303"/>
    </row>
    <row r="42" spans="1:54" hidden="1" x14ac:dyDescent="0.25">
      <c r="E42" s="303"/>
      <c r="F42" s="303"/>
      <c r="G42" s="303"/>
      <c r="H42" s="303"/>
      <c r="I42" s="303"/>
      <c r="J42" s="303"/>
      <c r="K42" s="303"/>
      <c r="L42" s="303"/>
    </row>
    <row r="43" spans="1:54" hidden="1" x14ac:dyDescent="0.25">
      <c r="E43" s="303"/>
      <c r="F43" s="303"/>
      <c r="G43" s="303"/>
      <c r="H43" s="303"/>
      <c r="I43" s="303"/>
      <c r="J43" s="303"/>
      <c r="K43" s="303"/>
      <c r="L43" s="303"/>
    </row>
    <row r="44" spans="1:54" hidden="1" x14ac:dyDescent="0.25">
      <c r="E44" s="303"/>
      <c r="F44" s="303"/>
      <c r="G44" s="303"/>
      <c r="H44" s="303"/>
      <c r="I44" s="303"/>
      <c r="J44" s="303"/>
      <c r="K44" s="303"/>
      <c r="L44" s="303"/>
    </row>
    <row r="45" spans="1:54" hidden="1" x14ac:dyDescent="0.25">
      <c r="E45" s="303"/>
      <c r="F45" s="303"/>
      <c r="G45" s="303"/>
      <c r="H45" s="303"/>
      <c r="I45" s="303"/>
      <c r="J45" s="303"/>
      <c r="K45" s="303"/>
      <c r="L45" s="303"/>
    </row>
    <row r="46" spans="1:54" hidden="1" x14ac:dyDescent="0.25">
      <c r="E46" s="303"/>
      <c r="F46" s="303"/>
      <c r="G46" s="303"/>
      <c r="H46" s="303"/>
      <c r="I46" s="303"/>
      <c r="J46" s="303"/>
      <c r="K46" s="303"/>
      <c r="L46" s="303"/>
    </row>
    <row r="47" spans="1:54" hidden="1" x14ac:dyDescent="0.25">
      <c r="E47" s="303"/>
      <c r="F47" s="303"/>
      <c r="G47" s="303"/>
      <c r="H47" s="303"/>
      <c r="I47" s="303"/>
      <c r="J47" s="303"/>
      <c r="K47" s="303"/>
      <c r="L47" s="303"/>
    </row>
    <row r="48" spans="1:54" hidden="1" x14ac:dyDescent="0.25">
      <c r="E48" s="303"/>
      <c r="F48" s="303"/>
      <c r="G48" s="303"/>
      <c r="H48" s="303"/>
      <c r="I48" s="303"/>
      <c r="J48" s="303"/>
      <c r="K48" s="303"/>
      <c r="L48" s="303"/>
    </row>
    <row r="49" spans="5:12" hidden="1" x14ac:dyDescent="0.25">
      <c r="E49" s="303"/>
      <c r="F49" s="303"/>
      <c r="G49" s="303"/>
      <c r="H49" s="303"/>
      <c r="I49" s="303"/>
      <c r="J49" s="303"/>
      <c r="K49" s="303"/>
      <c r="L49" s="303"/>
    </row>
    <row r="50" spans="5:12" hidden="1" x14ac:dyDescent="0.25">
      <c r="E50" s="303"/>
      <c r="F50" s="303"/>
      <c r="G50" s="303"/>
      <c r="H50" s="303"/>
      <c r="I50" s="303"/>
      <c r="J50" s="303"/>
      <c r="K50" s="303"/>
      <c r="L50" s="303"/>
    </row>
    <row r="51" spans="5:12" hidden="1" x14ac:dyDescent="0.25">
      <c r="E51" s="303"/>
      <c r="F51" s="303"/>
      <c r="G51" s="303"/>
      <c r="H51" s="303"/>
      <c r="I51" s="303"/>
      <c r="J51" s="303"/>
      <c r="K51" s="303"/>
      <c r="L51" s="303"/>
    </row>
    <row r="52" spans="5:12" hidden="1" x14ac:dyDescent="0.25">
      <c r="E52" s="303"/>
      <c r="F52" s="303"/>
      <c r="G52" s="303"/>
      <c r="H52" s="303"/>
      <c r="I52" s="303"/>
      <c r="J52" s="303"/>
      <c r="K52" s="303"/>
      <c r="L52" s="303"/>
    </row>
    <row r="53" spans="5:12" hidden="1" x14ac:dyDescent="0.25">
      <c r="E53" s="303"/>
      <c r="F53" s="303"/>
      <c r="G53" s="303"/>
      <c r="H53" s="303"/>
      <c r="I53" s="303"/>
      <c r="J53" s="303"/>
      <c r="K53" s="303"/>
      <c r="L53" s="303"/>
    </row>
    <row r="54" spans="5:12" hidden="1" x14ac:dyDescent="0.25">
      <c r="E54" s="303"/>
      <c r="F54" s="303"/>
      <c r="G54" s="303"/>
      <c r="H54" s="303"/>
      <c r="I54" s="303"/>
      <c r="J54" s="303"/>
      <c r="K54" s="303"/>
      <c r="L54" s="303"/>
    </row>
    <row r="55" spans="5:12" hidden="1" x14ac:dyDescent="0.25">
      <c r="E55" s="303"/>
      <c r="F55" s="303"/>
      <c r="G55" s="303"/>
      <c r="H55" s="303"/>
      <c r="I55" s="303"/>
      <c r="J55" s="303"/>
      <c r="K55" s="303"/>
      <c r="L55" s="303"/>
    </row>
    <row r="56" spans="5:12" hidden="1" x14ac:dyDescent="0.25">
      <c r="E56" s="303"/>
      <c r="F56" s="303"/>
      <c r="G56" s="303"/>
      <c r="H56" s="303"/>
      <c r="I56" s="303"/>
      <c r="J56" s="303"/>
      <c r="K56" s="303"/>
      <c r="L56" s="303"/>
    </row>
    <row r="57" spans="5:12" hidden="1" x14ac:dyDescent="0.25">
      <c r="E57" s="303"/>
      <c r="F57" s="303"/>
      <c r="G57" s="303"/>
      <c r="H57" s="303"/>
      <c r="I57" s="303"/>
      <c r="J57" s="303"/>
      <c r="K57" s="303"/>
      <c r="L57" s="303"/>
    </row>
    <row r="58" spans="5:12" hidden="1" x14ac:dyDescent="0.25">
      <c r="E58" s="303"/>
      <c r="F58" s="303"/>
      <c r="G58" s="303"/>
      <c r="H58" s="303"/>
      <c r="I58" s="303"/>
      <c r="J58" s="303"/>
      <c r="K58" s="303"/>
      <c r="L58" s="303"/>
    </row>
    <row r="59" spans="5:12" hidden="1" x14ac:dyDescent="0.25">
      <c r="E59" s="303"/>
      <c r="F59" s="303"/>
      <c r="G59" s="303"/>
      <c r="H59" s="303"/>
      <c r="I59" s="303"/>
      <c r="J59" s="303"/>
      <c r="K59" s="303"/>
      <c r="L59" s="303"/>
    </row>
    <row r="60" spans="5:12" hidden="1" x14ac:dyDescent="0.25">
      <c r="E60" s="303"/>
      <c r="F60" s="303"/>
      <c r="G60" s="303"/>
      <c r="H60" s="303"/>
      <c r="I60" s="303"/>
      <c r="J60" s="303"/>
      <c r="K60" s="303"/>
      <c r="L60" s="303"/>
    </row>
    <row r="61" spans="5:12" hidden="1" x14ac:dyDescent="0.25">
      <c r="E61" s="303"/>
      <c r="F61" s="303"/>
      <c r="G61" s="303"/>
      <c r="H61" s="303"/>
      <c r="I61" s="303"/>
      <c r="J61" s="303"/>
      <c r="K61" s="303"/>
      <c r="L61" s="303"/>
    </row>
    <row r="62" spans="5:12" hidden="1" x14ac:dyDescent="0.25">
      <c r="E62" s="303"/>
      <c r="F62" s="303"/>
      <c r="G62" s="303"/>
      <c r="H62" s="303"/>
      <c r="I62" s="303"/>
      <c r="J62" s="303"/>
      <c r="K62" s="303"/>
      <c r="L62" s="303"/>
    </row>
    <row r="63" spans="5:12" hidden="1" x14ac:dyDescent="0.25">
      <c r="E63" s="303"/>
      <c r="F63" s="303"/>
      <c r="G63" s="303"/>
      <c r="H63" s="303"/>
      <c r="I63" s="303"/>
      <c r="J63" s="303"/>
      <c r="K63" s="303"/>
      <c r="L63" s="303"/>
    </row>
    <row r="64" spans="5:12" hidden="1" x14ac:dyDescent="0.25">
      <c r="E64" s="303"/>
      <c r="F64" s="303"/>
      <c r="G64" s="303"/>
      <c r="H64" s="303"/>
      <c r="I64" s="303"/>
      <c r="J64" s="303"/>
      <c r="K64" s="303"/>
      <c r="L64" s="303"/>
    </row>
    <row r="65" spans="5:12" hidden="1" x14ac:dyDescent="0.25">
      <c r="E65" s="303"/>
      <c r="F65" s="303"/>
      <c r="G65" s="303"/>
      <c r="H65" s="303"/>
      <c r="I65" s="303"/>
      <c r="J65" s="303"/>
      <c r="K65" s="303"/>
      <c r="L65" s="303"/>
    </row>
    <row r="66" spans="5:12" hidden="1" x14ac:dyDescent="0.25">
      <c r="E66" s="303"/>
      <c r="F66" s="303"/>
      <c r="G66" s="303"/>
      <c r="H66" s="303"/>
      <c r="I66" s="303"/>
      <c r="J66" s="303"/>
      <c r="K66" s="303"/>
      <c r="L66" s="303"/>
    </row>
    <row r="67" spans="5:12" hidden="1" x14ac:dyDescent="0.25">
      <c r="E67" s="303"/>
      <c r="F67" s="303"/>
      <c r="G67" s="303"/>
      <c r="H67" s="303"/>
      <c r="I67" s="303"/>
      <c r="J67" s="303"/>
      <c r="K67" s="303"/>
      <c r="L67" s="303"/>
    </row>
    <row r="68" spans="5:12" hidden="1" x14ac:dyDescent="0.25">
      <c r="E68" s="303"/>
      <c r="F68" s="303"/>
      <c r="G68" s="303"/>
      <c r="H68" s="303"/>
      <c r="I68" s="303"/>
      <c r="J68" s="303"/>
      <c r="K68" s="303"/>
      <c r="L68" s="303"/>
    </row>
    <row r="69" spans="5:12" hidden="1" x14ac:dyDescent="0.25">
      <c r="E69" s="303"/>
      <c r="F69" s="303"/>
      <c r="G69" s="303"/>
      <c r="H69" s="303"/>
      <c r="I69" s="303"/>
      <c r="J69" s="303"/>
      <c r="K69" s="303"/>
      <c r="L69" s="303"/>
    </row>
    <row r="70" spans="5:12" hidden="1" x14ac:dyDescent="0.25">
      <c r="E70" s="303"/>
      <c r="F70" s="303"/>
      <c r="G70" s="303"/>
      <c r="H70" s="303"/>
      <c r="I70" s="303"/>
      <c r="J70" s="303"/>
      <c r="K70" s="303"/>
      <c r="L70" s="303"/>
    </row>
    <row r="71" spans="5:12" hidden="1" x14ac:dyDescent="0.25">
      <c r="E71" s="303"/>
      <c r="F71" s="303"/>
      <c r="G71" s="303"/>
      <c r="H71" s="303"/>
      <c r="I71" s="303"/>
      <c r="J71" s="303"/>
      <c r="K71" s="303"/>
      <c r="L71" s="303"/>
    </row>
    <row r="72" spans="5:12" hidden="1" x14ac:dyDescent="0.25">
      <c r="E72" s="303"/>
      <c r="F72" s="303"/>
      <c r="G72" s="303"/>
      <c r="H72" s="303"/>
      <c r="I72" s="303"/>
      <c r="J72" s="303"/>
      <c r="K72" s="303"/>
      <c r="L72" s="303"/>
    </row>
    <row r="73" spans="5:12" hidden="1" x14ac:dyDescent="0.25">
      <c r="E73" s="303"/>
      <c r="F73" s="303"/>
      <c r="G73" s="303"/>
      <c r="H73" s="303"/>
      <c r="I73" s="303"/>
      <c r="J73" s="303"/>
      <c r="K73" s="303"/>
      <c r="L73" s="303"/>
    </row>
    <row r="74" spans="5:12" hidden="1" x14ac:dyDescent="0.25">
      <c r="E74" s="303"/>
      <c r="F74" s="303"/>
      <c r="G74" s="303"/>
      <c r="H74" s="303"/>
      <c r="I74" s="303"/>
      <c r="J74" s="303"/>
      <c r="K74" s="303"/>
      <c r="L74" s="303"/>
    </row>
    <row r="75" spans="5:12" hidden="1" x14ac:dyDescent="0.25">
      <c r="E75" s="303"/>
      <c r="F75" s="303"/>
      <c r="G75" s="303"/>
      <c r="H75" s="303"/>
      <c r="I75" s="303"/>
      <c r="J75" s="303"/>
      <c r="K75" s="303"/>
      <c r="L75" s="303"/>
    </row>
    <row r="76" spans="5:12" hidden="1" x14ac:dyDescent="0.25">
      <c r="E76" s="303"/>
      <c r="F76" s="303"/>
      <c r="G76" s="303"/>
      <c r="H76" s="303"/>
      <c r="I76" s="303"/>
      <c r="J76" s="303"/>
      <c r="K76" s="303"/>
      <c r="L76" s="303"/>
    </row>
    <row r="77" spans="5:12" hidden="1" x14ac:dyDescent="0.25">
      <c r="E77" s="303"/>
      <c r="F77" s="303"/>
      <c r="G77" s="303"/>
      <c r="H77" s="303"/>
      <c r="I77" s="303"/>
      <c r="J77" s="303"/>
      <c r="K77" s="303"/>
      <c r="L77" s="303"/>
    </row>
    <row r="78" spans="5:12" hidden="1" x14ac:dyDescent="0.25">
      <c r="E78" s="303"/>
      <c r="F78" s="303"/>
      <c r="G78" s="303"/>
      <c r="H78" s="303"/>
      <c r="I78" s="303"/>
      <c r="J78" s="303"/>
      <c r="K78" s="303"/>
      <c r="L78" s="303"/>
    </row>
    <row r="79" spans="5:12" hidden="1" x14ac:dyDescent="0.25">
      <c r="E79" s="303"/>
      <c r="F79" s="303"/>
      <c r="G79" s="303"/>
      <c r="H79" s="303"/>
      <c r="I79" s="303"/>
      <c r="J79" s="303"/>
      <c r="K79" s="303"/>
      <c r="L79" s="303"/>
    </row>
    <row r="80" spans="5:12" hidden="1" x14ac:dyDescent="0.25">
      <c r="E80" s="303"/>
      <c r="F80" s="303"/>
      <c r="G80" s="303"/>
      <c r="H80" s="303"/>
      <c r="I80" s="303"/>
      <c r="J80" s="303"/>
      <c r="K80" s="303"/>
      <c r="L80" s="303"/>
    </row>
    <row r="81" spans="5:12" hidden="1" x14ac:dyDescent="0.25">
      <c r="E81" s="303"/>
      <c r="F81" s="303"/>
      <c r="G81" s="303"/>
      <c r="H81" s="303"/>
      <c r="I81" s="303"/>
      <c r="J81" s="303"/>
      <c r="K81" s="303"/>
      <c r="L81" s="303"/>
    </row>
    <row r="82" spans="5:12" hidden="1" x14ac:dyDescent="0.25">
      <c r="E82" s="303"/>
      <c r="F82" s="303"/>
      <c r="G82" s="303"/>
      <c r="H82" s="303"/>
      <c r="I82" s="303"/>
      <c r="J82" s="303"/>
      <c r="K82" s="303"/>
      <c r="L82" s="303"/>
    </row>
    <row r="83" spans="5:12" hidden="1" x14ac:dyDescent="0.25">
      <c r="E83" s="303"/>
      <c r="F83" s="303"/>
      <c r="G83" s="303"/>
      <c r="H83" s="303"/>
      <c r="I83" s="303"/>
      <c r="J83" s="303"/>
      <c r="K83" s="303"/>
      <c r="L83" s="303"/>
    </row>
    <row r="84" spans="5:12" hidden="1" x14ac:dyDescent="0.25">
      <c r="E84" s="303"/>
      <c r="F84" s="303"/>
      <c r="G84" s="303"/>
      <c r="H84" s="303"/>
      <c r="I84" s="303"/>
      <c r="J84" s="303"/>
      <c r="K84" s="303"/>
      <c r="L84" s="303"/>
    </row>
    <row r="85" spans="5:12" hidden="1" x14ac:dyDescent="0.25">
      <c r="E85" s="303"/>
      <c r="F85" s="303"/>
      <c r="G85" s="303"/>
      <c r="H85" s="303"/>
      <c r="I85" s="303"/>
      <c r="J85" s="303"/>
      <c r="K85" s="303"/>
      <c r="L85" s="303"/>
    </row>
    <row r="86" spans="5:12" hidden="1" x14ac:dyDescent="0.25">
      <c r="E86" s="303"/>
      <c r="F86" s="303"/>
      <c r="G86" s="303"/>
      <c r="H86" s="303"/>
      <c r="I86" s="303"/>
      <c r="J86" s="303"/>
      <c r="K86" s="303"/>
      <c r="L86" s="303"/>
    </row>
    <row r="87" spans="5:12" hidden="1" x14ac:dyDescent="0.25">
      <c r="E87" s="303"/>
      <c r="F87" s="303"/>
      <c r="G87" s="303"/>
      <c r="H87" s="303"/>
      <c r="I87" s="303"/>
      <c r="J87" s="303"/>
      <c r="K87" s="303"/>
      <c r="L87" s="303"/>
    </row>
    <row r="88" spans="5:12" hidden="1" x14ac:dyDescent="0.25">
      <c r="E88" s="303"/>
      <c r="F88" s="303"/>
      <c r="G88" s="303"/>
      <c r="H88" s="303"/>
      <c r="I88" s="303"/>
      <c r="J88" s="303"/>
      <c r="K88" s="303"/>
      <c r="L88" s="303"/>
    </row>
    <row r="89" spans="5:12" hidden="1" x14ac:dyDescent="0.25">
      <c r="E89" s="303"/>
      <c r="F89" s="303"/>
      <c r="G89" s="303"/>
      <c r="H89" s="303"/>
      <c r="I89" s="303"/>
      <c r="J89" s="303"/>
      <c r="K89" s="303"/>
      <c r="L89" s="303"/>
    </row>
    <row r="90" spans="5:12" hidden="1" x14ac:dyDescent="0.25">
      <c r="E90" s="303"/>
      <c r="F90" s="303"/>
      <c r="G90" s="303"/>
      <c r="H90" s="303"/>
      <c r="I90" s="303"/>
      <c r="J90" s="303"/>
      <c r="K90" s="303"/>
      <c r="L90" s="303"/>
    </row>
    <row r="91" spans="5:12" hidden="1" x14ac:dyDescent="0.25">
      <c r="E91" s="303"/>
      <c r="F91" s="303"/>
      <c r="G91" s="303"/>
      <c r="H91" s="303"/>
      <c r="I91" s="303"/>
      <c r="J91" s="303"/>
      <c r="K91" s="303"/>
      <c r="L91" s="303"/>
    </row>
    <row r="92" spans="5:12" hidden="1" x14ac:dyDescent="0.25">
      <c r="E92" s="303"/>
      <c r="F92" s="303"/>
      <c r="G92" s="303"/>
      <c r="H92" s="303"/>
      <c r="I92" s="303"/>
      <c r="J92" s="303"/>
      <c r="K92" s="303"/>
      <c r="L92" s="303"/>
    </row>
    <row r="93" spans="5:12" hidden="1" x14ac:dyDescent="0.25">
      <c r="E93" s="303"/>
      <c r="F93" s="303"/>
      <c r="G93" s="303"/>
      <c r="H93" s="303"/>
      <c r="I93" s="303"/>
      <c r="J93" s="303"/>
      <c r="K93" s="303"/>
      <c r="L93" s="303"/>
    </row>
    <row r="94" spans="5:12" hidden="1" x14ac:dyDescent="0.25">
      <c r="E94" s="303"/>
      <c r="F94" s="303"/>
      <c r="G94" s="303"/>
      <c r="H94" s="303"/>
      <c r="I94" s="303"/>
      <c r="J94" s="303"/>
      <c r="K94" s="303"/>
      <c r="L94" s="303"/>
    </row>
    <row r="95" spans="5:12" hidden="1" x14ac:dyDescent="0.25">
      <c r="E95" s="303"/>
      <c r="F95" s="303"/>
      <c r="G95" s="303"/>
      <c r="H95" s="303"/>
      <c r="I95" s="303"/>
      <c r="J95" s="303"/>
      <c r="K95" s="303"/>
      <c r="L95" s="303"/>
    </row>
    <row r="96" spans="5:12" hidden="1" x14ac:dyDescent="0.25">
      <c r="E96" s="303"/>
      <c r="F96" s="303"/>
      <c r="G96" s="303"/>
      <c r="H96" s="303"/>
      <c r="I96" s="303"/>
      <c r="J96" s="303"/>
      <c r="K96" s="303"/>
      <c r="L96" s="303"/>
    </row>
    <row r="97" spans="5:12" hidden="1" x14ac:dyDescent="0.25">
      <c r="E97" s="303"/>
      <c r="F97" s="303"/>
      <c r="G97" s="303"/>
      <c r="H97" s="303"/>
      <c r="I97" s="303"/>
      <c r="J97" s="303"/>
      <c r="K97" s="303"/>
      <c r="L97" s="303"/>
    </row>
    <row r="98" spans="5:12" hidden="1" x14ac:dyDescent="0.25">
      <c r="E98" s="303"/>
      <c r="F98" s="303"/>
      <c r="G98" s="303"/>
      <c r="H98" s="303"/>
      <c r="I98" s="303"/>
      <c r="J98" s="303"/>
      <c r="K98" s="303"/>
      <c r="L98" s="303"/>
    </row>
    <row r="99" spans="5:12" hidden="1" x14ac:dyDescent="0.25">
      <c r="E99" s="303"/>
      <c r="F99" s="303"/>
      <c r="G99" s="303"/>
      <c r="H99" s="303"/>
      <c r="I99" s="303"/>
      <c r="J99" s="303"/>
      <c r="K99" s="303"/>
      <c r="L99" s="303"/>
    </row>
    <row r="100" spans="5:12" hidden="1" x14ac:dyDescent="0.25">
      <c r="E100" s="303"/>
      <c r="F100" s="303"/>
      <c r="G100" s="303"/>
      <c r="H100" s="303"/>
      <c r="I100" s="303"/>
      <c r="J100" s="303"/>
      <c r="K100" s="303"/>
      <c r="L100" s="303"/>
    </row>
    <row r="101" spans="5:12" hidden="1" x14ac:dyDescent="0.25">
      <c r="E101" s="303"/>
      <c r="F101" s="303"/>
      <c r="G101" s="303"/>
      <c r="H101" s="303"/>
      <c r="I101" s="303"/>
      <c r="J101" s="303"/>
      <c r="K101" s="303"/>
      <c r="L101" s="303"/>
    </row>
    <row r="102" spans="5:12" hidden="1" x14ac:dyDescent="0.25">
      <c r="E102" s="303"/>
      <c r="F102" s="303"/>
      <c r="G102" s="303"/>
      <c r="H102" s="303"/>
      <c r="I102" s="303"/>
      <c r="J102" s="303"/>
      <c r="K102" s="303"/>
      <c r="L102" s="303"/>
    </row>
    <row r="103" spans="5:12" hidden="1" x14ac:dyDescent="0.25">
      <c r="E103" s="303"/>
      <c r="F103" s="303"/>
      <c r="G103" s="303"/>
      <c r="H103" s="303"/>
      <c r="I103" s="303"/>
      <c r="J103" s="303"/>
      <c r="K103" s="303"/>
      <c r="L103" s="303"/>
    </row>
    <row r="104" spans="5:12" hidden="1" x14ac:dyDescent="0.25">
      <c r="E104" s="303"/>
      <c r="F104" s="303"/>
      <c r="G104" s="303"/>
      <c r="H104" s="303"/>
      <c r="I104" s="303"/>
      <c r="J104" s="303"/>
      <c r="K104" s="303"/>
      <c r="L104" s="303"/>
    </row>
    <row r="105" spans="5:12" hidden="1" x14ac:dyDescent="0.25">
      <c r="E105" s="303"/>
      <c r="F105" s="303"/>
      <c r="G105" s="303"/>
      <c r="H105" s="303"/>
      <c r="I105" s="303"/>
      <c r="J105" s="303"/>
      <c r="K105" s="303"/>
      <c r="L105" s="303"/>
    </row>
    <row r="106" spans="5:12" hidden="1" x14ac:dyDescent="0.25">
      <c r="E106" s="303"/>
      <c r="F106" s="303"/>
      <c r="G106" s="303"/>
      <c r="H106" s="303"/>
      <c r="I106" s="303"/>
      <c r="J106" s="303"/>
      <c r="K106" s="303"/>
      <c r="L106" s="303"/>
    </row>
    <row r="107" spans="5:12" hidden="1" x14ac:dyDescent="0.25">
      <c r="E107" s="303"/>
      <c r="F107" s="303"/>
      <c r="G107" s="303"/>
      <c r="H107" s="303"/>
      <c r="I107" s="303"/>
      <c r="J107" s="303"/>
      <c r="K107" s="303"/>
      <c r="L107" s="303"/>
    </row>
    <row r="108" spans="5:12" hidden="1" x14ac:dyDescent="0.25">
      <c r="E108" s="303"/>
      <c r="F108" s="303"/>
      <c r="G108" s="303"/>
      <c r="H108" s="303"/>
      <c r="I108" s="303"/>
      <c r="J108" s="303"/>
      <c r="K108" s="303"/>
      <c r="L108" s="303"/>
    </row>
    <row r="109" spans="5:12" hidden="1" x14ac:dyDescent="0.25">
      <c r="E109" s="303"/>
      <c r="F109" s="303"/>
      <c r="G109" s="303"/>
      <c r="H109" s="303"/>
      <c r="I109" s="303"/>
      <c r="J109" s="303"/>
      <c r="K109" s="303"/>
      <c r="L109" s="303"/>
    </row>
    <row r="110" spans="5:12" hidden="1" x14ac:dyDescent="0.25">
      <c r="E110" s="303"/>
      <c r="F110" s="303"/>
      <c r="G110" s="303"/>
      <c r="H110" s="303"/>
      <c r="I110" s="303"/>
      <c r="J110" s="303"/>
      <c r="K110" s="303"/>
      <c r="L110" s="303"/>
    </row>
    <row r="111" spans="5:12" hidden="1" x14ac:dyDescent="0.25">
      <c r="E111" s="303"/>
      <c r="F111" s="303"/>
      <c r="G111" s="303"/>
      <c r="H111" s="303"/>
      <c r="I111" s="303"/>
      <c r="J111" s="303"/>
      <c r="K111" s="303"/>
      <c r="L111" s="303"/>
    </row>
    <row r="112" spans="5:12" hidden="1" x14ac:dyDescent="0.25">
      <c r="E112" s="303"/>
      <c r="F112" s="303"/>
      <c r="G112" s="303"/>
      <c r="H112" s="303"/>
      <c r="I112" s="303"/>
      <c r="J112" s="303"/>
      <c r="K112" s="303"/>
      <c r="L112" s="303"/>
    </row>
    <row r="113" spans="5:12" hidden="1" x14ac:dyDescent="0.25">
      <c r="E113" s="303"/>
      <c r="F113" s="303"/>
      <c r="G113" s="303"/>
      <c r="H113" s="303"/>
      <c r="I113" s="303"/>
      <c r="J113" s="303"/>
      <c r="K113" s="303"/>
      <c r="L113" s="303"/>
    </row>
    <row r="114" spans="5:12" hidden="1" x14ac:dyDescent="0.25">
      <c r="E114" s="303"/>
      <c r="F114" s="303"/>
      <c r="G114" s="303"/>
      <c r="H114" s="303"/>
      <c r="I114" s="303"/>
      <c r="J114" s="303"/>
      <c r="K114" s="303"/>
      <c r="L114" s="303"/>
    </row>
    <row r="115" spans="5:12" hidden="1" x14ac:dyDescent="0.25">
      <c r="E115" s="303"/>
      <c r="F115" s="303"/>
      <c r="G115" s="303"/>
      <c r="H115" s="303"/>
      <c r="I115" s="303"/>
      <c r="J115" s="303"/>
      <c r="K115" s="303"/>
      <c r="L115" s="303"/>
    </row>
    <row r="116" spans="5:12" hidden="1" x14ac:dyDescent="0.25">
      <c r="E116" s="303"/>
      <c r="F116" s="303"/>
      <c r="G116" s="303"/>
      <c r="H116" s="303"/>
      <c r="I116" s="303"/>
      <c r="J116" s="303"/>
      <c r="K116" s="303"/>
      <c r="L116" s="303"/>
    </row>
    <row r="117" spans="5:12" hidden="1" x14ac:dyDescent="0.25">
      <c r="E117" s="303"/>
      <c r="F117" s="303"/>
      <c r="G117" s="303"/>
      <c r="H117" s="303"/>
      <c r="I117" s="303"/>
      <c r="J117" s="303"/>
      <c r="K117" s="303"/>
      <c r="L117" s="303"/>
    </row>
    <row r="118" spans="5:12" hidden="1" x14ac:dyDescent="0.25">
      <c r="E118" s="303"/>
      <c r="F118" s="303"/>
      <c r="G118" s="303"/>
      <c r="H118" s="303"/>
      <c r="I118" s="303"/>
      <c r="J118" s="303"/>
      <c r="K118" s="303"/>
      <c r="L118" s="303"/>
    </row>
    <row r="119" spans="5:12" hidden="1" x14ac:dyDescent="0.25">
      <c r="E119" s="303"/>
      <c r="F119" s="303"/>
      <c r="G119" s="303"/>
      <c r="H119" s="303"/>
      <c r="I119" s="303"/>
      <c r="J119" s="303"/>
      <c r="K119" s="303"/>
      <c r="L119" s="303"/>
    </row>
    <row r="120" spans="5:12" hidden="1" x14ac:dyDescent="0.25">
      <c r="E120" s="303"/>
      <c r="F120" s="303"/>
      <c r="G120" s="303"/>
      <c r="H120" s="303"/>
      <c r="I120" s="303"/>
      <c r="J120" s="303"/>
      <c r="K120" s="303"/>
      <c r="L120" s="303"/>
    </row>
    <row r="121" spans="5:12" hidden="1" x14ac:dyDescent="0.25">
      <c r="E121" s="303"/>
      <c r="F121" s="303"/>
      <c r="G121" s="303"/>
      <c r="H121" s="303"/>
      <c r="I121" s="303"/>
      <c r="J121" s="303"/>
      <c r="K121" s="303"/>
      <c r="L121" s="303"/>
    </row>
    <row r="122" spans="5:12" hidden="1" x14ac:dyDescent="0.25">
      <c r="E122" s="303"/>
      <c r="F122" s="303"/>
      <c r="G122" s="303"/>
      <c r="H122" s="303"/>
      <c r="I122" s="303"/>
      <c r="J122" s="303"/>
      <c r="K122" s="303"/>
      <c r="L122" s="303"/>
    </row>
    <row r="123" spans="5:12" hidden="1" x14ac:dyDescent="0.25">
      <c r="E123" s="303"/>
      <c r="F123" s="303"/>
      <c r="G123" s="303"/>
      <c r="H123" s="303"/>
      <c r="I123" s="303"/>
      <c r="J123" s="303"/>
      <c r="K123" s="303"/>
      <c r="L123" s="303"/>
    </row>
    <row r="124" spans="5:12" hidden="1" x14ac:dyDescent="0.25">
      <c r="E124" s="303"/>
      <c r="F124" s="303"/>
      <c r="G124" s="303"/>
      <c r="H124" s="303"/>
      <c r="I124" s="303"/>
      <c r="J124" s="303"/>
      <c r="K124" s="303"/>
      <c r="L124" s="303"/>
    </row>
    <row r="125" spans="5:12" hidden="1" x14ac:dyDescent="0.25">
      <c r="E125" s="303"/>
      <c r="F125" s="303"/>
      <c r="G125" s="303"/>
      <c r="H125" s="303"/>
      <c r="I125" s="303"/>
      <c r="J125" s="303"/>
      <c r="K125" s="303"/>
      <c r="L125" s="303"/>
    </row>
    <row r="126" spans="5:12" hidden="1" x14ac:dyDescent="0.25">
      <c r="E126" s="303"/>
      <c r="F126" s="303"/>
      <c r="G126" s="303"/>
      <c r="H126" s="303"/>
      <c r="I126" s="303"/>
      <c r="J126" s="303"/>
      <c r="K126" s="303"/>
      <c r="L126" s="303"/>
    </row>
    <row r="127" spans="5:12" hidden="1" x14ac:dyDescent="0.25">
      <c r="E127" s="303"/>
      <c r="F127" s="303"/>
      <c r="G127" s="303"/>
      <c r="H127" s="303"/>
      <c r="I127" s="303"/>
      <c r="J127" s="303"/>
      <c r="K127" s="303"/>
      <c r="L127" s="303"/>
    </row>
    <row r="128" spans="5:12" hidden="1" x14ac:dyDescent="0.25">
      <c r="E128" s="303"/>
      <c r="F128" s="303"/>
      <c r="G128" s="303"/>
      <c r="H128" s="303"/>
      <c r="I128" s="303"/>
      <c r="J128" s="303"/>
      <c r="K128" s="303"/>
      <c r="L128" s="303"/>
    </row>
    <row r="129" spans="5:12" hidden="1" x14ac:dyDescent="0.25">
      <c r="E129" s="303"/>
      <c r="F129" s="303"/>
      <c r="G129" s="303"/>
      <c r="H129" s="303"/>
      <c r="I129" s="303"/>
      <c r="J129" s="303"/>
      <c r="K129" s="303"/>
      <c r="L129" s="303"/>
    </row>
    <row r="130" spans="5:12" hidden="1" x14ac:dyDescent="0.25">
      <c r="E130" s="303"/>
      <c r="F130" s="303"/>
      <c r="G130" s="303"/>
      <c r="H130" s="303"/>
      <c r="I130" s="303"/>
      <c r="J130" s="303"/>
      <c r="K130" s="303"/>
      <c r="L130" s="303"/>
    </row>
    <row r="131" spans="5:12" hidden="1" x14ac:dyDescent="0.25">
      <c r="E131" s="303"/>
      <c r="F131" s="303"/>
      <c r="G131" s="303"/>
      <c r="H131" s="303"/>
      <c r="I131" s="303"/>
      <c r="J131" s="303"/>
      <c r="K131" s="303"/>
      <c r="L131" s="303"/>
    </row>
    <row r="132" spans="5:12" hidden="1" x14ac:dyDescent="0.25">
      <c r="E132" s="303"/>
      <c r="F132" s="303"/>
      <c r="G132" s="303"/>
      <c r="H132" s="303"/>
      <c r="I132" s="303"/>
      <c r="J132" s="303"/>
      <c r="K132" s="303"/>
      <c r="L132" s="303"/>
    </row>
    <row r="133" spans="5:12" hidden="1" x14ac:dyDescent="0.25">
      <c r="E133" s="303"/>
      <c r="F133" s="303"/>
      <c r="G133" s="303"/>
      <c r="H133" s="303"/>
      <c r="I133" s="303"/>
      <c r="J133" s="303"/>
      <c r="K133" s="303"/>
      <c r="L133" s="303"/>
    </row>
    <row r="134" spans="5:12" hidden="1" x14ac:dyDescent="0.25">
      <c r="E134" s="303"/>
      <c r="F134" s="303"/>
      <c r="G134" s="303"/>
      <c r="H134" s="303"/>
      <c r="I134" s="303"/>
      <c r="J134" s="303"/>
      <c r="K134" s="303"/>
      <c r="L134" s="303"/>
    </row>
    <row r="135" spans="5:12" hidden="1" x14ac:dyDescent="0.25">
      <c r="E135" s="303"/>
      <c r="F135" s="303"/>
      <c r="G135" s="303"/>
      <c r="H135" s="303"/>
      <c r="I135" s="303"/>
      <c r="J135" s="303"/>
      <c r="K135" s="303"/>
      <c r="L135" s="303"/>
    </row>
    <row r="136" spans="5:12" hidden="1" x14ac:dyDescent="0.25">
      <c r="E136" s="303"/>
      <c r="F136" s="303"/>
      <c r="G136" s="303"/>
      <c r="H136" s="303"/>
      <c r="I136" s="303"/>
      <c r="J136" s="303"/>
      <c r="K136" s="303"/>
      <c r="L136" s="303"/>
    </row>
    <row r="137" spans="5:12" hidden="1" x14ac:dyDescent="0.25">
      <c r="E137" s="303"/>
      <c r="F137" s="303"/>
      <c r="G137" s="303"/>
      <c r="H137" s="303"/>
      <c r="I137" s="303"/>
      <c r="J137" s="303"/>
      <c r="K137" s="303"/>
      <c r="L137" s="303"/>
    </row>
    <row r="138" spans="5:12" hidden="1" x14ac:dyDescent="0.25">
      <c r="E138" s="303"/>
      <c r="F138" s="303"/>
      <c r="G138" s="303"/>
      <c r="H138" s="303"/>
      <c r="I138" s="303"/>
      <c r="J138" s="303"/>
      <c r="K138" s="303"/>
      <c r="L138" s="303"/>
    </row>
    <row r="139" spans="5:12" hidden="1" x14ac:dyDescent="0.25">
      <c r="E139" s="303"/>
      <c r="F139" s="303"/>
      <c r="G139" s="303"/>
      <c r="H139" s="303"/>
      <c r="I139" s="303"/>
      <c r="J139" s="303"/>
      <c r="K139" s="303"/>
      <c r="L139" s="303"/>
    </row>
    <row r="140" spans="5:12" hidden="1" x14ac:dyDescent="0.25">
      <c r="E140" s="303"/>
      <c r="F140" s="303"/>
      <c r="G140" s="303"/>
      <c r="H140" s="303"/>
      <c r="I140" s="303"/>
      <c r="J140" s="303"/>
      <c r="K140" s="303"/>
      <c r="L140" s="303"/>
    </row>
    <row r="141" spans="5:12" hidden="1" x14ac:dyDescent="0.25">
      <c r="E141" s="303"/>
      <c r="F141" s="303"/>
      <c r="G141" s="303"/>
      <c r="H141" s="303"/>
      <c r="I141" s="303"/>
      <c r="J141" s="303"/>
      <c r="K141" s="303"/>
      <c r="L141" s="303"/>
    </row>
    <row r="142" spans="5:12" hidden="1" x14ac:dyDescent="0.25">
      <c r="E142" s="303"/>
      <c r="F142" s="303"/>
      <c r="G142" s="303"/>
      <c r="H142" s="303"/>
      <c r="I142" s="303"/>
      <c r="J142" s="303"/>
      <c r="K142" s="303"/>
      <c r="L142" s="303"/>
    </row>
    <row r="143" spans="5:12" hidden="1" x14ac:dyDescent="0.25">
      <c r="E143" s="303"/>
      <c r="F143" s="303"/>
      <c r="G143" s="303"/>
      <c r="H143" s="303"/>
      <c r="I143" s="303"/>
      <c r="J143" s="303"/>
      <c r="K143" s="303"/>
      <c r="L143" s="303"/>
    </row>
    <row r="144" spans="5:12" hidden="1" x14ac:dyDescent="0.25">
      <c r="E144" s="303"/>
      <c r="F144" s="303"/>
      <c r="G144" s="303"/>
      <c r="H144" s="303"/>
      <c r="I144" s="303"/>
      <c r="J144" s="303"/>
      <c r="K144" s="303"/>
      <c r="L144" s="303"/>
    </row>
    <row r="145" spans="5:12" hidden="1" x14ac:dyDescent="0.25">
      <c r="E145" s="303"/>
      <c r="F145" s="303"/>
      <c r="G145" s="303"/>
      <c r="H145" s="303"/>
      <c r="I145" s="303"/>
      <c r="J145" s="303"/>
      <c r="K145" s="303"/>
      <c r="L145" s="303"/>
    </row>
    <row r="146" spans="5:12" hidden="1" x14ac:dyDescent="0.25">
      <c r="E146" s="303"/>
      <c r="F146" s="303"/>
      <c r="G146" s="303"/>
      <c r="H146" s="303"/>
      <c r="I146" s="303"/>
      <c r="J146" s="303"/>
      <c r="K146" s="303"/>
      <c r="L146" s="303"/>
    </row>
    <row r="147" spans="5:12" hidden="1" x14ac:dyDescent="0.25">
      <c r="E147" s="303"/>
      <c r="F147" s="303"/>
      <c r="G147" s="303"/>
      <c r="H147" s="303"/>
      <c r="I147" s="303"/>
      <c r="J147" s="303"/>
      <c r="K147" s="303"/>
      <c r="L147" s="303"/>
    </row>
    <row r="148" spans="5:12" hidden="1" x14ac:dyDescent="0.25">
      <c r="E148" s="303"/>
      <c r="F148" s="303"/>
      <c r="G148" s="303"/>
      <c r="H148" s="303"/>
      <c r="I148" s="303"/>
      <c r="J148" s="303"/>
      <c r="K148" s="303"/>
      <c r="L148" s="303"/>
    </row>
    <row r="149" spans="5:12" hidden="1" x14ac:dyDescent="0.25">
      <c r="E149" s="303"/>
      <c r="F149" s="303"/>
      <c r="G149" s="303"/>
      <c r="H149" s="303"/>
      <c r="I149" s="303"/>
      <c r="J149" s="303"/>
      <c r="K149" s="303"/>
      <c r="L149" s="303"/>
    </row>
    <row r="150" spans="5:12" hidden="1" x14ac:dyDescent="0.25">
      <c r="E150" s="303"/>
      <c r="F150" s="303"/>
      <c r="G150" s="303"/>
      <c r="H150" s="303"/>
      <c r="I150" s="303"/>
      <c r="J150" s="303"/>
      <c r="K150" s="303"/>
      <c r="L150" s="303"/>
    </row>
    <row r="151" spans="5:12" hidden="1" x14ac:dyDescent="0.25">
      <c r="E151" s="303"/>
      <c r="F151" s="303"/>
      <c r="G151" s="303"/>
      <c r="H151" s="303"/>
      <c r="I151" s="303"/>
      <c r="J151" s="303"/>
      <c r="K151" s="303"/>
      <c r="L151" s="303"/>
    </row>
    <row r="152" spans="5:12" hidden="1" x14ac:dyDescent="0.25">
      <c r="E152" s="303"/>
      <c r="F152" s="303"/>
      <c r="G152" s="303"/>
      <c r="H152" s="303"/>
      <c r="I152" s="303"/>
      <c r="J152" s="303"/>
      <c r="K152" s="303"/>
      <c r="L152" s="303"/>
    </row>
    <row r="153" spans="5:12" hidden="1" x14ac:dyDescent="0.25">
      <c r="E153" s="303"/>
      <c r="F153" s="303"/>
      <c r="G153" s="303"/>
      <c r="H153" s="303"/>
      <c r="I153" s="303"/>
      <c r="J153" s="303"/>
      <c r="K153" s="303"/>
      <c r="L153" s="303"/>
    </row>
    <row r="154" spans="5:12" hidden="1" x14ac:dyDescent="0.25">
      <c r="E154" s="303"/>
      <c r="F154" s="303"/>
      <c r="G154" s="303"/>
      <c r="H154" s="303"/>
      <c r="I154" s="303"/>
      <c r="J154" s="303"/>
      <c r="K154" s="303"/>
      <c r="L154" s="303"/>
    </row>
    <row r="155" spans="5:12" hidden="1" x14ac:dyDescent="0.25">
      <c r="E155" s="303"/>
      <c r="F155" s="303"/>
      <c r="G155" s="303"/>
      <c r="H155" s="303"/>
      <c r="I155" s="303"/>
      <c r="J155" s="303"/>
      <c r="K155" s="303"/>
      <c r="L155" s="303"/>
    </row>
    <row r="156" spans="5:12" hidden="1" x14ac:dyDescent="0.25">
      <c r="E156" s="303"/>
      <c r="F156" s="303"/>
      <c r="G156" s="303"/>
      <c r="H156" s="303"/>
      <c r="I156" s="303"/>
      <c r="J156" s="303"/>
      <c r="K156" s="303"/>
      <c r="L156" s="303"/>
    </row>
    <row r="157" spans="5:12" hidden="1" x14ac:dyDescent="0.25">
      <c r="E157" s="303"/>
      <c r="F157" s="303"/>
      <c r="G157" s="303"/>
      <c r="H157" s="303"/>
      <c r="I157" s="303"/>
      <c r="J157" s="303"/>
      <c r="K157" s="303"/>
      <c r="L157" s="303"/>
    </row>
    <row r="158" spans="5:12" hidden="1" x14ac:dyDescent="0.25">
      <c r="E158" s="303"/>
      <c r="F158" s="303"/>
      <c r="G158" s="303"/>
      <c r="H158" s="303"/>
      <c r="I158" s="303"/>
      <c r="J158" s="303"/>
      <c r="K158" s="303"/>
      <c r="L158" s="303"/>
    </row>
    <row r="159" spans="5:12" hidden="1" x14ac:dyDescent="0.25">
      <c r="E159" s="303"/>
      <c r="F159" s="303"/>
      <c r="G159" s="303"/>
      <c r="H159" s="303"/>
      <c r="I159" s="303"/>
      <c r="J159" s="303"/>
      <c r="K159" s="303"/>
      <c r="L159" s="303"/>
    </row>
    <row r="160" spans="5:12" hidden="1" x14ac:dyDescent="0.25">
      <c r="E160" s="303"/>
      <c r="F160" s="303"/>
      <c r="G160" s="303"/>
      <c r="H160" s="303"/>
      <c r="I160" s="303"/>
      <c r="J160" s="303"/>
      <c r="K160" s="303"/>
      <c r="L160" s="303"/>
    </row>
    <row r="161" spans="5:12" hidden="1" x14ac:dyDescent="0.25">
      <c r="E161" s="303"/>
      <c r="F161" s="303"/>
      <c r="G161" s="303"/>
      <c r="H161" s="303"/>
      <c r="I161" s="303"/>
      <c r="J161" s="303"/>
      <c r="K161" s="303"/>
      <c r="L161" s="303"/>
    </row>
    <row r="162" spans="5:12" hidden="1" x14ac:dyDescent="0.25">
      <c r="E162" s="303"/>
      <c r="F162" s="303"/>
      <c r="G162" s="303"/>
      <c r="H162" s="303"/>
      <c r="I162" s="303"/>
      <c r="J162" s="303"/>
      <c r="K162" s="303"/>
      <c r="L162" s="303"/>
    </row>
    <row r="163" spans="5:12" hidden="1" x14ac:dyDescent="0.25">
      <c r="E163" s="303"/>
      <c r="F163" s="303"/>
      <c r="G163" s="303"/>
      <c r="H163" s="303"/>
      <c r="I163" s="303"/>
      <c r="J163" s="303"/>
      <c r="K163" s="303"/>
      <c r="L163" s="303"/>
    </row>
    <row r="164" spans="5:12" hidden="1" x14ac:dyDescent="0.25">
      <c r="E164" s="303"/>
      <c r="F164" s="303"/>
      <c r="G164" s="303"/>
      <c r="H164" s="303"/>
      <c r="I164" s="303"/>
      <c r="J164" s="303"/>
      <c r="K164" s="303"/>
      <c r="L164" s="303"/>
    </row>
    <row r="165" spans="5:12" hidden="1" x14ac:dyDescent="0.25">
      <c r="E165" s="303"/>
      <c r="F165" s="303"/>
      <c r="G165" s="303"/>
      <c r="H165" s="303"/>
      <c r="I165" s="303"/>
      <c r="J165" s="303"/>
      <c r="K165" s="303"/>
      <c r="L165" s="303"/>
    </row>
    <row r="166" spans="5:12" hidden="1" x14ac:dyDescent="0.25">
      <c r="E166" s="303"/>
      <c r="F166" s="303"/>
      <c r="G166" s="303"/>
      <c r="H166" s="303"/>
      <c r="I166" s="303"/>
      <c r="J166" s="303"/>
      <c r="K166" s="303"/>
      <c r="L166" s="303"/>
    </row>
    <row r="167" spans="5:12" hidden="1" x14ac:dyDescent="0.25">
      <c r="E167" s="303"/>
      <c r="F167" s="303"/>
      <c r="G167" s="303"/>
      <c r="H167" s="303"/>
      <c r="I167" s="303"/>
      <c r="J167" s="303"/>
      <c r="K167" s="303"/>
      <c r="L167" s="303"/>
    </row>
    <row r="168" spans="5:12" hidden="1" x14ac:dyDescent="0.25">
      <c r="E168" s="303"/>
      <c r="F168" s="303"/>
      <c r="G168" s="303"/>
      <c r="H168" s="303"/>
      <c r="I168" s="303"/>
      <c r="J168" s="303"/>
      <c r="K168" s="303"/>
      <c r="L168" s="303"/>
    </row>
    <row r="169" spans="5:12" hidden="1" x14ac:dyDescent="0.25">
      <c r="E169" s="303"/>
      <c r="F169" s="303"/>
      <c r="G169" s="303"/>
      <c r="H169" s="303"/>
      <c r="I169" s="303"/>
      <c r="J169" s="303"/>
      <c r="K169" s="303"/>
      <c r="L169" s="303"/>
    </row>
    <row r="170" spans="5:12" hidden="1" x14ac:dyDescent="0.25">
      <c r="E170" s="303"/>
      <c r="F170" s="303"/>
      <c r="G170" s="303"/>
      <c r="H170" s="303"/>
      <c r="I170" s="303"/>
      <c r="J170" s="303"/>
      <c r="K170" s="303"/>
      <c r="L170" s="303"/>
    </row>
    <row r="171" spans="5:12" hidden="1" x14ac:dyDescent="0.25">
      <c r="E171" s="303"/>
      <c r="F171" s="303"/>
      <c r="G171" s="303"/>
      <c r="H171" s="303"/>
      <c r="I171" s="303"/>
      <c r="J171" s="303"/>
      <c r="K171" s="303"/>
      <c r="L171" s="303"/>
    </row>
    <row r="172" spans="5:12" hidden="1" x14ac:dyDescent="0.25">
      <c r="E172" s="303"/>
      <c r="F172" s="303"/>
      <c r="G172" s="303"/>
      <c r="H172" s="303"/>
      <c r="I172" s="303"/>
      <c r="J172" s="303"/>
      <c r="K172" s="303"/>
      <c r="L172" s="303"/>
    </row>
    <row r="173" spans="5:12" hidden="1" x14ac:dyDescent="0.25">
      <c r="E173" s="303"/>
      <c r="F173" s="303"/>
      <c r="G173" s="303"/>
      <c r="H173" s="303"/>
      <c r="I173" s="303"/>
      <c r="J173" s="303"/>
      <c r="K173" s="303"/>
      <c r="L173" s="303"/>
    </row>
    <row r="174" spans="5:12" hidden="1" x14ac:dyDescent="0.25">
      <c r="E174" s="303"/>
      <c r="F174" s="303"/>
      <c r="G174" s="303"/>
      <c r="H174" s="303"/>
      <c r="I174" s="303"/>
      <c r="J174" s="303"/>
      <c r="K174" s="303"/>
      <c r="L174" s="303"/>
    </row>
    <row r="175" spans="5:12" hidden="1" x14ac:dyDescent="0.25">
      <c r="E175" s="303"/>
      <c r="F175" s="303"/>
      <c r="G175" s="303"/>
      <c r="H175" s="303"/>
      <c r="I175" s="303"/>
      <c r="J175" s="303"/>
      <c r="K175" s="303"/>
      <c r="L175" s="303"/>
    </row>
    <row r="176" spans="5:12" hidden="1" x14ac:dyDescent="0.25">
      <c r="E176" s="303"/>
      <c r="F176" s="303"/>
      <c r="G176" s="303"/>
      <c r="H176" s="303"/>
      <c r="I176" s="303"/>
      <c r="J176" s="303"/>
      <c r="K176" s="303"/>
      <c r="L176" s="303"/>
    </row>
    <row r="177" spans="5:12" hidden="1" x14ac:dyDescent="0.25">
      <c r="E177" s="303"/>
      <c r="F177" s="303"/>
      <c r="G177" s="303"/>
      <c r="H177" s="303"/>
      <c r="I177" s="303"/>
      <c r="J177" s="303"/>
      <c r="K177" s="303"/>
      <c r="L177" s="303"/>
    </row>
    <row r="178" spans="5:12" hidden="1" x14ac:dyDescent="0.25">
      <c r="E178" s="303"/>
      <c r="F178" s="303"/>
      <c r="G178" s="303"/>
      <c r="H178" s="303"/>
      <c r="I178" s="303"/>
      <c r="J178" s="303"/>
      <c r="K178" s="303"/>
      <c r="L178" s="303"/>
    </row>
    <row r="179" spans="5:12" hidden="1" x14ac:dyDescent="0.25">
      <c r="E179" s="303"/>
      <c r="F179" s="303"/>
      <c r="G179" s="303"/>
      <c r="H179" s="303"/>
      <c r="I179" s="303"/>
      <c r="J179" s="303"/>
      <c r="K179" s="303"/>
      <c r="L179" s="303"/>
    </row>
    <row r="180" spans="5:12" hidden="1" x14ac:dyDescent="0.25">
      <c r="E180" s="303"/>
      <c r="F180" s="303"/>
      <c r="G180" s="303"/>
      <c r="H180" s="303"/>
      <c r="I180" s="303"/>
      <c r="J180" s="303"/>
      <c r="K180" s="303"/>
      <c r="L180" s="303"/>
    </row>
    <row r="181" spans="5:12" hidden="1" x14ac:dyDescent="0.25">
      <c r="E181" s="303"/>
      <c r="F181" s="303"/>
      <c r="G181" s="303"/>
      <c r="H181" s="303"/>
      <c r="I181" s="303"/>
      <c r="J181" s="303"/>
      <c r="K181" s="303"/>
      <c r="L181" s="303"/>
    </row>
    <row r="182" spans="5:12" hidden="1" x14ac:dyDescent="0.25">
      <c r="E182" s="303"/>
      <c r="F182" s="303"/>
      <c r="G182" s="303"/>
      <c r="H182" s="303"/>
      <c r="I182" s="303"/>
      <c r="J182" s="303"/>
      <c r="K182" s="303"/>
      <c r="L182" s="303"/>
    </row>
    <row r="183" spans="5:12" hidden="1" x14ac:dyDescent="0.25">
      <c r="E183" s="303"/>
      <c r="F183" s="303"/>
      <c r="G183" s="303"/>
      <c r="H183" s="303"/>
      <c r="I183" s="303"/>
      <c r="J183" s="303"/>
      <c r="K183" s="303"/>
      <c r="L183" s="303"/>
    </row>
    <row r="184" spans="5:12" hidden="1" x14ac:dyDescent="0.25">
      <c r="E184" s="303"/>
      <c r="F184" s="303"/>
      <c r="G184" s="303"/>
      <c r="H184" s="303"/>
      <c r="I184" s="303"/>
      <c r="J184" s="303"/>
      <c r="K184" s="303"/>
      <c r="L184" s="303"/>
    </row>
    <row r="185" spans="5:12" hidden="1" x14ac:dyDescent="0.25">
      <c r="E185" s="303"/>
      <c r="F185" s="303"/>
      <c r="G185" s="303"/>
      <c r="H185" s="303"/>
      <c r="I185" s="303"/>
      <c r="J185" s="303"/>
      <c r="K185" s="303"/>
      <c r="L185" s="303"/>
    </row>
    <row r="186" spans="5:12" hidden="1" x14ac:dyDescent="0.25">
      <c r="E186" s="303"/>
      <c r="F186" s="303"/>
      <c r="G186" s="303"/>
      <c r="H186" s="303"/>
      <c r="I186" s="303"/>
      <c r="J186" s="303"/>
      <c r="K186" s="303"/>
      <c r="L186" s="303"/>
    </row>
    <row r="187" spans="5:12" hidden="1" x14ac:dyDescent="0.25">
      <c r="E187" s="303"/>
      <c r="F187" s="303"/>
      <c r="G187" s="303"/>
      <c r="H187" s="303"/>
      <c r="I187" s="303"/>
      <c r="J187" s="303"/>
      <c r="K187" s="303"/>
      <c r="L187" s="303"/>
    </row>
    <row r="188" spans="5:12" hidden="1" x14ac:dyDescent="0.25">
      <c r="E188" s="303"/>
      <c r="F188" s="303"/>
      <c r="G188" s="303"/>
      <c r="H188" s="303"/>
      <c r="I188" s="303"/>
      <c r="J188" s="303"/>
      <c r="K188" s="303"/>
      <c r="L188" s="303"/>
    </row>
    <row r="189" spans="5:12" hidden="1" x14ac:dyDescent="0.25">
      <c r="E189" s="303"/>
      <c r="F189" s="303"/>
      <c r="G189" s="303"/>
      <c r="H189" s="303"/>
      <c r="I189" s="303"/>
      <c r="J189" s="303"/>
      <c r="K189" s="303"/>
      <c r="L189" s="303"/>
    </row>
    <row r="190" spans="5:12" hidden="1" x14ac:dyDescent="0.25">
      <c r="E190" s="303"/>
      <c r="F190" s="303"/>
      <c r="G190" s="303"/>
      <c r="H190" s="303"/>
      <c r="I190" s="303"/>
      <c r="J190" s="303"/>
      <c r="K190" s="303"/>
      <c r="L190" s="303"/>
    </row>
    <row r="191" spans="5:12" hidden="1" x14ac:dyDescent="0.25">
      <c r="E191" s="303"/>
      <c r="F191" s="303"/>
      <c r="G191" s="303"/>
      <c r="H191" s="303"/>
      <c r="I191" s="303"/>
      <c r="J191" s="303"/>
      <c r="K191" s="303"/>
      <c r="L191" s="303"/>
    </row>
    <row r="192" spans="5:12" hidden="1" x14ac:dyDescent="0.25">
      <c r="E192" s="303"/>
      <c r="F192" s="303"/>
      <c r="G192" s="303"/>
      <c r="H192" s="303"/>
      <c r="I192" s="303"/>
      <c r="J192" s="303"/>
      <c r="K192" s="303"/>
      <c r="L192" s="303"/>
    </row>
    <row r="193" spans="5:12" hidden="1" x14ac:dyDescent="0.25">
      <c r="E193" s="303"/>
      <c r="F193" s="303"/>
      <c r="G193" s="303"/>
      <c r="H193" s="303"/>
      <c r="I193" s="303"/>
      <c r="J193" s="303"/>
      <c r="K193" s="303"/>
      <c r="L193" s="303"/>
    </row>
    <row r="194" spans="5:12" hidden="1" x14ac:dyDescent="0.25">
      <c r="E194" s="303"/>
      <c r="F194" s="303"/>
      <c r="G194" s="303"/>
      <c r="H194" s="303"/>
      <c r="I194" s="303"/>
      <c r="J194" s="303"/>
      <c r="K194" s="303"/>
      <c r="L194" s="303"/>
    </row>
    <row r="195" spans="5:12" hidden="1" x14ac:dyDescent="0.25">
      <c r="E195" s="303"/>
      <c r="F195" s="303"/>
      <c r="G195" s="303"/>
      <c r="H195" s="303"/>
      <c r="I195" s="303"/>
      <c r="J195" s="303"/>
      <c r="K195" s="303"/>
      <c r="L195" s="303"/>
    </row>
    <row r="196" spans="5:12" hidden="1" x14ac:dyDescent="0.25">
      <c r="E196" s="303"/>
      <c r="F196" s="303"/>
      <c r="G196" s="303"/>
      <c r="H196" s="303"/>
      <c r="I196" s="303"/>
      <c r="J196" s="303"/>
      <c r="K196" s="303"/>
      <c r="L196" s="303"/>
    </row>
    <row r="197" spans="5:12" hidden="1" x14ac:dyDescent="0.25">
      <c r="E197" s="303"/>
      <c r="F197" s="303"/>
      <c r="G197" s="303"/>
      <c r="H197" s="303"/>
      <c r="I197" s="303"/>
      <c r="J197" s="303"/>
      <c r="K197" s="303"/>
      <c r="L197" s="303"/>
    </row>
    <row r="198" spans="5:12" hidden="1" x14ac:dyDescent="0.25">
      <c r="E198" s="303"/>
      <c r="F198" s="303"/>
      <c r="G198" s="303"/>
      <c r="H198" s="303"/>
      <c r="I198" s="303"/>
      <c r="J198" s="303"/>
      <c r="K198" s="303"/>
      <c r="L198" s="303"/>
    </row>
    <row r="199" spans="5:12" hidden="1" x14ac:dyDescent="0.25">
      <c r="E199" s="303"/>
      <c r="F199" s="303"/>
      <c r="G199" s="303"/>
      <c r="H199" s="303"/>
      <c r="I199" s="303"/>
      <c r="J199" s="303"/>
      <c r="K199" s="303"/>
      <c r="L199" s="303"/>
    </row>
    <row r="200" spans="5:12" hidden="1" x14ac:dyDescent="0.25">
      <c r="E200" s="303"/>
      <c r="F200" s="303"/>
      <c r="G200" s="303"/>
      <c r="H200" s="303"/>
      <c r="I200" s="303"/>
      <c r="J200" s="303"/>
      <c r="K200" s="303"/>
      <c r="L200" s="303"/>
    </row>
    <row r="201" spans="5:12" hidden="1" x14ac:dyDescent="0.25">
      <c r="E201" s="303"/>
      <c r="F201" s="303"/>
      <c r="G201" s="303"/>
      <c r="H201" s="303"/>
      <c r="I201" s="303"/>
      <c r="J201" s="303"/>
      <c r="K201" s="303"/>
      <c r="L201" s="303"/>
    </row>
    <row r="202" spans="5:12" hidden="1" x14ac:dyDescent="0.25">
      <c r="E202" s="303"/>
      <c r="F202" s="303"/>
      <c r="G202" s="303"/>
      <c r="I202" s="303"/>
      <c r="J202" s="303"/>
      <c r="K202" s="303"/>
      <c r="L202" s="303"/>
    </row>
    <row r="203" spans="5:12" hidden="1" x14ac:dyDescent="0.25">
      <c r="E203" s="303"/>
      <c r="F203" s="303"/>
      <c r="G203" s="303"/>
      <c r="I203" s="303"/>
      <c r="J203" s="303"/>
      <c r="K203" s="303"/>
      <c r="L203" s="303"/>
    </row>
    <row r="204" spans="5:12" hidden="1" x14ac:dyDescent="0.25">
      <c r="E204" s="303"/>
      <c r="F204" s="303"/>
      <c r="G204" s="303"/>
      <c r="I204" s="303"/>
      <c r="J204" s="303"/>
      <c r="K204" s="303"/>
      <c r="L204" s="303"/>
    </row>
    <row r="205" spans="5:12" hidden="1" x14ac:dyDescent="0.25">
      <c r="E205" s="303"/>
      <c r="F205" s="303"/>
      <c r="J205" s="303"/>
      <c r="K205" s="303"/>
      <c r="L205" s="303"/>
    </row>
    <row r="206" spans="5:12" hidden="1" x14ac:dyDescent="0.25">
      <c r="J206" s="303"/>
      <c r="K206" s="303"/>
      <c r="L206" s="303"/>
    </row>
    <row r="207" spans="5:12" hidden="1" x14ac:dyDescent="0.25">
      <c r="J207" s="303"/>
      <c r="K207" s="303"/>
      <c r="L207" s="303"/>
    </row>
    <row r="208" spans="5:12" hidden="1" x14ac:dyDescent="0.25">
      <c r="J208" s="303"/>
      <c r="K208" s="303"/>
      <c r="L208" s="303"/>
    </row>
    <row r="209" spans="10:12" hidden="1" x14ac:dyDescent="0.25">
      <c r="J209" s="303"/>
      <c r="K209" s="303"/>
      <c r="L209" s="303"/>
    </row>
    <row r="210" spans="10:12" hidden="1" x14ac:dyDescent="0.25">
      <c r="J210" s="303"/>
      <c r="K210" s="303"/>
      <c r="L210" s="303"/>
    </row>
    <row r="211" spans="10:12" hidden="1" x14ac:dyDescent="0.25">
      <c r="J211" s="303"/>
      <c r="K211" s="303"/>
      <c r="L211" s="303"/>
    </row>
    <row r="212" spans="10:12" hidden="1" x14ac:dyDescent="0.25">
      <c r="J212" s="303"/>
      <c r="K212" s="303"/>
      <c r="L212" s="303"/>
    </row>
    <row r="213" spans="10:12" hidden="1" x14ac:dyDescent="0.25">
      <c r="J213" s="303"/>
      <c r="K213" s="303"/>
      <c r="L213" s="303"/>
    </row>
    <row r="214" spans="10:12" hidden="1" x14ac:dyDescent="0.25"/>
    <row r="215" spans="10:12" hidden="1" x14ac:dyDescent="0.25"/>
    <row r="216" spans="10:12" hidden="1" x14ac:dyDescent="0.25"/>
    <row r="217" spans="10:12" hidden="1" x14ac:dyDescent="0.25"/>
    <row r="218" spans="10:12" hidden="1" x14ac:dyDescent="0.25"/>
    <row r="219" spans="10:12" hidden="1" x14ac:dyDescent="0.25"/>
    <row r="220" spans="10:12" hidden="1" x14ac:dyDescent="0.25"/>
    <row r="221" spans="10:12" hidden="1" x14ac:dyDescent="0.25"/>
    <row r="222" spans="10:12" hidden="1" x14ac:dyDescent="0.25"/>
    <row r="223" spans="10:12" hidden="1" x14ac:dyDescent="0.25"/>
    <row r="224" spans="10:12" hidden="1" x14ac:dyDescent="0.25"/>
    <row r="225" hidden="1" x14ac:dyDescent="0.25"/>
    <row r="226" hidden="1" x14ac:dyDescent="0.25"/>
    <row r="227" hidden="1" x14ac:dyDescent="0.25"/>
    <row r="228" hidden="1" x14ac:dyDescent="0.25"/>
    <row r="229" hidden="1" x14ac:dyDescent="0.25"/>
    <row r="230" hidden="1" x14ac:dyDescent="0.25"/>
  </sheetData>
  <sheetProtection password="ECAB" sheet="1" objects="1" scenarios="1"/>
  <phoneticPr fontId="0" type="noConversion"/>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Roman,Regular"2016 Law Firm Statistical Survey
&amp;D &amp;T</oddFooter>
  </headerFooter>
  <ignoredErrors>
    <ignoredError sqref="O9:O10 O12" unlocked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BB257"/>
  <sheetViews>
    <sheetView zoomScaleNormal="100" workbookViewId="0">
      <pane xSplit="3" ySplit="6" topLeftCell="D7" activePane="bottomRight" state="frozen"/>
      <selection pane="topRight"/>
      <selection pane="bottomLeft"/>
      <selection pane="bottomRight" activeCell="M8" sqref="M8"/>
    </sheetView>
  </sheetViews>
  <sheetFormatPr defaultColWidth="0" defaultRowHeight="15.75" zeroHeight="1" x14ac:dyDescent="0.25"/>
  <cols>
    <col min="1" max="1" width="3.7109375" style="6" customWidth="1"/>
    <col min="2" max="2" width="49.28515625" style="6" customWidth="1"/>
    <col min="3" max="3" width="7.28515625" style="6" customWidth="1"/>
    <col min="4" max="4" width="1.7109375" style="6" customWidth="1"/>
    <col min="5" max="5" width="5" style="307" hidden="1" customWidth="1"/>
    <col min="6" max="6" width="4.5703125" style="307" hidden="1" customWidth="1"/>
    <col min="7" max="7" width="5" style="306" hidden="1" customWidth="1"/>
    <col min="8" max="8" width="4.140625" style="306" hidden="1" customWidth="1"/>
    <col min="9" max="9" width="5.7109375" style="306" hidden="1" customWidth="1"/>
    <col min="10" max="12" width="6" style="306" hidden="1" customWidth="1"/>
    <col min="13" max="13" width="11" style="34" customWidth="1"/>
    <col min="14" max="14" width="1.7109375" style="34" hidden="1" customWidth="1"/>
    <col min="15" max="16" width="11" style="26" hidden="1" customWidth="1"/>
    <col min="17" max="46" width="11" style="6" hidden="1" customWidth="1"/>
    <col min="47" max="47" width="52.85546875" style="14" customWidth="1"/>
    <col min="48" max="48" width="3.42578125" style="6" customWidth="1"/>
    <col min="49" max="49" width="67.85546875" style="6" customWidth="1"/>
    <col min="50" max="16384" width="9.140625" style="6" hidden="1"/>
  </cols>
  <sheetData>
    <row r="1" spans="1:54" ht="17.25" customHeight="1" x14ac:dyDescent="0.3">
      <c r="A1" s="117" t="str">
        <f>refSurveyLbl</f>
        <v>2016 Law Firm Statistical Survey</v>
      </c>
      <c r="B1" s="4"/>
      <c r="C1" s="4"/>
      <c r="D1" s="4"/>
      <c r="E1" s="303"/>
      <c r="F1" s="303"/>
      <c r="G1" s="303"/>
      <c r="H1" s="303"/>
      <c r="I1" s="303"/>
      <c r="J1" s="303"/>
      <c r="K1" s="303"/>
      <c r="L1" s="303"/>
      <c r="M1" s="31"/>
      <c r="N1" s="31"/>
      <c r="O1" s="14"/>
      <c r="P1" s="1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14"/>
      <c r="AW1" s="13"/>
      <c r="AZ1" s="394" t="s">
        <v>312</v>
      </c>
    </row>
    <row r="2" spans="1:54" ht="17.25" customHeight="1" x14ac:dyDescent="0.3">
      <c r="A2" s="600" t="str">
        <f>"Form 8:  Firm Financing &amp; PLI - " &amp; refSurveyYear</f>
        <v>Form 8:  Firm Financing &amp; PLI - 2016</v>
      </c>
      <c r="B2" s="9"/>
      <c r="C2" s="9"/>
      <c r="D2" s="9"/>
      <c r="E2" s="303"/>
      <c r="F2" s="303"/>
      <c r="G2" s="304"/>
      <c r="H2" s="304"/>
      <c r="I2" s="304"/>
      <c r="J2" s="304"/>
      <c r="K2" s="304"/>
      <c r="L2" s="304"/>
      <c r="M2" s="35"/>
      <c r="N2" s="35"/>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4"/>
      <c r="AV2" s="14"/>
      <c r="AW2" s="4"/>
      <c r="AZ2" s="394" t="s">
        <v>894</v>
      </c>
    </row>
    <row r="3" spans="1:54" ht="15.75" customHeight="1" x14ac:dyDescent="0.25">
      <c r="A3" s="74" t="s">
        <v>606</v>
      </c>
      <c r="B3" s="4"/>
      <c r="C3" s="4"/>
      <c r="D3" s="4"/>
      <c r="E3" s="303"/>
      <c r="F3" s="303"/>
      <c r="G3" s="304"/>
      <c r="H3" s="304"/>
      <c r="I3" s="304"/>
      <c r="J3" s="304"/>
      <c r="K3" s="304"/>
      <c r="L3" s="304"/>
      <c r="M3" s="31"/>
      <c r="N3" s="31"/>
      <c r="O3" s="58"/>
      <c r="P3" s="58"/>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14"/>
      <c r="AW3" s="4"/>
      <c r="AZ3" s="394" t="s">
        <v>31</v>
      </c>
    </row>
    <row r="4" spans="1:54" ht="15" customHeight="1" x14ac:dyDescent="0.25">
      <c r="A4" s="150" t="s">
        <v>607</v>
      </c>
      <c r="B4" s="4"/>
      <c r="C4" s="4"/>
      <c r="D4" s="4"/>
      <c r="E4" s="303"/>
      <c r="F4" s="303"/>
      <c r="G4" s="304"/>
      <c r="H4" s="304"/>
      <c r="I4" s="304"/>
      <c r="J4" s="304"/>
      <c r="K4" s="304"/>
      <c r="L4" s="304"/>
      <c r="M4" s="46"/>
      <c r="N4" s="31"/>
      <c r="O4" s="46"/>
      <c r="P4" s="46"/>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14"/>
      <c r="AW4" s="4"/>
      <c r="AZ4" s="394" t="s">
        <v>893</v>
      </c>
    </row>
    <row r="5" spans="1:54" s="137" customFormat="1" ht="15" customHeight="1" x14ac:dyDescent="0.3">
      <c r="A5" s="61"/>
      <c r="B5" s="133"/>
      <c r="C5" s="133"/>
      <c r="D5" s="133"/>
      <c r="E5" s="303"/>
      <c r="F5" s="303"/>
      <c r="G5" s="304"/>
      <c r="H5" s="304"/>
      <c r="I5" s="305"/>
      <c r="J5" s="305"/>
      <c r="K5" s="305"/>
      <c r="L5" s="305"/>
      <c r="M5" s="134"/>
      <c r="N5" s="135"/>
      <c r="O5" s="134"/>
      <c r="P5" s="134"/>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6"/>
      <c r="AW5" s="4"/>
      <c r="AZ5" s="394" t="s">
        <v>32</v>
      </c>
    </row>
    <row r="6" spans="1:54" ht="31.5" customHeight="1" x14ac:dyDescent="0.25">
      <c r="A6" s="62"/>
      <c r="B6" s="62"/>
      <c r="C6" s="62"/>
      <c r="D6" s="62"/>
      <c r="E6" s="371" t="s">
        <v>588</v>
      </c>
      <c r="F6" s="371" t="s">
        <v>589</v>
      </c>
      <c r="G6" s="303" t="s">
        <v>26</v>
      </c>
      <c r="H6" s="303" t="s">
        <v>645</v>
      </c>
      <c r="I6" s="306" t="s">
        <v>27</v>
      </c>
      <c r="J6" s="306" t="s">
        <v>743</v>
      </c>
      <c r="K6" s="306" t="s">
        <v>744</v>
      </c>
      <c r="L6" s="306" t="s">
        <v>942</v>
      </c>
      <c r="M6" s="194" t="str">
        <f>refTFLabel</f>
        <v>Total Firm</v>
      </c>
      <c r="N6" s="65"/>
      <c r="O6" s="192" t="str">
        <f>refTFALabel</f>
        <v>Total Firm</v>
      </c>
      <c r="P6" s="279" t="s">
        <v>665</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64"/>
      <c r="AV6" s="14"/>
      <c r="AW6" s="4"/>
      <c r="AZ6" s="395"/>
    </row>
    <row r="7" spans="1:54" s="18" customFormat="1" ht="15" customHeight="1" thickBot="1" x14ac:dyDescent="0.3">
      <c r="A7" s="62"/>
      <c r="B7" s="308" t="s">
        <v>723</v>
      </c>
      <c r="C7" s="283"/>
      <c r="D7" s="637"/>
      <c r="E7" s="303"/>
      <c r="F7" s="303"/>
      <c r="G7" s="303"/>
      <c r="H7" s="303"/>
      <c r="J7" s="303"/>
      <c r="K7" s="303"/>
      <c r="L7" s="303"/>
      <c r="M7" s="36"/>
      <c r="N7" s="36"/>
      <c r="O7" s="1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12"/>
      <c r="AV7" s="138"/>
      <c r="AW7" s="13"/>
      <c r="AZ7" s="396"/>
      <c r="BB7" s="18" t="s">
        <v>895</v>
      </c>
    </row>
    <row r="8" spans="1:54" s="18" customFormat="1" ht="14.25" customHeight="1" x14ac:dyDescent="0.25">
      <c r="A8" s="188">
        <v>1</v>
      </c>
      <c r="B8" s="190" t="s">
        <v>44</v>
      </c>
      <c r="C8" s="152"/>
      <c r="D8" s="129"/>
      <c r="E8" s="303">
        <v>342</v>
      </c>
      <c r="F8" s="303"/>
      <c r="G8" s="303">
        <v>0</v>
      </c>
      <c r="H8" s="303" t="s">
        <v>581</v>
      </c>
      <c r="I8" s="303" t="s">
        <v>1621</v>
      </c>
      <c r="J8" s="303">
        <v>0</v>
      </c>
      <c r="K8" s="303">
        <v>250000</v>
      </c>
      <c r="L8" s="303" t="s">
        <v>1273</v>
      </c>
      <c r="M8" s="88"/>
      <c r="N8" s="66"/>
      <c r="O8" s="157" t="str">
        <f>IF(ISNUMBER(M8),M8,IF(ISERROR(AVERAGE(Q8:AT8)),"",SUM(Q8:AT8)))</f>
        <v/>
      </c>
      <c r="P8" s="163"/>
      <c r="Q8" s="88"/>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12"/>
      <c r="AV8" s="138"/>
      <c r="AW8" s="13"/>
      <c r="AZ8" s="396" t="s">
        <v>1495</v>
      </c>
      <c r="BB8" s="18">
        <f>IF(AZ8="","",ROW())</f>
        <v>8</v>
      </c>
    </row>
    <row r="9" spans="1:54" s="18" customFormat="1" ht="14.25" customHeight="1" thickBot="1" x14ac:dyDescent="0.3">
      <c r="A9" s="188">
        <v>2</v>
      </c>
      <c r="B9" s="190" t="s">
        <v>724</v>
      </c>
      <c r="C9" s="152"/>
      <c r="D9" s="129"/>
      <c r="E9" s="303">
        <v>344</v>
      </c>
      <c r="F9" s="303"/>
      <c r="G9" s="303">
        <v>1</v>
      </c>
      <c r="H9" s="303" t="s">
        <v>581</v>
      </c>
      <c r="I9" s="303" t="s">
        <v>1622</v>
      </c>
      <c r="J9" s="303">
        <v>1</v>
      </c>
      <c r="K9" s="303">
        <v>10</v>
      </c>
      <c r="L9" s="303" t="s">
        <v>1274</v>
      </c>
      <c r="M9" s="124"/>
      <c r="N9" s="154"/>
      <c r="O9" s="220" t="str">
        <f>IF(ISNUMBER(M9),M9,"")</f>
        <v/>
      </c>
      <c r="P9" s="163"/>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9"/>
      <c r="AV9" s="138"/>
      <c r="AW9" s="13"/>
      <c r="AZ9" s="396"/>
      <c r="BB9" s="18" t="str">
        <f t="shared" ref="BB9:BB37" si="0">IF(AZ9="","",ROW())</f>
        <v/>
      </c>
    </row>
    <row r="10" spans="1:54" s="18" customFormat="1" ht="14.25" customHeight="1" thickBot="1" x14ac:dyDescent="0.3">
      <c r="A10" s="188">
        <v>3</v>
      </c>
      <c r="B10" s="190" t="s">
        <v>865</v>
      </c>
      <c r="C10" s="152"/>
      <c r="D10" s="129"/>
      <c r="E10" s="303">
        <v>8949</v>
      </c>
      <c r="F10" s="303"/>
      <c r="G10" s="303" t="s">
        <v>83</v>
      </c>
      <c r="H10" s="303" t="s">
        <v>889</v>
      </c>
      <c r="I10" s="303" t="s">
        <v>1623</v>
      </c>
      <c r="J10" s="303"/>
      <c r="K10" s="303"/>
      <c r="L10" s="303" t="s">
        <v>1275</v>
      </c>
      <c r="M10" s="661"/>
      <c r="N10" s="66"/>
      <c r="O10" s="220" t="str">
        <f>IF(M10="","",M10)</f>
        <v/>
      </c>
      <c r="P10" s="276"/>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12"/>
      <c r="AV10" s="138"/>
      <c r="AW10" s="13"/>
      <c r="AZ10" s="396"/>
      <c r="BB10" s="18" t="str">
        <f t="shared" si="0"/>
        <v/>
      </c>
    </row>
    <row r="11" spans="1:54" s="18" customFormat="1" ht="15" customHeight="1" x14ac:dyDescent="0.3">
      <c r="A11" s="188"/>
      <c r="B11" s="191" t="s">
        <v>725</v>
      </c>
      <c r="C11" s="152"/>
      <c r="D11" s="129"/>
      <c r="E11" s="303"/>
      <c r="F11" s="303"/>
      <c r="G11" s="303"/>
      <c r="H11" s="303"/>
      <c r="J11" s="303"/>
      <c r="K11" s="303"/>
      <c r="L11" s="303"/>
      <c r="M11" s="35"/>
      <c r="N11" s="66"/>
      <c r="O11" s="27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19"/>
      <c r="AV11" s="138"/>
      <c r="AW11" s="13"/>
      <c r="AZ11" s="396"/>
      <c r="BB11" s="18" t="str">
        <f t="shared" si="0"/>
        <v/>
      </c>
    </row>
    <row r="12" spans="1:54" s="18" customFormat="1" ht="14.25" customHeight="1" thickBot="1" x14ac:dyDescent="0.3">
      <c r="A12" s="188"/>
      <c r="B12" s="190" t="s">
        <v>726</v>
      </c>
      <c r="C12" s="152"/>
      <c r="D12" s="129"/>
      <c r="E12" s="303"/>
      <c r="F12" s="303"/>
      <c r="G12" s="303"/>
      <c r="H12" s="303"/>
      <c r="J12" s="303"/>
      <c r="K12" s="303"/>
      <c r="L12" s="303"/>
      <c r="M12" s="70"/>
      <c r="N12" s="66"/>
      <c r="O12" s="27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20"/>
      <c r="AV12" s="138"/>
      <c r="AW12" s="13"/>
      <c r="AZ12" s="396"/>
      <c r="BB12" s="18" t="str">
        <f t="shared" si="0"/>
        <v/>
      </c>
    </row>
    <row r="13" spans="1:54" s="18" customFormat="1" ht="14.25" customHeight="1" x14ac:dyDescent="0.25">
      <c r="A13" s="188">
        <v>4</v>
      </c>
      <c r="B13" s="189" t="s">
        <v>727</v>
      </c>
      <c r="C13" s="152"/>
      <c r="D13" s="129"/>
      <c r="E13" s="303">
        <v>4558</v>
      </c>
      <c r="F13" s="303"/>
      <c r="G13" s="303">
        <v>0</v>
      </c>
      <c r="H13" s="303"/>
      <c r="I13" s="303" t="s">
        <v>1624</v>
      </c>
      <c r="J13" s="303"/>
      <c r="K13" s="303"/>
      <c r="L13" s="303" t="s">
        <v>1276</v>
      </c>
      <c r="M13" s="88"/>
      <c r="N13" s="66"/>
      <c r="O13" s="216" t="str">
        <f>IF(ISNUMBER(M13),M13,"")</f>
        <v/>
      </c>
      <c r="P13" s="163"/>
      <c r="Q13" s="88"/>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20"/>
      <c r="AV13" s="138"/>
      <c r="AW13" s="13"/>
      <c r="AZ13" s="396" t="s">
        <v>1496</v>
      </c>
      <c r="BB13" s="18">
        <f t="shared" si="0"/>
        <v>13</v>
      </c>
    </row>
    <row r="14" spans="1:54" s="18" customFormat="1" ht="14.25" customHeight="1" thickBot="1" x14ac:dyDescent="0.3">
      <c r="A14" s="188">
        <v>5</v>
      </c>
      <c r="B14" s="189" t="s">
        <v>728</v>
      </c>
      <c r="C14" s="170"/>
      <c r="D14" s="284"/>
      <c r="E14" s="303">
        <v>4560</v>
      </c>
      <c r="F14" s="303"/>
      <c r="G14" s="303">
        <v>0</v>
      </c>
      <c r="H14" s="303"/>
      <c r="I14" s="303" t="s">
        <v>1625</v>
      </c>
      <c r="J14" s="303"/>
      <c r="K14" s="303"/>
      <c r="L14" s="303" t="s">
        <v>1277</v>
      </c>
      <c r="M14" s="79"/>
      <c r="N14" s="154"/>
      <c r="O14" s="278" t="str">
        <f>IF(ISNUMBER(M14),M14,"")</f>
        <v/>
      </c>
      <c r="P14" s="163"/>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19"/>
      <c r="AV14" s="138"/>
      <c r="AW14" s="13"/>
      <c r="AZ14" s="396" t="s">
        <v>1497</v>
      </c>
      <c r="BB14" s="18">
        <f t="shared" si="0"/>
        <v>14</v>
      </c>
    </row>
    <row r="15" spans="1:54" s="18" customFormat="1" ht="14.25" customHeight="1" thickBot="1" x14ac:dyDescent="0.3">
      <c r="A15" s="188"/>
      <c r="B15" s="190" t="s">
        <v>729</v>
      </c>
      <c r="C15" s="152"/>
      <c r="D15" s="129"/>
      <c r="E15" s="303"/>
      <c r="F15" s="303"/>
      <c r="G15" s="303"/>
      <c r="H15" s="303"/>
      <c r="J15" s="303"/>
      <c r="K15" s="303"/>
      <c r="L15" s="303"/>
      <c r="M15" s="51"/>
      <c r="N15" s="66"/>
      <c r="O15" s="27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20"/>
      <c r="AV15" s="138"/>
      <c r="AW15" s="13"/>
      <c r="AZ15" s="396"/>
      <c r="BB15" s="18" t="str">
        <f t="shared" si="0"/>
        <v/>
      </c>
    </row>
    <row r="16" spans="1:54" ht="14.25" customHeight="1" x14ac:dyDescent="0.25">
      <c r="A16" s="188">
        <v>6</v>
      </c>
      <c r="B16" s="189" t="s">
        <v>727</v>
      </c>
      <c r="C16" s="152"/>
      <c r="D16" s="129"/>
      <c r="E16" s="303">
        <v>4562</v>
      </c>
      <c r="F16" s="303"/>
      <c r="G16" s="303">
        <v>0</v>
      </c>
      <c r="H16" s="303"/>
      <c r="I16" s="303" t="s">
        <v>1626</v>
      </c>
      <c r="J16" s="303"/>
      <c r="K16" s="303"/>
      <c r="L16" s="303" t="s">
        <v>1278</v>
      </c>
      <c r="M16" s="88"/>
      <c r="N16" s="66"/>
      <c r="O16" s="216" t="str">
        <f>IF(ISNUMBER(M16),M16,"")</f>
        <v/>
      </c>
      <c r="P16" s="16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49"/>
      <c r="AV16" s="138"/>
      <c r="AW16" s="13"/>
      <c r="AZ16" s="395" t="s">
        <v>1498</v>
      </c>
      <c r="BB16" s="18">
        <f t="shared" si="0"/>
        <v>16</v>
      </c>
    </row>
    <row r="17" spans="1:54" ht="14.25" customHeight="1" thickBot="1" x14ac:dyDescent="0.3">
      <c r="A17" s="188">
        <v>7</v>
      </c>
      <c r="B17" s="189" t="s">
        <v>728</v>
      </c>
      <c r="C17" s="152"/>
      <c r="D17" s="129"/>
      <c r="E17" s="303">
        <v>4564</v>
      </c>
      <c r="F17" s="303"/>
      <c r="G17" s="303">
        <v>0</v>
      </c>
      <c r="H17" s="303"/>
      <c r="I17" s="303" t="s">
        <v>1627</v>
      </c>
      <c r="J17" s="303">
        <v>0</v>
      </c>
      <c r="K17" s="303">
        <v>250000</v>
      </c>
      <c r="L17" s="303" t="s">
        <v>1279</v>
      </c>
      <c r="M17" s="79"/>
      <c r="N17" s="66"/>
      <c r="O17" s="278" t="str">
        <f>IF(ISNUMBER(M17),M17,"")</f>
        <v/>
      </c>
      <c r="P17" s="163"/>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12"/>
      <c r="AV17" s="138"/>
      <c r="AW17" s="13"/>
      <c r="AZ17" s="395" t="s">
        <v>1499</v>
      </c>
      <c r="BB17" s="18">
        <f t="shared" si="0"/>
        <v>17</v>
      </c>
    </row>
    <row r="18" spans="1:54" ht="14.25" customHeight="1" thickBot="1" x14ac:dyDescent="0.3">
      <c r="A18" s="188"/>
      <c r="B18" s="190" t="s">
        <v>730</v>
      </c>
      <c r="C18" s="152"/>
      <c r="D18" s="129"/>
      <c r="E18" s="303"/>
      <c r="F18" s="303"/>
      <c r="G18" s="303"/>
      <c r="H18" s="303"/>
      <c r="I18" s="303"/>
      <c r="J18" s="303"/>
      <c r="K18" s="303"/>
      <c r="L18" s="303"/>
      <c r="M18" s="70"/>
      <c r="N18" s="66"/>
      <c r="O18" s="225"/>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12"/>
      <c r="AV18" s="138"/>
      <c r="AW18" s="13"/>
      <c r="AZ18" s="395"/>
      <c r="BB18" s="18" t="str">
        <f t="shared" si="0"/>
        <v/>
      </c>
    </row>
    <row r="19" spans="1:54" ht="14.25" customHeight="1" x14ac:dyDescent="0.25">
      <c r="A19" s="188">
        <v>8</v>
      </c>
      <c r="B19" s="189" t="s">
        <v>727</v>
      </c>
      <c r="C19" s="152"/>
      <c r="D19" s="129"/>
      <c r="E19" s="303">
        <v>4566</v>
      </c>
      <c r="F19" s="303"/>
      <c r="G19" s="303">
        <v>0</v>
      </c>
      <c r="H19" s="303"/>
      <c r="I19" s="303" t="s">
        <v>1628</v>
      </c>
      <c r="J19" s="303"/>
      <c r="K19" s="303"/>
      <c r="L19" s="303" t="s">
        <v>1280</v>
      </c>
      <c r="M19" s="88"/>
      <c r="N19" s="66"/>
      <c r="O19" s="216" t="str">
        <f>IF(ISNUMBER(M19),M19,"")</f>
        <v/>
      </c>
      <c r="P19" s="16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12"/>
      <c r="AV19" s="138"/>
      <c r="AW19" s="13"/>
      <c r="AZ19" s="395" t="s">
        <v>1500</v>
      </c>
      <c r="BB19" s="18">
        <f t="shared" si="0"/>
        <v>19</v>
      </c>
    </row>
    <row r="20" spans="1:54" ht="14.25" customHeight="1" thickBot="1" x14ac:dyDescent="0.3">
      <c r="A20" s="188">
        <v>9</v>
      </c>
      <c r="B20" s="189" t="s">
        <v>728</v>
      </c>
      <c r="C20" s="174"/>
      <c r="D20" s="129"/>
      <c r="E20" s="303">
        <v>4568</v>
      </c>
      <c r="F20" s="303"/>
      <c r="G20" s="303">
        <v>0</v>
      </c>
      <c r="H20" s="303"/>
      <c r="I20" s="303" t="s">
        <v>1629</v>
      </c>
      <c r="J20" s="303">
        <v>0</v>
      </c>
      <c r="K20" s="303">
        <v>250000</v>
      </c>
      <c r="L20" s="303" t="s">
        <v>1281</v>
      </c>
      <c r="M20" s="79"/>
      <c r="N20" s="154"/>
      <c r="O20" s="278" t="str">
        <f>IF(ISNUMBER(M20),M20,"")</f>
        <v/>
      </c>
      <c r="P20" s="163"/>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12"/>
      <c r="AV20" s="138"/>
      <c r="AW20" s="13"/>
      <c r="AZ20" s="395" t="s">
        <v>1501</v>
      </c>
      <c r="BB20" s="18">
        <f t="shared" si="0"/>
        <v>20</v>
      </c>
    </row>
    <row r="21" spans="1:54" ht="15" customHeight="1" x14ac:dyDescent="0.25">
      <c r="A21" s="403"/>
      <c r="B21" s="602" t="s">
        <v>628</v>
      </c>
      <c r="C21" s="636"/>
      <c r="D21" s="129"/>
      <c r="E21" s="303"/>
      <c r="F21" s="303"/>
      <c r="G21" s="303"/>
      <c r="H21" s="303"/>
      <c r="I21" s="303"/>
      <c r="J21" s="303"/>
      <c r="K21" s="303"/>
      <c r="L21" s="303"/>
      <c r="M21" s="70"/>
      <c r="N21" s="66"/>
      <c r="O21" s="225"/>
      <c r="P21" s="71"/>
      <c r="Q21" s="598"/>
      <c r="R21" s="598"/>
      <c r="S21" s="598"/>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R21" s="598"/>
      <c r="AS21" s="598"/>
      <c r="AT21" s="598"/>
      <c r="AU21" s="12"/>
      <c r="AV21" s="138"/>
      <c r="AW21" s="13"/>
      <c r="AZ21" s="395"/>
      <c r="BB21" s="18" t="str">
        <f t="shared" si="0"/>
        <v/>
      </c>
    </row>
    <row r="22" spans="1:54" ht="14.25" customHeight="1" x14ac:dyDescent="0.25">
      <c r="A22" s="403"/>
      <c r="B22" s="650" t="str">
        <f>"(report all values as of 12/31/"&amp;refSurveyYear&amp;")"</f>
        <v>(report all values as of 12/31/2016)</v>
      </c>
      <c r="C22" s="128"/>
      <c r="D22" s="129"/>
      <c r="E22" s="303"/>
      <c r="F22" s="303"/>
      <c r="G22" s="303"/>
      <c r="H22" s="303"/>
      <c r="I22" s="303"/>
      <c r="J22" s="303"/>
      <c r="K22" s="303"/>
      <c r="L22" s="303"/>
      <c r="M22" s="70"/>
      <c r="N22" s="66"/>
      <c r="O22" s="225"/>
      <c r="P22" s="71"/>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598"/>
      <c r="AN22" s="598"/>
      <c r="AO22" s="598"/>
      <c r="AP22" s="598"/>
      <c r="AQ22" s="598"/>
      <c r="AR22" s="598"/>
      <c r="AS22" s="598"/>
      <c r="AT22" s="598"/>
      <c r="AU22" s="12"/>
      <c r="AV22" s="138"/>
      <c r="AW22" s="13"/>
      <c r="AZ22" s="395"/>
      <c r="BB22" s="18" t="str">
        <f t="shared" si="0"/>
        <v/>
      </c>
    </row>
    <row r="23" spans="1:54" ht="14.25" customHeight="1" thickBot="1" x14ac:dyDescent="0.3">
      <c r="A23" s="599">
        <v>10</v>
      </c>
      <c r="B23" s="603" t="s">
        <v>629</v>
      </c>
      <c r="C23" s="128"/>
      <c r="D23" s="129"/>
      <c r="E23" s="303"/>
      <c r="F23" s="303"/>
      <c r="G23" s="303"/>
      <c r="H23" s="303"/>
      <c r="I23" s="303"/>
      <c r="J23" s="303"/>
      <c r="K23" s="303"/>
      <c r="L23" s="303"/>
      <c r="M23" s="70"/>
      <c r="N23" s="66"/>
      <c r="O23" s="225"/>
      <c r="P23" s="71"/>
      <c r="Q23" s="598"/>
      <c r="R23" s="598"/>
      <c r="S23" s="598"/>
      <c r="T23" s="598"/>
      <c r="U23" s="598"/>
      <c r="V23" s="598"/>
      <c r="W23" s="598"/>
      <c r="X23" s="598"/>
      <c r="Y23" s="598"/>
      <c r="Z23" s="598"/>
      <c r="AA23" s="598"/>
      <c r="AB23" s="598"/>
      <c r="AC23" s="598"/>
      <c r="AD23" s="598"/>
      <c r="AE23" s="598"/>
      <c r="AF23" s="598"/>
      <c r="AG23" s="598"/>
      <c r="AH23" s="598"/>
      <c r="AI23" s="598"/>
      <c r="AJ23" s="598"/>
      <c r="AK23" s="598"/>
      <c r="AL23" s="598"/>
      <c r="AM23" s="598"/>
      <c r="AN23" s="598"/>
      <c r="AO23" s="598"/>
      <c r="AP23" s="598"/>
      <c r="AQ23" s="598"/>
      <c r="AR23" s="598"/>
      <c r="AS23" s="598"/>
      <c r="AT23" s="598"/>
      <c r="AU23" s="12"/>
      <c r="AV23" s="138"/>
      <c r="AW23" s="13"/>
      <c r="AZ23" s="395"/>
      <c r="BB23" s="18" t="str">
        <f t="shared" si="0"/>
        <v/>
      </c>
    </row>
    <row r="24" spans="1:54" ht="14.25" customHeight="1" x14ac:dyDescent="0.25">
      <c r="A24" s="599"/>
      <c r="B24" s="603" t="s">
        <v>630</v>
      </c>
      <c r="C24" s="128"/>
      <c r="D24" s="129"/>
      <c r="E24" s="303">
        <v>8625</v>
      </c>
      <c r="F24" s="303"/>
      <c r="G24" s="303">
        <v>0</v>
      </c>
      <c r="H24" s="303"/>
      <c r="I24" s="303" t="s">
        <v>1630</v>
      </c>
      <c r="J24" s="303">
        <v>0</v>
      </c>
      <c r="K24" s="303">
        <v>10</v>
      </c>
      <c r="L24" s="303" t="s">
        <v>1282</v>
      </c>
      <c r="M24" s="79"/>
      <c r="N24" s="66"/>
      <c r="O24" s="277" t="str">
        <f>IF(ISNUMBER(M24),M24,"")</f>
        <v/>
      </c>
      <c r="P24" s="2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12"/>
      <c r="AV24" s="138"/>
      <c r="AW24" s="13"/>
      <c r="AZ24" s="395"/>
      <c r="BB24" s="18" t="str">
        <f t="shared" si="0"/>
        <v/>
      </c>
    </row>
    <row r="25" spans="1:54" ht="14.25" customHeight="1" x14ac:dyDescent="0.25">
      <c r="A25" s="599">
        <v>11</v>
      </c>
      <c r="B25" s="603" t="s">
        <v>631</v>
      </c>
      <c r="C25" s="128"/>
      <c r="D25" s="129"/>
      <c r="E25" s="303">
        <v>8627</v>
      </c>
      <c r="F25" s="303"/>
      <c r="G25" s="303">
        <v>0</v>
      </c>
      <c r="H25" s="303"/>
      <c r="I25" s="303" t="s">
        <v>1631</v>
      </c>
      <c r="J25" s="303"/>
      <c r="K25" s="303"/>
      <c r="L25" s="303" t="s">
        <v>1283</v>
      </c>
      <c r="M25" s="88"/>
      <c r="N25" s="66"/>
      <c r="O25" s="621" t="str">
        <f>IF(ISNUMBER(M25),M25,"")</f>
        <v/>
      </c>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12"/>
      <c r="AV25" s="138"/>
      <c r="AW25" s="13"/>
      <c r="AZ25" s="395" t="s">
        <v>1502</v>
      </c>
      <c r="BB25" s="18">
        <f t="shared" si="0"/>
        <v>25</v>
      </c>
    </row>
    <row r="26" spans="1:54" ht="14.25" customHeight="1" x14ac:dyDescent="0.25">
      <c r="A26" s="599">
        <v>12</v>
      </c>
      <c r="B26" s="603" t="s">
        <v>605</v>
      </c>
      <c r="C26" s="128"/>
      <c r="D26" s="129"/>
      <c r="E26" s="303">
        <v>8629</v>
      </c>
      <c r="F26" s="303"/>
      <c r="G26" s="303">
        <v>0</v>
      </c>
      <c r="H26" s="303"/>
      <c r="I26" s="303" t="s">
        <v>1632</v>
      </c>
      <c r="J26" s="303"/>
      <c r="K26" s="303"/>
      <c r="L26" s="303" t="s">
        <v>1284</v>
      </c>
      <c r="M26" s="88"/>
      <c r="N26" s="66"/>
      <c r="O26" s="621" t="str">
        <f>IF(ISNUMBER(M26),M26,"")</f>
        <v/>
      </c>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12"/>
      <c r="AV26" s="138"/>
      <c r="AW26" s="13"/>
      <c r="AZ26" s="395" t="s">
        <v>1503</v>
      </c>
      <c r="BB26" s="18">
        <f t="shared" si="0"/>
        <v>26</v>
      </c>
    </row>
    <row r="27" spans="1:54" ht="14.25" customHeight="1" x14ac:dyDescent="0.25">
      <c r="A27" s="599">
        <v>13</v>
      </c>
      <c r="B27" s="603" t="s">
        <v>885</v>
      </c>
      <c r="C27" s="405"/>
      <c r="D27" s="129"/>
      <c r="E27" s="303">
        <v>8631</v>
      </c>
      <c r="F27" s="303"/>
      <c r="G27" s="303">
        <v>0</v>
      </c>
      <c r="H27" s="303"/>
      <c r="I27" s="303" t="s">
        <v>1633</v>
      </c>
      <c r="J27" s="303">
        <v>0</v>
      </c>
      <c r="K27" s="303">
        <v>84</v>
      </c>
      <c r="L27" s="303" t="s">
        <v>1285</v>
      </c>
      <c r="M27" s="79"/>
      <c r="N27" s="66"/>
      <c r="O27" s="217" t="str">
        <f>IF(ISNUMBER(M27),M27,"")</f>
        <v/>
      </c>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12"/>
      <c r="AV27" s="138"/>
      <c r="AW27" s="13"/>
      <c r="AZ27" s="395"/>
      <c r="BB27" s="18" t="str">
        <f t="shared" si="0"/>
        <v/>
      </c>
    </row>
    <row r="28" spans="1:54" ht="14.25" customHeight="1" x14ac:dyDescent="0.25">
      <c r="A28" s="599">
        <v>14</v>
      </c>
      <c r="B28" s="603" t="s">
        <v>886</v>
      </c>
      <c r="C28" s="128"/>
      <c r="D28" s="129"/>
      <c r="E28" s="303">
        <v>8633</v>
      </c>
      <c r="F28" s="303"/>
      <c r="G28" s="303">
        <v>1</v>
      </c>
      <c r="H28" s="303"/>
      <c r="I28" s="303" t="s">
        <v>1634</v>
      </c>
      <c r="J28" s="303">
        <v>0</v>
      </c>
      <c r="K28" s="303">
        <v>25</v>
      </c>
      <c r="L28" s="303" t="s">
        <v>1286</v>
      </c>
      <c r="M28" s="124"/>
      <c r="N28" s="66"/>
      <c r="O28" s="366" t="str">
        <f>IF(ISNUMBER(M28),M28,"")</f>
        <v/>
      </c>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12"/>
      <c r="AV28" s="138"/>
      <c r="AW28" s="13"/>
      <c r="AZ28" s="395"/>
      <c r="BB28" s="18" t="str">
        <f t="shared" si="0"/>
        <v/>
      </c>
    </row>
    <row r="29" spans="1:54" ht="14.25" customHeight="1" x14ac:dyDescent="0.25">
      <c r="A29" s="599">
        <v>15</v>
      </c>
      <c r="B29" s="603" t="s">
        <v>887</v>
      </c>
      <c r="C29" s="128"/>
      <c r="D29" s="129"/>
      <c r="E29" s="303">
        <v>8635</v>
      </c>
      <c r="F29" s="303"/>
      <c r="G29" s="303" t="s">
        <v>83</v>
      </c>
      <c r="H29" s="303" t="s">
        <v>625</v>
      </c>
      <c r="I29" s="303" t="s">
        <v>1635</v>
      </c>
      <c r="J29" s="303"/>
      <c r="K29" s="303"/>
      <c r="L29" s="303" t="s">
        <v>1287</v>
      </c>
      <c r="M29" s="651"/>
      <c r="N29" s="66"/>
      <c r="O29" s="646" t="str">
        <f>IF(M29="","",M29)</f>
        <v/>
      </c>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12"/>
      <c r="AV29" s="138"/>
      <c r="AW29" s="13"/>
      <c r="AZ29" s="395"/>
      <c r="BB29" s="18" t="str">
        <f t="shared" si="0"/>
        <v/>
      </c>
    </row>
    <row r="30" spans="1:54" ht="14.25" customHeight="1" thickBot="1" x14ac:dyDescent="0.3">
      <c r="A30" s="599">
        <v>16</v>
      </c>
      <c r="B30" s="603" t="s">
        <v>574</v>
      </c>
      <c r="C30" s="128"/>
      <c r="D30" s="129"/>
      <c r="E30" s="303">
        <v>8637</v>
      </c>
      <c r="F30" s="303"/>
      <c r="G30" s="303">
        <v>1</v>
      </c>
      <c r="H30" s="303"/>
      <c r="I30" s="303" t="s">
        <v>1636</v>
      </c>
      <c r="J30" s="303">
        <v>0</v>
      </c>
      <c r="K30" s="303">
        <v>25</v>
      </c>
      <c r="L30" s="303" t="s">
        <v>1288</v>
      </c>
      <c r="M30" s="124"/>
      <c r="N30" s="66"/>
      <c r="O30" s="220" t="str">
        <f>IF(ISNUMBER(M30),M30,"")</f>
        <v/>
      </c>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12"/>
      <c r="AV30" s="138"/>
      <c r="AW30" s="13"/>
      <c r="AZ30" s="395"/>
      <c r="BB30" s="18" t="str">
        <f t="shared" si="0"/>
        <v/>
      </c>
    </row>
    <row r="31" spans="1:54" ht="14.25" customHeight="1" thickBot="1" x14ac:dyDescent="0.3">
      <c r="A31" s="599">
        <v>17</v>
      </c>
      <c r="B31" s="603" t="s">
        <v>632</v>
      </c>
      <c r="C31" s="128"/>
      <c r="D31" s="129"/>
      <c r="E31" s="303"/>
      <c r="F31" s="303"/>
      <c r="G31" s="303"/>
      <c r="H31" s="303"/>
      <c r="I31" s="303"/>
      <c r="J31" s="303"/>
      <c r="K31" s="303"/>
      <c r="L31" s="303"/>
      <c r="M31" s="70"/>
      <c r="N31" s="66"/>
      <c r="O31" s="225"/>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12"/>
      <c r="AV31" s="138"/>
      <c r="AW31" s="13"/>
      <c r="AZ31" s="395"/>
      <c r="BB31" s="18" t="str">
        <f t="shared" si="0"/>
        <v/>
      </c>
    </row>
    <row r="32" spans="1:54" ht="14.25" customHeight="1" thickBot="1" x14ac:dyDescent="0.3">
      <c r="A32" s="599"/>
      <c r="B32" s="603" t="s">
        <v>864</v>
      </c>
      <c r="C32" s="638"/>
      <c r="D32" s="129"/>
      <c r="E32" s="303">
        <v>8639</v>
      </c>
      <c r="F32" s="303"/>
      <c r="G32" s="303">
        <v>0</v>
      </c>
      <c r="H32" s="303"/>
      <c r="I32" s="303" t="s">
        <v>1637</v>
      </c>
      <c r="J32" s="303"/>
      <c r="K32" s="303"/>
      <c r="L32" s="303" t="s">
        <v>1289</v>
      </c>
      <c r="M32" s="88"/>
      <c r="N32" s="66"/>
      <c r="O32" s="622" t="str">
        <f>IF(ISNUMBER(M32),M32,"")</f>
        <v/>
      </c>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12"/>
      <c r="AV32" s="138"/>
      <c r="AW32" s="13"/>
      <c r="AZ32" s="395" t="s">
        <v>1504</v>
      </c>
      <c r="BB32" s="18">
        <f t="shared" si="0"/>
        <v>32</v>
      </c>
    </row>
    <row r="33" spans="1:54" ht="15" customHeight="1" thickBot="1" x14ac:dyDescent="0.3">
      <c r="A33" s="62"/>
      <c r="B33" s="63" t="s">
        <v>688</v>
      </c>
      <c r="C33" s="165"/>
      <c r="D33" s="129"/>
      <c r="E33" s="303"/>
      <c r="F33" s="303"/>
      <c r="G33" s="303"/>
      <c r="H33" s="303"/>
      <c r="J33" s="303"/>
      <c r="K33" s="303"/>
      <c r="L33" s="303"/>
      <c r="M33" s="70"/>
      <c r="N33" s="66"/>
      <c r="O33" s="225"/>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27"/>
      <c r="AV33" s="55"/>
      <c r="AW33" s="4"/>
      <c r="AZ33" s="395"/>
      <c r="BB33" s="18" t="str">
        <f t="shared" si="0"/>
        <v/>
      </c>
    </row>
    <row r="34" spans="1:54" ht="14.25" customHeight="1" x14ac:dyDescent="0.25">
      <c r="A34" s="62">
        <v>18</v>
      </c>
      <c r="B34" s="127" t="s">
        <v>76</v>
      </c>
      <c r="C34" s="128"/>
      <c r="D34" s="129"/>
      <c r="E34" s="303">
        <v>4674</v>
      </c>
      <c r="F34" s="303"/>
      <c r="G34" s="303">
        <v>0</v>
      </c>
      <c r="H34" s="303" t="s">
        <v>581</v>
      </c>
      <c r="I34" s="303" t="s">
        <v>1638</v>
      </c>
      <c r="J34" s="303">
        <v>10000</v>
      </c>
      <c r="K34" s="303">
        <v>250000</v>
      </c>
      <c r="L34" s="303" t="s">
        <v>1290</v>
      </c>
      <c r="M34" s="88"/>
      <c r="N34" s="66"/>
      <c r="O34" s="216" t="str">
        <f>IF(ISNUMBER(M34),M34,"")</f>
        <v/>
      </c>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13"/>
      <c r="AV34" s="55"/>
      <c r="AW34" s="4"/>
      <c r="AZ34" s="395" t="s">
        <v>1505</v>
      </c>
      <c r="BB34" s="18">
        <f t="shared" si="0"/>
        <v>34</v>
      </c>
    </row>
    <row r="35" spans="1:54" ht="14.25" customHeight="1" x14ac:dyDescent="0.25">
      <c r="A35" s="62">
        <v>19</v>
      </c>
      <c r="B35" s="127" t="s">
        <v>77</v>
      </c>
      <c r="C35" s="128"/>
      <c r="D35" s="129"/>
      <c r="E35" s="303">
        <v>4676</v>
      </c>
      <c r="F35" s="303"/>
      <c r="G35" s="303">
        <v>0</v>
      </c>
      <c r="H35" s="303" t="s">
        <v>581</v>
      </c>
      <c r="I35" s="303" t="s">
        <v>1639</v>
      </c>
      <c r="J35" s="303">
        <v>5000</v>
      </c>
      <c r="K35" s="303">
        <v>150000</v>
      </c>
      <c r="L35" s="303" t="s">
        <v>1291</v>
      </c>
      <c r="M35" s="79"/>
      <c r="N35" s="66"/>
      <c r="O35" s="217" t="str">
        <f>IF(ISNUMBER(M35),M35,"")</f>
        <v/>
      </c>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13"/>
      <c r="AV35" s="55"/>
      <c r="AW35" s="4"/>
      <c r="AZ35" s="395" t="s">
        <v>1506</v>
      </c>
      <c r="BB35" s="18">
        <f t="shared" si="0"/>
        <v>35</v>
      </c>
    </row>
    <row r="36" spans="1:54" ht="14.25" customHeight="1" x14ac:dyDescent="0.25">
      <c r="A36" s="62">
        <v>20</v>
      </c>
      <c r="B36" s="127" t="s">
        <v>593</v>
      </c>
      <c r="C36" s="128"/>
      <c r="D36" s="129"/>
      <c r="E36" s="303">
        <v>4680</v>
      </c>
      <c r="F36" s="303"/>
      <c r="G36" s="303">
        <v>0</v>
      </c>
      <c r="H36" s="303" t="s">
        <v>581</v>
      </c>
      <c r="I36" s="303" t="s">
        <v>1640</v>
      </c>
      <c r="J36" s="303">
        <v>100</v>
      </c>
      <c r="K36" s="303">
        <v>4000</v>
      </c>
      <c r="L36" s="303" t="s">
        <v>1292</v>
      </c>
      <c r="M36" s="79"/>
      <c r="N36" s="66"/>
      <c r="O36" s="217" t="str">
        <f>IF(ISNUMBER(M36),M36,"")</f>
        <v/>
      </c>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13"/>
      <c r="AV36" s="55"/>
      <c r="AW36" s="4"/>
      <c r="AZ36" s="395" t="s">
        <v>1507</v>
      </c>
      <c r="BB36" s="18">
        <f t="shared" si="0"/>
        <v>36</v>
      </c>
    </row>
    <row r="37" spans="1:54" ht="14.25" customHeight="1" thickBot="1" x14ac:dyDescent="0.3">
      <c r="A37" s="62">
        <v>21</v>
      </c>
      <c r="B37" s="127" t="s">
        <v>78</v>
      </c>
      <c r="C37" s="128"/>
      <c r="D37" s="129"/>
      <c r="E37" s="303">
        <v>4678</v>
      </c>
      <c r="F37" s="303"/>
      <c r="G37" s="303">
        <v>0</v>
      </c>
      <c r="H37" s="303" t="s">
        <v>581</v>
      </c>
      <c r="I37" s="303" t="s">
        <v>1641</v>
      </c>
      <c r="J37" s="303">
        <v>100</v>
      </c>
      <c r="K37" s="303">
        <v>2500</v>
      </c>
      <c r="L37" s="303" t="s">
        <v>1293</v>
      </c>
      <c r="M37" s="79"/>
      <c r="N37" s="66"/>
      <c r="O37" s="218" t="str">
        <f>IF(ISNUMBER(M37),M37,"")</f>
        <v/>
      </c>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13"/>
      <c r="AV37" s="55"/>
      <c r="AW37" s="4"/>
      <c r="AZ37" s="395" t="s">
        <v>1508</v>
      </c>
      <c r="BB37" s="18">
        <f t="shared" si="0"/>
        <v>37</v>
      </c>
    </row>
    <row r="38" spans="1:54" ht="3.75" customHeight="1" x14ac:dyDescent="0.25">
      <c r="A38" s="62"/>
      <c r="B38" s="130"/>
      <c r="C38" s="151"/>
      <c r="D38" s="131"/>
      <c r="E38" s="303"/>
      <c r="F38" s="303"/>
      <c r="G38" s="303"/>
      <c r="H38" s="303"/>
      <c r="I38" s="303"/>
      <c r="J38" s="303"/>
      <c r="K38" s="303"/>
      <c r="L38" s="303"/>
      <c r="M38" s="24"/>
      <c r="N38" s="48"/>
      <c r="O38" s="24"/>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23"/>
      <c r="AV38" s="55"/>
      <c r="AW38" s="13"/>
    </row>
    <row r="39" spans="1:54" ht="7.5" customHeight="1" x14ac:dyDescent="0.25">
      <c r="A39" s="201"/>
      <c r="B39" s="4"/>
      <c r="C39" s="4"/>
      <c r="D39" s="4"/>
      <c r="E39" s="303"/>
      <c r="F39" s="303"/>
      <c r="G39" s="303"/>
      <c r="H39" s="303"/>
      <c r="I39" s="303"/>
      <c r="J39" s="303"/>
      <c r="K39" s="303"/>
      <c r="L39" s="303"/>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8"/>
      <c r="AW39" s="4"/>
    </row>
    <row r="40" spans="1:54" hidden="1" x14ac:dyDescent="0.25">
      <c r="A40" s="8"/>
      <c r="B40" s="8"/>
      <c r="C40" s="8"/>
      <c r="D40" s="8"/>
      <c r="E40" s="303"/>
      <c r="F40" s="303"/>
      <c r="G40" s="303"/>
      <c r="H40" s="303"/>
      <c r="I40" s="303"/>
      <c r="J40" s="303"/>
      <c r="K40" s="303"/>
      <c r="L40" s="303"/>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4"/>
      <c r="AW40" s="4"/>
    </row>
    <row r="41" spans="1:54" hidden="1" x14ac:dyDescent="0.25">
      <c r="E41" s="303"/>
      <c r="F41" s="303"/>
      <c r="G41" s="303"/>
      <c r="H41" s="303"/>
      <c r="I41" s="303"/>
      <c r="J41" s="303"/>
      <c r="K41" s="303"/>
      <c r="L41" s="303"/>
      <c r="AV41" s="8"/>
    </row>
    <row r="42" spans="1:54" hidden="1" x14ac:dyDescent="0.25">
      <c r="E42" s="303"/>
      <c r="F42" s="303"/>
      <c r="G42" s="303"/>
      <c r="H42" s="303"/>
      <c r="I42" s="303"/>
      <c r="J42" s="303"/>
      <c r="K42" s="303"/>
      <c r="L42" s="303"/>
    </row>
    <row r="43" spans="1:54" hidden="1" x14ac:dyDescent="0.25">
      <c r="E43" s="303"/>
      <c r="F43" s="303"/>
      <c r="G43" s="303"/>
      <c r="H43" s="303"/>
      <c r="I43" s="303"/>
      <c r="J43" s="303"/>
      <c r="K43" s="303"/>
      <c r="L43" s="303"/>
    </row>
    <row r="44" spans="1:54" hidden="1" x14ac:dyDescent="0.25">
      <c r="E44" s="303"/>
      <c r="F44" s="303"/>
      <c r="G44" s="303"/>
      <c r="H44" s="303"/>
      <c r="I44" s="303"/>
      <c r="J44" s="303"/>
      <c r="K44" s="303"/>
      <c r="L44" s="303"/>
    </row>
    <row r="45" spans="1:54" hidden="1" x14ac:dyDescent="0.25">
      <c r="E45" s="303"/>
      <c r="F45" s="303"/>
      <c r="G45" s="303"/>
      <c r="H45" s="303"/>
      <c r="I45" s="303"/>
      <c r="J45" s="303"/>
      <c r="K45" s="303"/>
      <c r="L45" s="303"/>
    </row>
    <row r="46" spans="1:54" hidden="1" x14ac:dyDescent="0.25">
      <c r="E46" s="303"/>
      <c r="F46" s="303"/>
      <c r="G46" s="303"/>
      <c r="H46" s="303"/>
      <c r="I46" s="303"/>
      <c r="J46" s="303"/>
      <c r="K46" s="303"/>
      <c r="L46" s="303"/>
    </row>
    <row r="47" spans="1:54" hidden="1" x14ac:dyDescent="0.25">
      <c r="E47" s="303"/>
      <c r="F47" s="303"/>
      <c r="G47" s="303"/>
      <c r="H47" s="303"/>
      <c r="I47" s="303"/>
      <c r="J47" s="303"/>
      <c r="K47" s="303"/>
      <c r="L47" s="303"/>
    </row>
    <row r="48" spans="1:54" hidden="1" x14ac:dyDescent="0.25">
      <c r="E48" s="303"/>
      <c r="F48" s="303"/>
      <c r="G48" s="303"/>
      <c r="H48" s="303"/>
      <c r="I48" s="303"/>
      <c r="J48" s="303"/>
      <c r="K48" s="303"/>
      <c r="L48" s="303"/>
    </row>
    <row r="49" spans="5:12" hidden="1" x14ac:dyDescent="0.25">
      <c r="E49" s="303"/>
      <c r="F49" s="303"/>
      <c r="G49" s="303"/>
      <c r="H49" s="303"/>
      <c r="I49" s="303"/>
      <c r="J49" s="303"/>
      <c r="K49" s="303"/>
      <c r="L49" s="303"/>
    </row>
    <row r="50" spans="5:12" hidden="1" x14ac:dyDescent="0.25">
      <c r="E50" s="303"/>
      <c r="F50" s="303"/>
      <c r="G50" s="303"/>
      <c r="H50" s="303"/>
      <c r="I50" s="303"/>
      <c r="J50" s="303"/>
      <c r="K50" s="303"/>
      <c r="L50" s="303"/>
    </row>
    <row r="51" spans="5:12" hidden="1" x14ac:dyDescent="0.25">
      <c r="E51" s="303"/>
      <c r="F51" s="303"/>
      <c r="G51" s="303"/>
      <c r="H51" s="303"/>
      <c r="I51" s="303"/>
      <c r="J51" s="303"/>
      <c r="K51" s="303"/>
      <c r="L51" s="303"/>
    </row>
    <row r="52" spans="5:12" hidden="1" x14ac:dyDescent="0.25">
      <c r="E52" s="303"/>
      <c r="F52" s="303"/>
      <c r="G52" s="303"/>
      <c r="H52" s="303"/>
      <c r="I52" s="303"/>
      <c r="J52" s="303"/>
      <c r="K52" s="303"/>
      <c r="L52" s="303"/>
    </row>
    <row r="53" spans="5:12" hidden="1" x14ac:dyDescent="0.25">
      <c r="E53" s="303"/>
      <c r="F53" s="303"/>
      <c r="G53" s="303"/>
      <c r="H53" s="303"/>
      <c r="I53" s="303"/>
      <c r="J53" s="303"/>
      <c r="K53" s="303"/>
      <c r="L53" s="303"/>
    </row>
    <row r="54" spans="5:12" hidden="1" x14ac:dyDescent="0.25">
      <c r="E54" s="303"/>
      <c r="F54" s="303"/>
      <c r="G54" s="303"/>
      <c r="H54" s="303"/>
      <c r="I54" s="303"/>
      <c r="J54" s="303"/>
      <c r="K54" s="303"/>
      <c r="L54" s="303"/>
    </row>
    <row r="55" spans="5:12" hidden="1" x14ac:dyDescent="0.25">
      <c r="E55" s="303"/>
      <c r="F55" s="303"/>
      <c r="G55" s="303"/>
      <c r="H55" s="303"/>
      <c r="I55" s="303"/>
      <c r="J55" s="303"/>
      <c r="K55" s="303"/>
      <c r="L55" s="303"/>
    </row>
    <row r="56" spans="5:12" hidden="1" x14ac:dyDescent="0.25">
      <c r="E56" s="303"/>
      <c r="F56" s="303"/>
      <c r="G56" s="303"/>
      <c r="H56" s="303"/>
      <c r="I56" s="303"/>
      <c r="J56" s="303"/>
      <c r="K56" s="303"/>
      <c r="L56" s="303"/>
    </row>
    <row r="57" spans="5:12" hidden="1" x14ac:dyDescent="0.25">
      <c r="E57" s="303"/>
      <c r="F57" s="303"/>
      <c r="G57" s="303"/>
      <c r="H57" s="303"/>
      <c r="I57" s="303"/>
      <c r="J57" s="303"/>
      <c r="K57" s="303"/>
      <c r="L57" s="303"/>
    </row>
    <row r="58" spans="5:12" hidden="1" x14ac:dyDescent="0.25">
      <c r="E58" s="303"/>
      <c r="F58" s="303"/>
      <c r="G58" s="303"/>
      <c r="H58" s="303"/>
      <c r="I58" s="303"/>
      <c r="J58" s="303"/>
      <c r="K58" s="303"/>
      <c r="L58" s="303"/>
    </row>
    <row r="59" spans="5:12" hidden="1" x14ac:dyDescent="0.25">
      <c r="E59" s="303"/>
      <c r="F59" s="303"/>
      <c r="G59" s="303"/>
      <c r="H59" s="303"/>
      <c r="I59" s="303"/>
      <c r="J59" s="303"/>
      <c r="K59" s="303"/>
      <c r="L59" s="303"/>
    </row>
    <row r="60" spans="5:12" hidden="1" x14ac:dyDescent="0.25">
      <c r="E60" s="303"/>
      <c r="F60" s="303"/>
      <c r="G60" s="303"/>
      <c r="H60" s="303"/>
      <c r="I60" s="303"/>
      <c r="J60" s="303"/>
      <c r="K60" s="303"/>
      <c r="L60" s="303"/>
    </row>
    <row r="61" spans="5:12" hidden="1" x14ac:dyDescent="0.25">
      <c r="E61" s="303"/>
      <c r="F61" s="303"/>
      <c r="G61" s="303"/>
      <c r="H61" s="303"/>
      <c r="I61" s="303"/>
      <c r="J61" s="303"/>
      <c r="K61" s="303"/>
      <c r="L61" s="303"/>
    </row>
    <row r="62" spans="5:12" hidden="1" x14ac:dyDescent="0.25">
      <c r="E62" s="303"/>
      <c r="F62" s="303"/>
      <c r="G62" s="303"/>
      <c r="H62" s="303"/>
      <c r="I62" s="303"/>
      <c r="J62" s="303"/>
      <c r="K62" s="303"/>
      <c r="L62" s="303"/>
    </row>
    <row r="63" spans="5:12" hidden="1" x14ac:dyDescent="0.25">
      <c r="E63" s="303"/>
      <c r="F63" s="303"/>
      <c r="G63" s="303"/>
      <c r="H63" s="303"/>
      <c r="I63" s="303"/>
      <c r="J63" s="303"/>
      <c r="K63" s="303"/>
      <c r="L63" s="303"/>
    </row>
    <row r="64" spans="5:12" hidden="1" x14ac:dyDescent="0.25">
      <c r="E64" s="303"/>
      <c r="F64" s="303"/>
      <c r="G64" s="303"/>
      <c r="H64" s="303"/>
      <c r="I64" s="303"/>
      <c r="J64" s="303"/>
      <c r="K64" s="303"/>
      <c r="L64" s="303"/>
    </row>
    <row r="65" spans="5:12" hidden="1" x14ac:dyDescent="0.25">
      <c r="E65" s="303"/>
      <c r="F65" s="303"/>
      <c r="G65" s="303"/>
      <c r="H65" s="303"/>
      <c r="I65" s="303"/>
      <c r="J65" s="303"/>
      <c r="K65" s="303"/>
      <c r="L65" s="303"/>
    </row>
    <row r="66" spans="5:12" hidden="1" x14ac:dyDescent="0.25">
      <c r="E66" s="303"/>
      <c r="F66" s="303"/>
      <c r="G66" s="303"/>
      <c r="H66" s="303"/>
      <c r="I66" s="303"/>
      <c r="J66" s="303"/>
      <c r="K66" s="303"/>
      <c r="L66" s="303"/>
    </row>
    <row r="67" spans="5:12" hidden="1" x14ac:dyDescent="0.25">
      <c r="E67" s="303"/>
      <c r="F67" s="303"/>
      <c r="G67" s="303"/>
      <c r="H67" s="303"/>
      <c r="I67" s="303"/>
      <c r="J67" s="303"/>
      <c r="K67" s="303"/>
      <c r="L67" s="303"/>
    </row>
    <row r="68" spans="5:12" hidden="1" x14ac:dyDescent="0.25">
      <c r="E68" s="303"/>
      <c r="F68" s="303"/>
      <c r="G68" s="303"/>
      <c r="H68" s="303"/>
      <c r="I68" s="303"/>
      <c r="J68" s="303"/>
      <c r="K68" s="303"/>
      <c r="L68" s="303"/>
    </row>
    <row r="69" spans="5:12" hidden="1" x14ac:dyDescent="0.25">
      <c r="E69" s="303"/>
      <c r="F69" s="303"/>
      <c r="G69" s="303"/>
      <c r="H69" s="303"/>
      <c r="I69" s="303"/>
      <c r="J69" s="303"/>
      <c r="K69" s="303"/>
      <c r="L69" s="303"/>
    </row>
    <row r="70" spans="5:12" hidden="1" x14ac:dyDescent="0.25">
      <c r="E70" s="303"/>
      <c r="F70" s="303"/>
      <c r="G70" s="303"/>
      <c r="H70" s="303"/>
      <c r="I70" s="303"/>
      <c r="J70" s="303"/>
      <c r="K70" s="303"/>
      <c r="L70" s="303"/>
    </row>
    <row r="71" spans="5:12" hidden="1" x14ac:dyDescent="0.25">
      <c r="E71" s="303"/>
      <c r="F71" s="303"/>
      <c r="G71" s="303"/>
      <c r="H71" s="303"/>
      <c r="I71" s="303"/>
      <c r="J71" s="303"/>
      <c r="K71" s="303"/>
      <c r="L71" s="303"/>
    </row>
    <row r="72" spans="5:12" hidden="1" x14ac:dyDescent="0.25">
      <c r="E72" s="303"/>
      <c r="F72" s="303"/>
      <c r="G72" s="303"/>
      <c r="H72" s="303"/>
      <c r="I72" s="303"/>
      <c r="J72" s="303"/>
      <c r="K72" s="303"/>
      <c r="L72" s="303"/>
    </row>
    <row r="73" spans="5:12" hidden="1" x14ac:dyDescent="0.25">
      <c r="E73" s="303"/>
      <c r="F73" s="303"/>
      <c r="G73" s="303"/>
      <c r="H73" s="303"/>
      <c r="I73" s="303"/>
      <c r="J73" s="303"/>
      <c r="K73" s="303"/>
      <c r="L73" s="303"/>
    </row>
    <row r="74" spans="5:12" hidden="1" x14ac:dyDescent="0.25">
      <c r="E74" s="303"/>
      <c r="F74" s="303"/>
      <c r="G74" s="303"/>
      <c r="H74" s="303"/>
      <c r="I74" s="303"/>
      <c r="J74" s="303"/>
      <c r="K74" s="303"/>
      <c r="L74" s="303"/>
    </row>
    <row r="75" spans="5:12" hidden="1" x14ac:dyDescent="0.25">
      <c r="E75" s="303"/>
      <c r="F75" s="303"/>
      <c r="G75" s="303"/>
      <c r="H75" s="303"/>
      <c r="I75" s="303"/>
      <c r="J75" s="303"/>
      <c r="K75" s="303"/>
      <c r="L75" s="303"/>
    </row>
    <row r="76" spans="5:12" hidden="1" x14ac:dyDescent="0.25">
      <c r="E76" s="303"/>
      <c r="F76" s="303"/>
      <c r="G76" s="303"/>
      <c r="H76" s="303"/>
      <c r="I76" s="303"/>
      <c r="J76" s="303"/>
      <c r="K76" s="303"/>
      <c r="L76" s="303"/>
    </row>
    <row r="77" spans="5:12" hidden="1" x14ac:dyDescent="0.25">
      <c r="E77" s="303"/>
      <c r="F77" s="303"/>
      <c r="G77" s="303"/>
      <c r="H77" s="303"/>
      <c r="I77" s="303"/>
      <c r="J77" s="303"/>
      <c r="K77" s="303"/>
      <c r="L77" s="303"/>
    </row>
    <row r="78" spans="5:12" hidden="1" x14ac:dyDescent="0.25">
      <c r="E78" s="303"/>
      <c r="F78" s="303"/>
      <c r="G78" s="303"/>
      <c r="H78" s="303"/>
      <c r="I78" s="303"/>
      <c r="J78" s="303"/>
      <c r="K78" s="303"/>
      <c r="L78" s="303"/>
    </row>
    <row r="79" spans="5:12" hidden="1" x14ac:dyDescent="0.25">
      <c r="E79" s="303"/>
      <c r="F79" s="303"/>
      <c r="G79" s="303"/>
      <c r="H79" s="303"/>
      <c r="I79" s="303"/>
      <c r="J79" s="303"/>
      <c r="K79" s="303"/>
      <c r="L79" s="303"/>
    </row>
    <row r="80" spans="5:12" hidden="1" x14ac:dyDescent="0.25">
      <c r="E80" s="303"/>
      <c r="F80" s="303"/>
      <c r="G80" s="303"/>
      <c r="H80" s="303"/>
      <c r="I80" s="303"/>
      <c r="J80" s="303"/>
      <c r="K80" s="303"/>
      <c r="L80" s="303"/>
    </row>
    <row r="81" spans="5:12" hidden="1" x14ac:dyDescent="0.25">
      <c r="E81" s="303"/>
      <c r="F81" s="303"/>
      <c r="G81" s="303"/>
      <c r="H81" s="303"/>
      <c r="I81" s="303"/>
      <c r="J81" s="303"/>
      <c r="K81" s="303"/>
      <c r="L81" s="303"/>
    </row>
    <row r="82" spans="5:12" hidden="1" x14ac:dyDescent="0.25">
      <c r="E82" s="303"/>
      <c r="F82" s="303"/>
      <c r="G82" s="303"/>
      <c r="H82" s="303"/>
      <c r="I82" s="303"/>
      <c r="J82" s="303"/>
      <c r="K82" s="303"/>
      <c r="L82" s="303"/>
    </row>
    <row r="83" spans="5:12" hidden="1" x14ac:dyDescent="0.25">
      <c r="E83" s="303"/>
      <c r="F83" s="303"/>
      <c r="G83" s="303"/>
      <c r="H83" s="303"/>
      <c r="I83" s="303"/>
      <c r="J83" s="303"/>
      <c r="K83" s="303"/>
      <c r="L83" s="303"/>
    </row>
    <row r="84" spans="5:12" hidden="1" x14ac:dyDescent="0.25">
      <c r="E84" s="303"/>
      <c r="F84" s="303"/>
      <c r="G84" s="303"/>
      <c r="H84" s="303"/>
      <c r="I84" s="303"/>
      <c r="J84" s="303"/>
      <c r="K84" s="303"/>
      <c r="L84" s="303"/>
    </row>
    <row r="85" spans="5:12" hidden="1" x14ac:dyDescent="0.25">
      <c r="E85" s="303"/>
      <c r="F85" s="303"/>
      <c r="G85" s="303"/>
      <c r="H85" s="303"/>
      <c r="I85" s="303"/>
      <c r="J85" s="303"/>
      <c r="K85" s="303"/>
      <c r="L85" s="303"/>
    </row>
    <row r="86" spans="5:12" hidden="1" x14ac:dyDescent="0.25">
      <c r="E86" s="303"/>
      <c r="F86" s="303"/>
      <c r="G86" s="303"/>
      <c r="H86" s="303"/>
      <c r="I86" s="303"/>
      <c r="J86" s="303"/>
      <c r="K86" s="303"/>
      <c r="L86" s="303"/>
    </row>
    <row r="87" spans="5:12" hidden="1" x14ac:dyDescent="0.25">
      <c r="E87" s="303"/>
      <c r="F87" s="303"/>
      <c r="G87" s="303"/>
      <c r="H87" s="303"/>
      <c r="I87" s="303"/>
      <c r="J87" s="303"/>
      <c r="K87" s="303"/>
      <c r="L87" s="303"/>
    </row>
    <row r="88" spans="5:12" hidden="1" x14ac:dyDescent="0.25">
      <c r="E88" s="303"/>
      <c r="F88" s="303"/>
      <c r="G88" s="303"/>
      <c r="H88" s="303"/>
      <c r="I88" s="303"/>
      <c r="J88" s="303"/>
      <c r="K88" s="303"/>
      <c r="L88" s="303"/>
    </row>
    <row r="89" spans="5:12" hidden="1" x14ac:dyDescent="0.25">
      <c r="E89" s="303"/>
      <c r="F89" s="303"/>
      <c r="G89" s="303"/>
      <c r="H89" s="303"/>
      <c r="I89" s="303"/>
      <c r="J89" s="303"/>
      <c r="K89" s="303"/>
      <c r="L89" s="303"/>
    </row>
    <row r="90" spans="5:12" hidden="1" x14ac:dyDescent="0.25">
      <c r="E90" s="303"/>
      <c r="F90" s="303"/>
      <c r="G90" s="303"/>
      <c r="H90" s="303"/>
      <c r="I90" s="303"/>
      <c r="J90" s="303"/>
      <c r="K90" s="303"/>
      <c r="L90" s="303"/>
    </row>
    <row r="91" spans="5:12" hidden="1" x14ac:dyDescent="0.25">
      <c r="E91" s="303"/>
      <c r="F91" s="303"/>
      <c r="G91" s="303"/>
      <c r="H91" s="303"/>
      <c r="I91" s="303"/>
      <c r="J91" s="303"/>
      <c r="K91" s="303"/>
      <c r="L91" s="303"/>
    </row>
    <row r="92" spans="5:12" hidden="1" x14ac:dyDescent="0.25">
      <c r="E92" s="303"/>
      <c r="F92" s="303"/>
      <c r="G92" s="303"/>
      <c r="H92" s="303"/>
      <c r="I92" s="303"/>
      <c r="J92" s="303"/>
      <c r="K92" s="303"/>
      <c r="L92" s="303"/>
    </row>
    <row r="93" spans="5:12" hidden="1" x14ac:dyDescent="0.25">
      <c r="E93" s="303"/>
      <c r="F93" s="303"/>
      <c r="G93" s="303"/>
      <c r="H93" s="303"/>
      <c r="I93" s="303"/>
      <c r="J93" s="303"/>
      <c r="K93" s="303"/>
      <c r="L93" s="303"/>
    </row>
    <row r="94" spans="5:12" hidden="1" x14ac:dyDescent="0.25">
      <c r="E94" s="303"/>
      <c r="F94" s="303"/>
      <c r="G94" s="303"/>
      <c r="H94" s="303"/>
      <c r="I94" s="303"/>
      <c r="J94" s="303"/>
      <c r="K94" s="303"/>
      <c r="L94" s="303"/>
    </row>
    <row r="95" spans="5:12" hidden="1" x14ac:dyDescent="0.25">
      <c r="E95" s="303"/>
      <c r="F95" s="303"/>
      <c r="G95" s="303"/>
      <c r="H95" s="303"/>
      <c r="I95" s="303"/>
      <c r="J95" s="303"/>
      <c r="K95" s="303"/>
      <c r="L95" s="303"/>
    </row>
    <row r="96" spans="5:12" hidden="1" x14ac:dyDescent="0.25">
      <c r="E96" s="303"/>
      <c r="F96" s="303"/>
      <c r="G96" s="303"/>
      <c r="H96" s="303"/>
      <c r="I96" s="303"/>
      <c r="J96" s="303"/>
      <c r="K96" s="303"/>
      <c r="L96" s="303"/>
    </row>
    <row r="97" spans="5:12" hidden="1" x14ac:dyDescent="0.25">
      <c r="E97" s="303"/>
      <c r="F97" s="303"/>
      <c r="G97" s="303"/>
      <c r="H97" s="303"/>
      <c r="I97" s="303"/>
      <c r="J97" s="303"/>
      <c r="K97" s="303"/>
      <c r="L97" s="303"/>
    </row>
    <row r="98" spans="5:12" hidden="1" x14ac:dyDescent="0.25">
      <c r="E98" s="303"/>
      <c r="F98" s="303"/>
      <c r="G98" s="303"/>
      <c r="H98" s="303"/>
      <c r="I98" s="303"/>
      <c r="J98" s="303"/>
      <c r="K98" s="303"/>
      <c r="L98" s="303"/>
    </row>
    <row r="99" spans="5:12" hidden="1" x14ac:dyDescent="0.25">
      <c r="E99" s="303"/>
      <c r="F99" s="303"/>
      <c r="G99" s="303"/>
      <c r="H99" s="303"/>
      <c r="I99" s="303"/>
      <c r="J99" s="303"/>
      <c r="K99" s="303"/>
      <c r="L99" s="303"/>
    </row>
    <row r="100" spans="5:12" hidden="1" x14ac:dyDescent="0.25">
      <c r="E100" s="303"/>
      <c r="F100" s="303"/>
      <c r="G100" s="303"/>
      <c r="H100" s="303"/>
      <c r="I100" s="303"/>
      <c r="J100" s="303"/>
      <c r="K100" s="303"/>
      <c r="L100" s="303"/>
    </row>
    <row r="101" spans="5:12" hidden="1" x14ac:dyDescent="0.25">
      <c r="E101" s="303"/>
      <c r="F101" s="303"/>
      <c r="G101" s="303"/>
      <c r="H101" s="303"/>
      <c r="I101" s="303"/>
      <c r="J101" s="303"/>
      <c r="K101" s="303"/>
      <c r="L101" s="303"/>
    </row>
    <row r="102" spans="5:12" hidden="1" x14ac:dyDescent="0.25">
      <c r="E102" s="303"/>
      <c r="F102" s="303"/>
      <c r="G102" s="303"/>
      <c r="H102" s="303"/>
      <c r="I102" s="303"/>
      <c r="J102" s="303"/>
      <c r="K102" s="303"/>
      <c r="L102" s="303"/>
    </row>
    <row r="103" spans="5:12" hidden="1" x14ac:dyDescent="0.25">
      <c r="E103" s="303"/>
      <c r="F103" s="303"/>
      <c r="G103" s="303"/>
      <c r="H103" s="303"/>
      <c r="I103" s="303"/>
      <c r="J103" s="303"/>
      <c r="K103" s="303"/>
      <c r="L103" s="303"/>
    </row>
    <row r="104" spans="5:12" hidden="1" x14ac:dyDescent="0.25">
      <c r="E104" s="303"/>
      <c r="F104" s="303"/>
      <c r="G104" s="303"/>
      <c r="H104" s="303"/>
      <c r="I104" s="303"/>
      <c r="J104" s="303"/>
      <c r="K104" s="303"/>
      <c r="L104" s="303"/>
    </row>
    <row r="105" spans="5:12" hidden="1" x14ac:dyDescent="0.25">
      <c r="E105" s="303"/>
      <c r="F105" s="303"/>
      <c r="G105" s="303"/>
      <c r="H105" s="303"/>
      <c r="I105" s="303"/>
      <c r="J105" s="303"/>
      <c r="K105" s="303"/>
      <c r="L105" s="303"/>
    </row>
    <row r="106" spans="5:12" hidden="1" x14ac:dyDescent="0.25">
      <c r="E106" s="303"/>
      <c r="F106" s="303"/>
      <c r="G106" s="303"/>
      <c r="H106" s="303"/>
      <c r="I106" s="303"/>
      <c r="J106" s="303"/>
      <c r="K106" s="303"/>
      <c r="L106" s="303"/>
    </row>
    <row r="107" spans="5:12" hidden="1" x14ac:dyDescent="0.25">
      <c r="E107" s="303"/>
      <c r="F107" s="303"/>
      <c r="G107" s="303"/>
      <c r="H107" s="303"/>
      <c r="I107" s="303"/>
      <c r="J107" s="303"/>
      <c r="K107" s="303"/>
      <c r="L107" s="303"/>
    </row>
    <row r="108" spans="5:12" hidden="1" x14ac:dyDescent="0.25">
      <c r="E108" s="303"/>
      <c r="F108" s="303"/>
      <c r="G108" s="303"/>
      <c r="H108" s="303"/>
      <c r="I108" s="303"/>
      <c r="J108" s="303"/>
      <c r="K108" s="303"/>
      <c r="L108" s="303"/>
    </row>
    <row r="109" spans="5:12" hidden="1" x14ac:dyDescent="0.25">
      <c r="E109" s="303"/>
      <c r="F109" s="303"/>
      <c r="G109" s="303"/>
      <c r="H109" s="303"/>
      <c r="I109" s="303"/>
      <c r="J109" s="303"/>
      <c r="K109" s="303"/>
      <c r="L109" s="303"/>
    </row>
    <row r="110" spans="5:12" hidden="1" x14ac:dyDescent="0.25">
      <c r="E110" s="303"/>
      <c r="F110" s="303"/>
      <c r="G110" s="303"/>
      <c r="H110" s="303"/>
      <c r="I110" s="303"/>
      <c r="J110" s="303"/>
      <c r="K110" s="303"/>
      <c r="L110" s="303"/>
    </row>
    <row r="111" spans="5:12" hidden="1" x14ac:dyDescent="0.25">
      <c r="E111" s="303"/>
      <c r="F111" s="303"/>
      <c r="G111" s="303"/>
      <c r="H111" s="303"/>
      <c r="I111" s="303"/>
      <c r="J111" s="303"/>
      <c r="K111" s="303"/>
      <c r="L111" s="303"/>
    </row>
    <row r="112" spans="5:12" hidden="1" x14ac:dyDescent="0.25">
      <c r="E112" s="303"/>
      <c r="F112" s="303"/>
      <c r="G112" s="303"/>
      <c r="H112" s="303"/>
      <c r="I112" s="303"/>
      <c r="J112" s="303"/>
      <c r="K112" s="303"/>
      <c r="L112" s="303"/>
    </row>
    <row r="113" spans="5:12" hidden="1" x14ac:dyDescent="0.25">
      <c r="E113" s="303"/>
      <c r="F113" s="303"/>
      <c r="G113" s="303"/>
      <c r="H113" s="303"/>
      <c r="I113" s="303"/>
      <c r="J113" s="303"/>
      <c r="K113" s="303"/>
      <c r="L113" s="303"/>
    </row>
    <row r="114" spans="5:12" hidden="1" x14ac:dyDescent="0.25">
      <c r="E114" s="303"/>
      <c r="F114" s="303"/>
      <c r="G114" s="303"/>
      <c r="H114" s="303"/>
      <c r="I114" s="303"/>
      <c r="J114" s="303"/>
      <c r="K114" s="303"/>
      <c r="L114" s="303"/>
    </row>
    <row r="115" spans="5:12" hidden="1" x14ac:dyDescent="0.25">
      <c r="E115" s="303"/>
      <c r="F115" s="303"/>
      <c r="G115" s="303"/>
      <c r="H115" s="303"/>
      <c r="I115" s="303"/>
      <c r="J115" s="303"/>
      <c r="K115" s="303"/>
      <c r="L115" s="303"/>
    </row>
    <row r="116" spans="5:12" hidden="1" x14ac:dyDescent="0.25">
      <c r="E116" s="303"/>
      <c r="F116" s="303"/>
      <c r="G116" s="303"/>
      <c r="H116" s="303"/>
      <c r="I116" s="303"/>
      <c r="J116" s="303"/>
      <c r="K116" s="303"/>
      <c r="L116" s="303"/>
    </row>
    <row r="117" spans="5:12" hidden="1" x14ac:dyDescent="0.25">
      <c r="E117" s="303"/>
      <c r="F117" s="303"/>
      <c r="G117" s="303"/>
      <c r="H117" s="303"/>
      <c r="I117" s="303"/>
      <c r="J117" s="303"/>
      <c r="K117" s="303"/>
      <c r="L117" s="303"/>
    </row>
    <row r="118" spans="5:12" hidden="1" x14ac:dyDescent="0.25">
      <c r="E118" s="303"/>
      <c r="F118" s="303"/>
      <c r="G118" s="303"/>
      <c r="H118" s="303"/>
      <c r="I118" s="303"/>
      <c r="J118" s="303"/>
      <c r="K118" s="303"/>
      <c r="L118" s="303"/>
    </row>
    <row r="119" spans="5:12" hidden="1" x14ac:dyDescent="0.25">
      <c r="E119" s="303"/>
      <c r="F119" s="303"/>
      <c r="G119" s="303"/>
      <c r="H119" s="303"/>
      <c r="I119" s="303"/>
      <c r="J119" s="303"/>
      <c r="K119" s="303"/>
      <c r="L119" s="303"/>
    </row>
    <row r="120" spans="5:12" hidden="1" x14ac:dyDescent="0.25">
      <c r="E120" s="303"/>
      <c r="F120" s="303"/>
      <c r="G120" s="303"/>
      <c r="H120" s="303"/>
      <c r="I120" s="303"/>
      <c r="J120" s="303"/>
      <c r="K120" s="303"/>
      <c r="L120" s="303"/>
    </row>
    <row r="121" spans="5:12" hidden="1" x14ac:dyDescent="0.25">
      <c r="E121" s="303"/>
      <c r="F121" s="303"/>
      <c r="G121" s="303"/>
      <c r="H121" s="303"/>
      <c r="I121" s="303"/>
      <c r="J121" s="303"/>
      <c r="K121" s="303"/>
      <c r="L121" s="303"/>
    </row>
    <row r="122" spans="5:12" hidden="1" x14ac:dyDescent="0.25">
      <c r="E122" s="303"/>
      <c r="F122" s="303"/>
      <c r="G122" s="303"/>
      <c r="H122" s="303"/>
      <c r="I122" s="303"/>
      <c r="J122" s="303"/>
      <c r="K122" s="303"/>
      <c r="L122" s="303"/>
    </row>
    <row r="123" spans="5:12" hidden="1" x14ac:dyDescent="0.25">
      <c r="E123" s="303"/>
      <c r="F123" s="303"/>
      <c r="G123" s="303"/>
      <c r="H123" s="303"/>
      <c r="I123" s="303"/>
      <c r="J123" s="303"/>
      <c r="K123" s="303"/>
      <c r="L123" s="303"/>
    </row>
    <row r="124" spans="5:12" hidden="1" x14ac:dyDescent="0.25">
      <c r="E124" s="303"/>
      <c r="F124" s="303"/>
      <c r="G124" s="303"/>
      <c r="H124" s="303"/>
      <c r="I124" s="303"/>
      <c r="J124" s="303"/>
      <c r="K124" s="303"/>
      <c r="L124" s="303"/>
    </row>
    <row r="125" spans="5:12" hidden="1" x14ac:dyDescent="0.25">
      <c r="E125" s="303"/>
      <c r="F125" s="303"/>
      <c r="G125" s="303"/>
      <c r="H125" s="303"/>
      <c r="I125" s="303"/>
      <c r="J125" s="303"/>
      <c r="K125" s="303"/>
      <c r="L125" s="303"/>
    </row>
    <row r="126" spans="5:12" hidden="1" x14ac:dyDescent="0.25">
      <c r="E126" s="303"/>
      <c r="F126" s="303"/>
      <c r="G126" s="303"/>
      <c r="H126" s="303"/>
      <c r="I126" s="303"/>
      <c r="J126" s="303"/>
      <c r="K126" s="303"/>
      <c r="L126" s="303"/>
    </row>
    <row r="127" spans="5:12" hidden="1" x14ac:dyDescent="0.25">
      <c r="E127" s="303"/>
      <c r="F127" s="303"/>
      <c r="G127" s="303"/>
      <c r="H127" s="303"/>
      <c r="I127" s="303"/>
      <c r="J127" s="303"/>
      <c r="K127" s="303"/>
      <c r="L127" s="303"/>
    </row>
    <row r="128" spans="5:12" hidden="1" x14ac:dyDescent="0.25">
      <c r="E128" s="303"/>
      <c r="F128" s="303"/>
      <c r="G128" s="303"/>
      <c r="H128" s="303"/>
      <c r="I128" s="303"/>
      <c r="J128" s="303"/>
      <c r="K128" s="303"/>
      <c r="L128" s="303"/>
    </row>
    <row r="129" spans="5:12" hidden="1" x14ac:dyDescent="0.25">
      <c r="E129" s="303"/>
      <c r="F129" s="303"/>
      <c r="G129" s="303"/>
      <c r="H129" s="303"/>
      <c r="I129" s="303"/>
      <c r="J129" s="303"/>
      <c r="K129" s="303"/>
      <c r="L129" s="303"/>
    </row>
    <row r="130" spans="5:12" hidden="1" x14ac:dyDescent="0.25">
      <c r="E130" s="303"/>
      <c r="F130" s="303"/>
      <c r="G130" s="303"/>
      <c r="H130" s="303"/>
      <c r="I130" s="303"/>
      <c r="J130" s="303"/>
      <c r="K130" s="303"/>
      <c r="L130" s="303"/>
    </row>
    <row r="131" spans="5:12" hidden="1" x14ac:dyDescent="0.25">
      <c r="E131" s="303"/>
      <c r="F131" s="303"/>
      <c r="G131" s="303"/>
      <c r="H131" s="303"/>
      <c r="I131" s="303"/>
      <c r="J131" s="303"/>
      <c r="K131" s="303"/>
      <c r="L131" s="303"/>
    </row>
    <row r="132" spans="5:12" hidden="1" x14ac:dyDescent="0.25">
      <c r="E132" s="303"/>
      <c r="F132" s="303"/>
      <c r="G132" s="303"/>
      <c r="H132" s="303"/>
      <c r="I132" s="303"/>
      <c r="J132" s="303"/>
      <c r="K132" s="303"/>
      <c r="L132" s="303"/>
    </row>
    <row r="133" spans="5:12" hidden="1" x14ac:dyDescent="0.25">
      <c r="E133" s="303"/>
      <c r="F133" s="303"/>
      <c r="G133" s="303"/>
      <c r="H133" s="303"/>
      <c r="I133" s="303"/>
      <c r="J133" s="303"/>
      <c r="K133" s="303"/>
      <c r="L133" s="303"/>
    </row>
    <row r="134" spans="5:12" hidden="1" x14ac:dyDescent="0.25">
      <c r="E134" s="303"/>
      <c r="F134" s="303"/>
      <c r="G134" s="303"/>
      <c r="H134" s="303"/>
      <c r="I134" s="303"/>
      <c r="J134" s="303"/>
      <c r="K134" s="303"/>
      <c r="L134" s="303"/>
    </row>
    <row r="135" spans="5:12" hidden="1" x14ac:dyDescent="0.25">
      <c r="E135" s="303"/>
      <c r="F135" s="303"/>
      <c r="G135" s="303"/>
      <c r="H135" s="303"/>
      <c r="I135" s="303"/>
      <c r="J135" s="303"/>
      <c r="K135" s="303"/>
      <c r="L135" s="303"/>
    </row>
    <row r="136" spans="5:12" hidden="1" x14ac:dyDescent="0.25">
      <c r="E136" s="303"/>
      <c r="F136" s="303"/>
      <c r="G136" s="303"/>
      <c r="H136" s="303"/>
      <c r="I136" s="303"/>
      <c r="J136" s="303"/>
      <c r="K136" s="303"/>
      <c r="L136" s="303"/>
    </row>
    <row r="137" spans="5:12" hidden="1" x14ac:dyDescent="0.25">
      <c r="E137" s="303"/>
      <c r="F137" s="303"/>
      <c r="G137" s="303"/>
      <c r="H137" s="303"/>
      <c r="I137" s="303"/>
      <c r="J137" s="303"/>
      <c r="K137" s="303"/>
      <c r="L137" s="303"/>
    </row>
    <row r="138" spans="5:12" hidden="1" x14ac:dyDescent="0.25">
      <c r="E138" s="303"/>
      <c r="F138" s="303"/>
      <c r="G138" s="303"/>
      <c r="H138" s="303"/>
      <c r="I138" s="303"/>
      <c r="J138" s="303"/>
      <c r="K138" s="303"/>
      <c r="L138" s="303"/>
    </row>
    <row r="139" spans="5:12" hidden="1" x14ac:dyDescent="0.25">
      <c r="E139" s="303"/>
      <c r="F139" s="303"/>
      <c r="G139" s="303"/>
      <c r="H139" s="303"/>
      <c r="I139" s="303"/>
      <c r="J139" s="303"/>
      <c r="K139" s="303"/>
      <c r="L139" s="303"/>
    </row>
    <row r="140" spans="5:12" hidden="1" x14ac:dyDescent="0.25">
      <c r="E140" s="303"/>
      <c r="F140" s="303"/>
      <c r="G140" s="303"/>
      <c r="H140" s="303"/>
      <c r="I140" s="303"/>
      <c r="J140" s="303"/>
      <c r="K140" s="303"/>
      <c r="L140" s="303"/>
    </row>
    <row r="141" spans="5:12" hidden="1" x14ac:dyDescent="0.25">
      <c r="E141" s="303"/>
      <c r="F141" s="303"/>
      <c r="G141" s="303"/>
      <c r="H141" s="303"/>
      <c r="I141" s="303"/>
      <c r="J141" s="303"/>
      <c r="K141" s="303"/>
      <c r="L141" s="303"/>
    </row>
    <row r="142" spans="5:12" hidden="1" x14ac:dyDescent="0.25">
      <c r="E142" s="303"/>
      <c r="F142" s="303"/>
      <c r="G142" s="303"/>
      <c r="H142" s="303"/>
      <c r="I142" s="303"/>
      <c r="J142" s="303"/>
      <c r="K142" s="303"/>
      <c r="L142" s="303"/>
    </row>
    <row r="143" spans="5:12" hidden="1" x14ac:dyDescent="0.25">
      <c r="E143" s="303"/>
      <c r="F143" s="303"/>
      <c r="G143" s="303"/>
      <c r="H143" s="303"/>
      <c r="I143" s="303"/>
      <c r="J143" s="303"/>
      <c r="K143" s="303"/>
      <c r="L143" s="303"/>
    </row>
    <row r="144" spans="5:12" hidden="1" x14ac:dyDescent="0.25">
      <c r="E144" s="303"/>
      <c r="F144" s="303"/>
      <c r="G144" s="303"/>
      <c r="H144" s="303"/>
      <c r="I144" s="303"/>
      <c r="J144" s="303"/>
      <c r="K144" s="303"/>
      <c r="L144" s="303"/>
    </row>
    <row r="145" spans="5:12" hidden="1" x14ac:dyDescent="0.25">
      <c r="E145" s="303"/>
      <c r="F145" s="303"/>
      <c r="G145" s="303"/>
      <c r="H145" s="303"/>
      <c r="I145" s="303"/>
      <c r="J145" s="303"/>
      <c r="K145" s="303"/>
      <c r="L145" s="303"/>
    </row>
    <row r="146" spans="5:12" hidden="1" x14ac:dyDescent="0.25">
      <c r="E146" s="303"/>
      <c r="F146" s="303"/>
      <c r="G146" s="303"/>
      <c r="H146" s="303"/>
      <c r="I146" s="303"/>
      <c r="J146" s="303"/>
      <c r="K146" s="303"/>
      <c r="L146" s="303"/>
    </row>
    <row r="147" spans="5:12" hidden="1" x14ac:dyDescent="0.25">
      <c r="E147" s="303"/>
      <c r="F147" s="303"/>
      <c r="G147" s="303"/>
      <c r="H147" s="303"/>
      <c r="I147" s="303"/>
      <c r="J147" s="303"/>
      <c r="K147" s="303"/>
      <c r="L147" s="303"/>
    </row>
    <row r="148" spans="5:12" hidden="1" x14ac:dyDescent="0.25">
      <c r="E148" s="303"/>
      <c r="F148" s="303"/>
      <c r="G148" s="303"/>
      <c r="H148" s="303"/>
      <c r="I148" s="303"/>
      <c r="J148" s="303"/>
      <c r="K148" s="303"/>
      <c r="L148" s="303"/>
    </row>
    <row r="149" spans="5:12" hidden="1" x14ac:dyDescent="0.25">
      <c r="E149" s="303"/>
      <c r="F149" s="303"/>
      <c r="G149" s="303"/>
      <c r="H149" s="303"/>
      <c r="I149" s="303"/>
      <c r="J149" s="303"/>
      <c r="K149" s="303"/>
      <c r="L149" s="303"/>
    </row>
    <row r="150" spans="5:12" hidden="1" x14ac:dyDescent="0.25">
      <c r="E150" s="303"/>
      <c r="F150" s="303"/>
      <c r="G150" s="303"/>
      <c r="H150" s="303"/>
      <c r="I150" s="303"/>
      <c r="J150" s="303"/>
      <c r="K150" s="303"/>
      <c r="L150" s="303"/>
    </row>
    <row r="151" spans="5:12" hidden="1" x14ac:dyDescent="0.25">
      <c r="E151" s="303"/>
      <c r="F151" s="303"/>
      <c r="G151" s="303"/>
      <c r="H151" s="303"/>
      <c r="I151" s="303"/>
      <c r="J151" s="303"/>
      <c r="K151" s="303"/>
      <c r="L151" s="303"/>
    </row>
    <row r="152" spans="5:12" hidden="1" x14ac:dyDescent="0.25">
      <c r="E152" s="303"/>
      <c r="F152" s="303"/>
      <c r="G152" s="303"/>
      <c r="H152" s="303"/>
      <c r="I152" s="303"/>
      <c r="J152" s="303"/>
      <c r="K152" s="303"/>
      <c r="L152" s="303"/>
    </row>
    <row r="153" spans="5:12" hidden="1" x14ac:dyDescent="0.25">
      <c r="E153" s="303"/>
      <c r="F153" s="303"/>
      <c r="G153" s="303"/>
      <c r="H153" s="303"/>
      <c r="I153" s="303"/>
      <c r="J153" s="303"/>
      <c r="K153" s="303"/>
      <c r="L153" s="303"/>
    </row>
    <row r="154" spans="5:12" hidden="1" x14ac:dyDescent="0.25">
      <c r="E154" s="303"/>
      <c r="F154" s="303"/>
      <c r="G154" s="303"/>
      <c r="H154" s="303"/>
      <c r="I154" s="303"/>
      <c r="J154" s="303"/>
      <c r="K154" s="303"/>
      <c r="L154" s="303"/>
    </row>
    <row r="155" spans="5:12" hidden="1" x14ac:dyDescent="0.25">
      <c r="E155" s="303"/>
      <c r="F155" s="303"/>
      <c r="G155" s="303"/>
      <c r="H155" s="303"/>
      <c r="I155" s="303"/>
      <c r="J155" s="303"/>
      <c r="K155" s="303"/>
      <c r="L155" s="303"/>
    </row>
    <row r="156" spans="5:12" hidden="1" x14ac:dyDescent="0.25">
      <c r="E156" s="303"/>
      <c r="F156" s="303"/>
      <c r="G156" s="303"/>
      <c r="H156" s="303"/>
      <c r="I156" s="303"/>
      <c r="J156" s="303"/>
      <c r="K156" s="303"/>
      <c r="L156" s="303"/>
    </row>
    <row r="157" spans="5:12" hidden="1" x14ac:dyDescent="0.25">
      <c r="E157" s="303"/>
      <c r="F157" s="303"/>
      <c r="G157" s="303"/>
      <c r="H157" s="303"/>
      <c r="I157" s="303"/>
      <c r="J157" s="303"/>
      <c r="K157" s="303"/>
      <c r="L157" s="303"/>
    </row>
    <row r="158" spans="5:12" hidden="1" x14ac:dyDescent="0.25">
      <c r="E158" s="303"/>
      <c r="F158" s="303"/>
      <c r="G158" s="303"/>
      <c r="H158" s="303"/>
      <c r="I158" s="303"/>
      <c r="J158" s="303"/>
      <c r="K158" s="303"/>
      <c r="L158" s="303"/>
    </row>
    <row r="159" spans="5:12" hidden="1" x14ac:dyDescent="0.25">
      <c r="E159" s="303"/>
      <c r="F159" s="303"/>
      <c r="G159" s="303"/>
      <c r="H159" s="303"/>
      <c r="I159" s="303"/>
      <c r="J159" s="303"/>
      <c r="K159" s="303"/>
      <c r="L159" s="303"/>
    </row>
    <row r="160" spans="5:12" hidden="1" x14ac:dyDescent="0.25">
      <c r="E160" s="303"/>
      <c r="F160" s="303"/>
      <c r="G160" s="303"/>
      <c r="H160" s="303"/>
      <c r="I160" s="303"/>
      <c r="J160" s="303"/>
      <c r="K160" s="303"/>
      <c r="L160" s="303"/>
    </row>
    <row r="161" spans="5:12" hidden="1" x14ac:dyDescent="0.25">
      <c r="E161" s="303"/>
      <c r="F161" s="303"/>
      <c r="G161" s="303"/>
      <c r="H161" s="303"/>
      <c r="I161" s="303"/>
      <c r="J161" s="303"/>
      <c r="K161" s="303"/>
      <c r="L161" s="303"/>
    </row>
    <row r="162" spans="5:12" hidden="1" x14ac:dyDescent="0.25">
      <c r="E162" s="303"/>
      <c r="F162" s="303"/>
      <c r="G162" s="303"/>
      <c r="H162" s="303"/>
      <c r="I162" s="303"/>
      <c r="J162" s="303"/>
      <c r="K162" s="303"/>
      <c r="L162" s="303"/>
    </row>
    <row r="163" spans="5:12" hidden="1" x14ac:dyDescent="0.25">
      <c r="E163" s="303"/>
      <c r="F163" s="303"/>
      <c r="G163" s="303"/>
      <c r="H163" s="303"/>
      <c r="I163" s="303"/>
      <c r="J163" s="303"/>
      <c r="K163" s="303"/>
      <c r="L163" s="303"/>
    </row>
    <row r="164" spans="5:12" hidden="1" x14ac:dyDescent="0.25">
      <c r="E164" s="303"/>
      <c r="F164" s="303"/>
      <c r="G164" s="303"/>
      <c r="H164" s="303"/>
      <c r="I164" s="303"/>
      <c r="J164" s="303"/>
      <c r="K164" s="303"/>
      <c r="L164" s="303"/>
    </row>
    <row r="165" spans="5:12" hidden="1" x14ac:dyDescent="0.25">
      <c r="E165" s="303"/>
      <c r="F165" s="303"/>
      <c r="G165" s="303"/>
      <c r="H165" s="303"/>
      <c r="I165" s="303"/>
      <c r="J165" s="303"/>
      <c r="K165" s="303"/>
      <c r="L165" s="303"/>
    </row>
    <row r="166" spans="5:12" hidden="1" x14ac:dyDescent="0.25">
      <c r="E166" s="303"/>
      <c r="F166" s="303"/>
      <c r="G166" s="303"/>
      <c r="H166" s="303"/>
      <c r="I166" s="303"/>
      <c r="J166" s="303"/>
      <c r="K166" s="303"/>
      <c r="L166" s="303"/>
    </row>
    <row r="167" spans="5:12" hidden="1" x14ac:dyDescent="0.25">
      <c r="E167" s="303"/>
      <c r="F167" s="303"/>
      <c r="G167" s="303"/>
      <c r="H167" s="303"/>
      <c r="I167" s="303"/>
      <c r="J167" s="303"/>
      <c r="K167" s="303"/>
      <c r="L167" s="303"/>
    </row>
    <row r="168" spans="5:12" hidden="1" x14ac:dyDescent="0.25">
      <c r="E168" s="303"/>
      <c r="F168" s="303"/>
      <c r="G168" s="303"/>
      <c r="H168" s="303"/>
      <c r="I168" s="303"/>
      <c r="J168" s="303"/>
      <c r="K168" s="303"/>
      <c r="L168" s="303"/>
    </row>
    <row r="169" spans="5:12" hidden="1" x14ac:dyDescent="0.25">
      <c r="E169" s="303"/>
      <c r="F169" s="303"/>
      <c r="G169" s="303"/>
      <c r="H169" s="303"/>
      <c r="I169" s="303"/>
      <c r="J169" s="303"/>
      <c r="K169" s="303"/>
      <c r="L169" s="303"/>
    </row>
    <row r="170" spans="5:12" hidden="1" x14ac:dyDescent="0.25">
      <c r="E170" s="303"/>
      <c r="F170" s="303"/>
      <c r="G170" s="303"/>
      <c r="H170" s="303"/>
      <c r="I170" s="303"/>
      <c r="J170" s="303"/>
      <c r="K170" s="303"/>
      <c r="L170" s="303"/>
    </row>
    <row r="171" spans="5:12" hidden="1" x14ac:dyDescent="0.25">
      <c r="E171" s="303"/>
      <c r="F171" s="303"/>
      <c r="G171" s="303"/>
      <c r="H171" s="303"/>
      <c r="I171" s="303"/>
      <c r="J171" s="303"/>
      <c r="K171" s="303"/>
      <c r="L171" s="303"/>
    </row>
    <row r="172" spans="5:12" hidden="1" x14ac:dyDescent="0.25">
      <c r="E172" s="303"/>
      <c r="F172" s="303"/>
      <c r="G172" s="303"/>
      <c r="H172" s="303"/>
      <c r="I172" s="303"/>
      <c r="J172" s="303"/>
      <c r="K172" s="303"/>
      <c r="L172" s="303"/>
    </row>
    <row r="173" spans="5:12" hidden="1" x14ac:dyDescent="0.25">
      <c r="E173" s="303"/>
      <c r="F173" s="303"/>
      <c r="G173" s="303"/>
      <c r="H173" s="303"/>
      <c r="I173" s="303"/>
      <c r="J173" s="303"/>
      <c r="K173" s="303"/>
      <c r="L173" s="303"/>
    </row>
    <row r="174" spans="5:12" hidden="1" x14ac:dyDescent="0.25">
      <c r="E174" s="303"/>
      <c r="F174" s="303"/>
      <c r="G174" s="303"/>
      <c r="H174" s="303"/>
      <c r="I174" s="303"/>
      <c r="J174" s="303"/>
      <c r="K174" s="303"/>
      <c r="L174" s="303"/>
    </row>
    <row r="175" spans="5:12" hidden="1" x14ac:dyDescent="0.25">
      <c r="E175" s="303"/>
      <c r="F175" s="303"/>
      <c r="G175" s="303"/>
      <c r="H175" s="303"/>
      <c r="I175" s="303"/>
      <c r="J175" s="303"/>
      <c r="K175" s="303"/>
      <c r="L175" s="303"/>
    </row>
    <row r="176" spans="5:12" hidden="1" x14ac:dyDescent="0.25">
      <c r="E176" s="303"/>
      <c r="F176" s="303"/>
      <c r="G176" s="303"/>
      <c r="H176" s="303"/>
      <c r="I176" s="303"/>
      <c r="J176" s="303"/>
      <c r="K176" s="303"/>
      <c r="L176" s="303"/>
    </row>
    <row r="177" spans="5:12" hidden="1" x14ac:dyDescent="0.25">
      <c r="E177" s="303"/>
      <c r="F177" s="303"/>
      <c r="G177" s="303"/>
      <c r="H177" s="303"/>
      <c r="I177" s="303"/>
      <c r="J177" s="303"/>
      <c r="K177" s="303"/>
      <c r="L177" s="303"/>
    </row>
    <row r="178" spans="5:12" hidden="1" x14ac:dyDescent="0.25">
      <c r="E178" s="303"/>
      <c r="F178" s="303"/>
      <c r="G178" s="303"/>
      <c r="H178" s="303"/>
      <c r="I178" s="303"/>
      <c r="J178" s="303"/>
      <c r="K178" s="303"/>
      <c r="L178" s="303"/>
    </row>
    <row r="179" spans="5:12" hidden="1" x14ac:dyDescent="0.25">
      <c r="E179" s="303"/>
      <c r="F179" s="303"/>
      <c r="G179" s="303"/>
      <c r="H179" s="303"/>
      <c r="I179" s="303"/>
      <c r="J179" s="303"/>
      <c r="K179" s="303"/>
      <c r="L179" s="303"/>
    </row>
    <row r="180" spans="5:12" hidden="1" x14ac:dyDescent="0.25">
      <c r="E180" s="303"/>
      <c r="F180" s="303"/>
      <c r="G180" s="303"/>
      <c r="H180" s="303"/>
      <c r="I180" s="303"/>
      <c r="J180" s="303"/>
      <c r="K180" s="303"/>
      <c r="L180" s="303"/>
    </row>
    <row r="181" spans="5:12" hidden="1" x14ac:dyDescent="0.25">
      <c r="E181" s="303"/>
      <c r="F181" s="303"/>
      <c r="G181" s="303"/>
      <c r="H181" s="303"/>
      <c r="I181" s="303"/>
      <c r="J181" s="303"/>
      <c r="K181" s="303"/>
      <c r="L181" s="303"/>
    </row>
    <row r="182" spans="5:12" hidden="1" x14ac:dyDescent="0.25">
      <c r="E182" s="303"/>
      <c r="F182" s="303"/>
      <c r="G182" s="303"/>
      <c r="H182" s="303"/>
      <c r="I182" s="303"/>
      <c r="J182" s="303"/>
      <c r="K182" s="303"/>
      <c r="L182" s="303"/>
    </row>
    <row r="183" spans="5:12" hidden="1" x14ac:dyDescent="0.25">
      <c r="E183" s="303"/>
      <c r="F183" s="303"/>
      <c r="G183" s="303"/>
      <c r="H183" s="303"/>
      <c r="I183" s="303"/>
      <c r="J183" s="303"/>
      <c r="K183" s="303"/>
      <c r="L183" s="303"/>
    </row>
    <row r="184" spans="5:12" hidden="1" x14ac:dyDescent="0.25">
      <c r="E184" s="303"/>
      <c r="F184" s="303"/>
      <c r="G184" s="303"/>
      <c r="H184" s="303"/>
      <c r="I184" s="303"/>
      <c r="J184" s="303"/>
      <c r="K184" s="303"/>
      <c r="L184" s="303"/>
    </row>
    <row r="185" spans="5:12" hidden="1" x14ac:dyDescent="0.25">
      <c r="E185" s="303"/>
      <c r="F185" s="303"/>
      <c r="G185" s="303"/>
      <c r="H185" s="303"/>
      <c r="I185" s="303"/>
      <c r="J185" s="303"/>
      <c r="K185" s="303"/>
      <c r="L185" s="303"/>
    </row>
    <row r="186" spans="5:12" hidden="1" x14ac:dyDescent="0.25">
      <c r="E186" s="303"/>
      <c r="F186" s="303"/>
      <c r="G186" s="303"/>
      <c r="H186" s="303"/>
      <c r="I186" s="303"/>
      <c r="J186" s="303"/>
      <c r="K186" s="303"/>
      <c r="L186" s="303"/>
    </row>
    <row r="187" spans="5:12" hidden="1" x14ac:dyDescent="0.25">
      <c r="E187" s="303"/>
      <c r="F187" s="303"/>
      <c r="G187" s="303"/>
      <c r="H187" s="303"/>
      <c r="I187" s="303"/>
      <c r="J187" s="303"/>
      <c r="K187" s="303"/>
      <c r="L187" s="303"/>
    </row>
    <row r="188" spans="5:12" hidden="1" x14ac:dyDescent="0.25">
      <c r="E188" s="303"/>
      <c r="F188" s="303"/>
      <c r="G188" s="303"/>
      <c r="H188" s="303"/>
      <c r="I188" s="303"/>
      <c r="J188" s="303"/>
      <c r="K188" s="303"/>
      <c r="L188" s="303"/>
    </row>
    <row r="189" spans="5:12" hidden="1" x14ac:dyDescent="0.25">
      <c r="E189" s="303"/>
      <c r="F189" s="303"/>
      <c r="G189" s="303"/>
      <c r="H189" s="303"/>
      <c r="I189" s="303"/>
      <c r="J189" s="303"/>
      <c r="K189" s="303"/>
      <c r="L189" s="303"/>
    </row>
    <row r="190" spans="5:12" hidden="1" x14ac:dyDescent="0.25">
      <c r="E190" s="303"/>
      <c r="F190" s="303"/>
      <c r="G190" s="303"/>
      <c r="H190" s="303"/>
      <c r="I190" s="303"/>
      <c r="J190" s="303"/>
      <c r="K190" s="303"/>
      <c r="L190" s="303"/>
    </row>
    <row r="191" spans="5:12" hidden="1" x14ac:dyDescent="0.25">
      <c r="E191" s="303"/>
      <c r="F191" s="303"/>
      <c r="G191" s="303"/>
      <c r="H191" s="303"/>
      <c r="I191" s="303"/>
      <c r="J191" s="303"/>
      <c r="K191" s="303"/>
      <c r="L191" s="303"/>
    </row>
    <row r="192" spans="5:12" hidden="1" x14ac:dyDescent="0.25">
      <c r="E192" s="303"/>
      <c r="F192" s="303"/>
      <c r="G192" s="303"/>
      <c r="H192" s="303"/>
      <c r="I192" s="303"/>
      <c r="J192" s="303"/>
      <c r="K192" s="303"/>
      <c r="L192" s="303"/>
    </row>
    <row r="193" spans="5:12" hidden="1" x14ac:dyDescent="0.25">
      <c r="E193" s="303"/>
      <c r="F193" s="303"/>
      <c r="G193" s="303"/>
      <c r="H193" s="303"/>
      <c r="I193" s="303"/>
      <c r="J193" s="303"/>
      <c r="K193" s="303"/>
      <c r="L193" s="303"/>
    </row>
    <row r="194" spans="5:12" hidden="1" x14ac:dyDescent="0.25">
      <c r="E194" s="303"/>
      <c r="F194" s="303"/>
      <c r="G194" s="303"/>
      <c r="H194" s="303"/>
      <c r="I194" s="303"/>
      <c r="J194" s="303"/>
      <c r="K194" s="303"/>
      <c r="L194" s="303"/>
    </row>
    <row r="195" spans="5:12" hidden="1" x14ac:dyDescent="0.25">
      <c r="E195" s="303"/>
      <c r="F195" s="303"/>
      <c r="G195" s="303"/>
      <c r="H195" s="303"/>
      <c r="I195" s="303"/>
      <c r="J195" s="303"/>
      <c r="K195" s="303"/>
      <c r="L195" s="303"/>
    </row>
    <row r="196" spans="5:12" hidden="1" x14ac:dyDescent="0.25">
      <c r="E196" s="303"/>
      <c r="F196" s="303"/>
      <c r="G196" s="303"/>
      <c r="H196" s="303"/>
      <c r="I196" s="303"/>
      <c r="J196" s="303"/>
      <c r="K196" s="303"/>
      <c r="L196" s="303"/>
    </row>
    <row r="197" spans="5:12" hidden="1" x14ac:dyDescent="0.25">
      <c r="E197" s="303"/>
      <c r="F197" s="303"/>
      <c r="G197" s="303"/>
      <c r="H197" s="303"/>
      <c r="I197" s="303"/>
      <c r="J197" s="303"/>
      <c r="K197" s="303"/>
      <c r="L197" s="303"/>
    </row>
    <row r="198" spans="5:12" hidden="1" x14ac:dyDescent="0.25">
      <c r="E198" s="303"/>
      <c r="F198" s="303"/>
      <c r="G198" s="303"/>
      <c r="H198" s="303"/>
      <c r="I198" s="303"/>
      <c r="J198" s="303"/>
      <c r="K198" s="303"/>
      <c r="L198" s="303"/>
    </row>
    <row r="199" spans="5:12" hidden="1" x14ac:dyDescent="0.25">
      <c r="E199" s="303"/>
      <c r="F199" s="303"/>
      <c r="G199" s="303"/>
      <c r="H199" s="303"/>
      <c r="I199" s="303"/>
      <c r="J199" s="303"/>
      <c r="K199" s="303"/>
      <c r="L199" s="303"/>
    </row>
    <row r="200" spans="5:12" hidden="1" x14ac:dyDescent="0.25">
      <c r="E200" s="303"/>
      <c r="F200" s="303"/>
      <c r="G200" s="303"/>
      <c r="H200" s="303"/>
      <c r="I200" s="303"/>
      <c r="J200" s="303"/>
      <c r="K200" s="303"/>
      <c r="L200" s="303"/>
    </row>
    <row r="201" spans="5:12" hidden="1" x14ac:dyDescent="0.25">
      <c r="E201" s="303"/>
      <c r="F201" s="303"/>
      <c r="G201" s="303"/>
      <c r="H201" s="303"/>
      <c r="I201" s="303"/>
      <c r="J201" s="303"/>
      <c r="K201" s="303"/>
      <c r="L201" s="303"/>
    </row>
    <row r="202" spans="5:12" hidden="1" x14ac:dyDescent="0.25">
      <c r="E202" s="303"/>
      <c r="F202" s="303"/>
      <c r="G202" s="303"/>
      <c r="H202" s="303"/>
      <c r="I202" s="303"/>
      <c r="J202" s="303"/>
      <c r="K202" s="303"/>
      <c r="L202" s="303"/>
    </row>
    <row r="203" spans="5:12" hidden="1" x14ac:dyDescent="0.25">
      <c r="E203" s="303"/>
      <c r="F203" s="303"/>
      <c r="G203" s="303"/>
      <c r="H203" s="303"/>
      <c r="I203" s="303"/>
      <c r="J203" s="303"/>
      <c r="K203" s="303"/>
      <c r="L203" s="303"/>
    </row>
    <row r="204" spans="5:12" hidden="1" x14ac:dyDescent="0.25">
      <c r="E204" s="303"/>
      <c r="F204" s="303"/>
      <c r="G204" s="303"/>
      <c r="H204" s="303"/>
      <c r="I204" s="303"/>
      <c r="J204" s="303"/>
      <c r="K204" s="303"/>
      <c r="L204" s="303"/>
    </row>
    <row r="205" spans="5:12" hidden="1" x14ac:dyDescent="0.25">
      <c r="E205" s="303"/>
      <c r="F205" s="303"/>
      <c r="G205" s="303"/>
      <c r="H205" s="303"/>
      <c r="I205" s="303"/>
      <c r="J205" s="303"/>
      <c r="K205" s="303"/>
      <c r="L205" s="303"/>
    </row>
    <row r="206" spans="5:12" hidden="1" x14ac:dyDescent="0.25">
      <c r="E206" s="303"/>
      <c r="F206" s="303"/>
      <c r="G206" s="303"/>
      <c r="H206" s="303"/>
      <c r="I206" s="303"/>
      <c r="J206" s="303"/>
      <c r="K206" s="303"/>
      <c r="L206" s="303"/>
    </row>
    <row r="207" spans="5:12" hidden="1" x14ac:dyDescent="0.25">
      <c r="E207" s="303"/>
      <c r="F207" s="303"/>
      <c r="G207" s="303"/>
      <c r="H207" s="303"/>
      <c r="I207" s="303"/>
      <c r="J207" s="303"/>
      <c r="K207" s="303"/>
      <c r="L207" s="303"/>
    </row>
    <row r="208" spans="5:12" hidden="1" x14ac:dyDescent="0.25">
      <c r="E208" s="303"/>
      <c r="F208" s="303"/>
      <c r="G208" s="303"/>
      <c r="H208" s="303"/>
      <c r="I208" s="303"/>
      <c r="J208" s="303"/>
      <c r="K208" s="303"/>
      <c r="L208" s="303"/>
    </row>
    <row r="209" spans="5:12" hidden="1" x14ac:dyDescent="0.25">
      <c r="E209" s="303"/>
      <c r="F209" s="303"/>
      <c r="G209" s="303"/>
      <c r="H209" s="303"/>
      <c r="I209" s="303"/>
      <c r="J209" s="303"/>
      <c r="K209" s="303"/>
      <c r="L209" s="303"/>
    </row>
    <row r="210" spans="5:12" hidden="1" x14ac:dyDescent="0.25">
      <c r="E210" s="303"/>
      <c r="F210" s="303"/>
      <c r="G210" s="303"/>
      <c r="H210" s="303"/>
      <c r="I210" s="303"/>
      <c r="J210" s="303"/>
      <c r="K210" s="303"/>
      <c r="L210" s="303"/>
    </row>
    <row r="211" spans="5:12" hidden="1" x14ac:dyDescent="0.25">
      <c r="E211" s="303"/>
      <c r="F211" s="303"/>
      <c r="G211" s="303"/>
      <c r="H211" s="303"/>
      <c r="I211" s="303"/>
      <c r="J211" s="303"/>
      <c r="K211" s="303"/>
      <c r="L211" s="303"/>
    </row>
    <row r="212" spans="5:12" hidden="1" x14ac:dyDescent="0.25">
      <c r="E212" s="303"/>
      <c r="F212" s="303"/>
      <c r="G212" s="303"/>
      <c r="H212" s="303"/>
      <c r="I212" s="303"/>
      <c r="J212" s="303"/>
      <c r="K212" s="303"/>
      <c r="L212" s="303"/>
    </row>
    <row r="213" spans="5:12" hidden="1" x14ac:dyDescent="0.25">
      <c r="E213" s="303"/>
      <c r="F213" s="303"/>
      <c r="G213" s="303"/>
      <c r="H213" s="303"/>
      <c r="I213" s="303"/>
      <c r="J213" s="303"/>
      <c r="K213" s="303"/>
      <c r="L213" s="303"/>
    </row>
    <row r="214" spans="5:12" hidden="1" x14ac:dyDescent="0.25">
      <c r="E214" s="303"/>
      <c r="F214" s="303"/>
      <c r="G214" s="303"/>
      <c r="I214" s="303"/>
      <c r="J214" s="303"/>
      <c r="K214" s="303"/>
      <c r="L214" s="303"/>
    </row>
    <row r="215" spans="5:12" hidden="1" x14ac:dyDescent="0.25">
      <c r="E215" s="303"/>
      <c r="F215" s="303"/>
      <c r="G215" s="303"/>
      <c r="I215" s="303"/>
      <c r="J215" s="303"/>
      <c r="K215" s="303"/>
      <c r="L215" s="303"/>
    </row>
    <row r="216" spans="5:12" hidden="1" x14ac:dyDescent="0.25">
      <c r="E216" s="303"/>
      <c r="F216" s="303"/>
      <c r="J216" s="303"/>
      <c r="K216" s="303"/>
      <c r="L216" s="303"/>
    </row>
    <row r="217" spans="5:12" hidden="1" x14ac:dyDescent="0.25">
      <c r="J217" s="303"/>
      <c r="K217" s="303"/>
      <c r="L217" s="303"/>
    </row>
    <row r="218" spans="5:12" hidden="1" x14ac:dyDescent="0.25">
      <c r="J218" s="303"/>
      <c r="K218" s="303"/>
      <c r="L218" s="303"/>
    </row>
    <row r="219" spans="5:12" hidden="1" x14ac:dyDescent="0.25">
      <c r="J219" s="303"/>
      <c r="K219" s="303"/>
      <c r="L219" s="303"/>
    </row>
    <row r="220" spans="5:12" hidden="1" x14ac:dyDescent="0.25">
      <c r="J220" s="303"/>
      <c r="K220" s="303"/>
      <c r="L220" s="303"/>
    </row>
    <row r="221" spans="5:12" hidden="1" x14ac:dyDescent="0.25">
      <c r="J221" s="303"/>
      <c r="K221" s="303"/>
      <c r="L221" s="303"/>
    </row>
    <row r="222" spans="5:12" hidden="1" x14ac:dyDescent="0.25">
      <c r="J222" s="303"/>
      <c r="K222" s="303"/>
      <c r="L222" s="303"/>
    </row>
    <row r="223" spans="5:12" hidden="1" x14ac:dyDescent="0.25">
      <c r="J223" s="303"/>
      <c r="K223" s="303"/>
      <c r="L223" s="303"/>
    </row>
    <row r="224" spans="5:12" hidden="1" x14ac:dyDescent="0.25">
      <c r="J224" s="303"/>
      <c r="K224" s="303"/>
      <c r="L224" s="303"/>
    </row>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sheetData>
  <sheetProtection password="ECAB" sheet="1" objects="1" scenarios="1"/>
  <phoneticPr fontId="0" type="noConversion"/>
  <dataValidations count="2">
    <dataValidation type="list" allowBlank="1" showInputMessage="1" showErrorMessage="1" sqref="M29">
      <formula1>"Fixed, Floating"</formula1>
    </dataValidation>
    <dataValidation type="list" allowBlank="1" showInputMessage="1" showErrorMessage="1" errorTitle="Invalid Response" error="Please provide a valid response." sqref="M10">
      <formula1>"Equity only,Eq&amp;Non-Eq"</formula1>
    </dataValidation>
  </dataValidations>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Roman,Regular"2016 Law Firm Statistical Survey
&amp;D &amp;T</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BB256"/>
  <sheetViews>
    <sheetView zoomScaleNormal="100" workbookViewId="0">
      <pane xSplit="3" ySplit="5" topLeftCell="D6" activePane="bottomRight" state="frozen"/>
      <selection pane="topRight"/>
      <selection pane="bottomLeft"/>
      <selection pane="bottomRight" activeCell="M8" sqref="M8"/>
    </sheetView>
  </sheetViews>
  <sheetFormatPr defaultColWidth="0" defaultRowHeight="15.75" zeroHeight="1" x14ac:dyDescent="0.25"/>
  <cols>
    <col min="1" max="1" width="3.7109375" style="6" customWidth="1"/>
    <col min="2" max="2" width="48.5703125" style="166" customWidth="1"/>
    <col min="3" max="3" width="9.140625" style="166" customWidth="1"/>
    <col min="4" max="4" width="1.7109375" style="166" customWidth="1"/>
    <col min="5" max="6" width="5" style="609" hidden="1" customWidth="1"/>
    <col min="7" max="7" width="5" style="608" hidden="1" customWidth="1"/>
    <col min="8" max="8" width="4.140625" style="608" hidden="1" customWidth="1"/>
    <col min="9" max="9" width="5.7109375" style="608" hidden="1" customWidth="1"/>
    <col min="10" max="12" width="6" style="608" hidden="1" customWidth="1"/>
    <col min="13" max="13" width="11" style="167" customWidth="1"/>
    <col min="14" max="14" width="1.7109375" style="167" hidden="1" customWidth="1"/>
    <col min="15" max="15" width="11" style="168" hidden="1" customWidth="1"/>
    <col min="16" max="16" width="11" style="169" hidden="1" customWidth="1"/>
    <col min="17" max="17" width="11" style="166" hidden="1" customWidth="1"/>
    <col min="18" max="18" width="11" style="318" hidden="1" customWidth="1"/>
    <col min="19" max="46" width="11" style="166" hidden="1" customWidth="1"/>
    <col min="47" max="47" width="52.85546875" style="166" customWidth="1"/>
    <col min="48" max="48" width="3.42578125" style="166" customWidth="1"/>
    <col min="49" max="49" width="67.85546875" style="166" customWidth="1"/>
    <col min="50" max="16384" width="9.140625" style="6" hidden="1"/>
  </cols>
  <sheetData>
    <row r="1" spans="1:54" ht="17.25" customHeight="1" x14ac:dyDescent="0.3">
      <c r="A1" s="117" t="str">
        <f>refSurveyLbl</f>
        <v>2016 Law Firm Statistical Survey</v>
      </c>
      <c r="B1" s="4"/>
      <c r="C1" s="4"/>
      <c r="D1" s="4"/>
      <c r="E1" s="411"/>
      <c r="F1" s="411"/>
      <c r="G1" s="411"/>
      <c r="H1" s="411"/>
      <c r="I1" s="411"/>
      <c r="J1" s="411"/>
      <c r="K1" s="411"/>
      <c r="L1" s="411"/>
      <c r="M1" s="31"/>
      <c r="N1" s="31"/>
      <c r="O1" s="14"/>
      <c r="P1" s="14"/>
      <c r="Q1" s="14"/>
      <c r="R1" s="12"/>
      <c r="AZ1" s="394" t="s">
        <v>312</v>
      </c>
    </row>
    <row r="2" spans="1:54" ht="17.25" customHeight="1" x14ac:dyDescent="0.3">
      <c r="A2" s="600" t="str">
        <f>"Form 9:  Outsourcing &amp; Cost Recovery - "&amp; refSurveyYear</f>
        <v>Form 9:  Outsourcing &amp; Cost Recovery - 2016</v>
      </c>
      <c r="B2" s="9"/>
      <c r="C2" s="9"/>
      <c r="D2" s="9"/>
      <c r="E2" s="411"/>
      <c r="F2" s="411"/>
      <c r="G2" s="412"/>
      <c r="H2" s="412"/>
      <c r="I2" s="412"/>
      <c r="J2" s="412"/>
      <c r="K2" s="412"/>
      <c r="L2" s="412"/>
      <c r="M2" s="35"/>
      <c r="N2" s="35"/>
      <c r="O2" s="9"/>
      <c r="P2" s="14"/>
      <c r="Q2" s="14"/>
      <c r="R2" s="12"/>
      <c r="AZ2" s="394" t="s">
        <v>894</v>
      </c>
    </row>
    <row r="3" spans="1:54" ht="14.25" customHeight="1" x14ac:dyDescent="0.25">
      <c r="A3" s="74" t="s">
        <v>896</v>
      </c>
      <c r="B3" s="4"/>
      <c r="C3" s="4"/>
      <c r="D3" s="4"/>
      <c r="E3" s="411"/>
      <c r="F3" s="411"/>
      <c r="G3" s="412"/>
      <c r="H3" s="412"/>
      <c r="I3" s="412"/>
      <c r="J3" s="412"/>
      <c r="K3" s="412"/>
      <c r="L3" s="412"/>
      <c r="M3" s="31"/>
      <c r="N3" s="31"/>
      <c r="O3" s="58"/>
      <c r="P3" s="14"/>
      <c r="Q3" s="14"/>
      <c r="R3" s="12"/>
      <c r="AZ3" s="394" t="s">
        <v>31</v>
      </c>
    </row>
    <row r="4" spans="1:54" ht="14.25" customHeight="1" x14ac:dyDescent="0.25">
      <c r="A4" s="639" t="s">
        <v>897</v>
      </c>
      <c r="B4" s="62"/>
      <c r="C4" s="4"/>
      <c r="D4" s="4"/>
      <c r="E4" s="411"/>
      <c r="F4" s="411"/>
      <c r="G4" s="412"/>
      <c r="H4" s="412"/>
      <c r="I4" s="412"/>
      <c r="J4" s="412"/>
      <c r="K4" s="412"/>
      <c r="L4" s="412"/>
      <c r="M4" s="31"/>
      <c r="N4" s="31"/>
      <c r="O4" s="58"/>
      <c r="P4" s="14"/>
      <c r="Q4" s="14"/>
      <c r="R4" s="12"/>
      <c r="AZ4" s="394" t="s">
        <v>893</v>
      </c>
    </row>
    <row r="5" spans="1:54" ht="31.5" customHeight="1" x14ac:dyDescent="0.25">
      <c r="A5" s="639" t="s">
        <v>898</v>
      </c>
      <c r="B5" s="62"/>
      <c r="C5" s="4"/>
      <c r="D5" s="4"/>
      <c r="E5" s="413" t="s">
        <v>588</v>
      </c>
      <c r="F5" s="413" t="s">
        <v>589</v>
      </c>
      <c r="G5" s="411" t="s">
        <v>26</v>
      </c>
      <c r="H5" s="411" t="s">
        <v>645</v>
      </c>
      <c r="I5" s="414" t="s">
        <v>27</v>
      </c>
      <c r="J5" s="414" t="s">
        <v>743</v>
      </c>
      <c r="K5" s="414" t="s">
        <v>744</v>
      </c>
      <c r="L5" s="425" t="s">
        <v>942</v>
      </c>
      <c r="M5" s="194" t="str">
        <f>refTFLabel</f>
        <v>Total Firm</v>
      </c>
      <c r="N5" s="65"/>
      <c r="O5" s="192" t="s">
        <v>658</v>
      </c>
      <c r="P5" s="279" t="s">
        <v>665</v>
      </c>
      <c r="Q5" s="194" t="str">
        <f>refOfc1</f>
        <v>Office1</v>
      </c>
      <c r="R5" s="194" t="str">
        <f>refOfc2</f>
        <v>Office2</v>
      </c>
      <c r="S5" s="624" t="str">
        <f>refOfc3</f>
        <v>Office3</v>
      </c>
      <c r="T5" s="624" t="str">
        <f>refOfc4</f>
        <v>Office4</v>
      </c>
      <c r="U5" s="624" t="str">
        <f>refOfc5</f>
        <v>Office5</v>
      </c>
      <c r="V5" s="624" t="str">
        <f>refOfc6</f>
        <v>Office6</v>
      </c>
      <c r="W5" s="624" t="str">
        <f>refOfc7</f>
        <v>Office7</v>
      </c>
      <c r="X5" s="624" t="str">
        <f>refOfc8</f>
        <v>Office8</v>
      </c>
      <c r="Y5" s="624" t="str">
        <f>refOfc9</f>
        <v>Office9</v>
      </c>
      <c r="Z5" s="624" t="str">
        <f>refOfc10</f>
        <v>Office10</v>
      </c>
      <c r="AA5" s="624" t="str">
        <f>refOfc11</f>
        <v>Office11</v>
      </c>
      <c r="AB5" s="624" t="str">
        <f>refOfc12</f>
        <v>Office12</v>
      </c>
      <c r="AC5" s="624" t="str">
        <f>refOfc13</f>
        <v>Office13</v>
      </c>
      <c r="AD5" s="624" t="str">
        <f>refOfc14</f>
        <v>Office14</v>
      </c>
      <c r="AE5" s="624" t="str">
        <f>refOfc15</f>
        <v>Office15</v>
      </c>
      <c r="AF5" s="624" t="str">
        <f>refOfc16</f>
        <v>Office16</v>
      </c>
      <c r="AG5" s="624" t="str">
        <f>refOfc17</f>
        <v>Office17</v>
      </c>
      <c r="AH5" s="624" t="str">
        <f>refOfc18</f>
        <v>Office18</v>
      </c>
      <c r="AI5" s="624" t="str">
        <f>refOfc19</f>
        <v>Office19</v>
      </c>
      <c r="AJ5" s="624" t="str">
        <f>refOfc20</f>
        <v>Office20</v>
      </c>
      <c r="AK5" s="624" t="str">
        <f>refOfc21</f>
        <v>Office21</v>
      </c>
      <c r="AL5" s="624" t="str">
        <f>refOfc22</f>
        <v>Office22</v>
      </c>
      <c r="AM5" s="624" t="str">
        <f>refOfc23</f>
        <v>Office23</v>
      </c>
      <c r="AN5" s="624" t="str">
        <f>refOfc24</f>
        <v>Office24</v>
      </c>
      <c r="AO5" s="624" t="str">
        <f>refOfc25</f>
        <v>Office25</v>
      </c>
      <c r="AP5" s="624" t="str">
        <f>refOfc26</f>
        <v>Office26</v>
      </c>
      <c r="AQ5" s="624" t="str">
        <f>refOfc27</f>
        <v>Office27</v>
      </c>
      <c r="AR5" s="624" t="str">
        <f>refOfc28</f>
        <v>Office28</v>
      </c>
      <c r="AS5" s="624" t="str">
        <f>refOfc29</f>
        <v>Office29</v>
      </c>
      <c r="AT5" s="624" t="str">
        <f>refOfc30</f>
        <v>Office30</v>
      </c>
      <c r="AZ5" s="394" t="s">
        <v>32</v>
      </c>
    </row>
    <row r="6" spans="1:54" s="429" customFormat="1" ht="12.75" customHeight="1" x14ac:dyDescent="0.25">
      <c r="A6" s="421"/>
      <c r="B6" s="435" t="s">
        <v>322</v>
      </c>
      <c r="C6" s="436"/>
      <c r="D6" s="437"/>
      <c r="E6" s="425"/>
      <c r="F6" s="425"/>
      <c r="G6" s="425"/>
      <c r="H6" s="425"/>
      <c r="I6" s="425"/>
      <c r="J6" s="425"/>
      <c r="K6" s="425"/>
      <c r="M6" s="460"/>
      <c r="N6" s="438"/>
      <c r="O6" s="439"/>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611"/>
      <c r="AV6" s="625"/>
      <c r="AW6" s="625"/>
      <c r="AZ6" s="430"/>
    </row>
    <row r="7" spans="1:54" s="429" customFormat="1" ht="13.5" customHeight="1" thickBot="1" x14ac:dyDescent="0.25">
      <c r="A7" s="421"/>
      <c r="B7" s="725" t="s">
        <v>916</v>
      </c>
      <c r="C7" s="726"/>
      <c r="D7" s="424"/>
      <c r="E7" s="425"/>
      <c r="F7" s="425"/>
      <c r="G7" s="425"/>
      <c r="H7" s="425"/>
      <c r="I7" s="425"/>
      <c r="J7" s="425"/>
      <c r="K7" s="425"/>
      <c r="L7" s="425"/>
      <c r="M7" s="461"/>
      <c r="N7" s="427"/>
      <c r="O7" s="442"/>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612"/>
      <c r="AV7" s="625"/>
      <c r="AW7" s="625"/>
      <c r="AZ7" s="430"/>
      <c r="BB7" s="429" t="s">
        <v>895</v>
      </c>
    </row>
    <row r="8" spans="1:54" s="429" customFormat="1" ht="13.5" customHeight="1" x14ac:dyDescent="0.2">
      <c r="A8" s="421">
        <v>1</v>
      </c>
      <c r="B8" s="443" t="s">
        <v>936</v>
      </c>
      <c r="C8" s="423"/>
      <c r="D8" s="424"/>
      <c r="E8" s="425">
        <v>8389</v>
      </c>
      <c r="F8" s="425"/>
      <c r="G8" s="425">
        <v>2</v>
      </c>
      <c r="H8" s="425" t="s">
        <v>581</v>
      </c>
      <c r="I8" s="425" t="s">
        <v>475</v>
      </c>
      <c r="J8" s="589">
        <v>0.01</v>
      </c>
      <c r="K8" s="425">
        <v>10</v>
      </c>
      <c r="L8" s="425" t="s">
        <v>1294</v>
      </c>
      <c r="M8" s="444"/>
      <c r="N8" s="438"/>
      <c r="O8" s="627" t="str">
        <f>IF(ISNUMBER(M8),M8,"")</f>
        <v/>
      </c>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612"/>
      <c r="AV8" s="625"/>
      <c r="AW8" s="625"/>
      <c r="AZ8" s="430"/>
      <c r="BB8" s="429" t="str">
        <f>IF(AZ8="","",ROW())</f>
        <v/>
      </c>
    </row>
    <row r="9" spans="1:54" s="429" customFormat="1" ht="13.5" customHeight="1" x14ac:dyDescent="0.2">
      <c r="A9" s="421">
        <v>2</v>
      </c>
      <c r="B9" s="443" t="s">
        <v>888</v>
      </c>
      <c r="C9" s="423"/>
      <c r="D9" s="424"/>
      <c r="E9" s="425">
        <v>8391</v>
      </c>
      <c r="F9" s="425"/>
      <c r="G9" s="425">
        <v>2</v>
      </c>
      <c r="H9" s="425" t="s">
        <v>581</v>
      </c>
      <c r="I9" s="425" t="s">
        <v>476</v>
      </c>
      <c r="J9" s="589">
        <v>0.01</v>
      </c>
      <c r="K9" s="425">
        <v>10</v>
      </c>
      <c r="L9" s="425" t="s">
        <v>1295</v>
      </c>
      <c r="M9" s="444"/>
      <c r="N9" s="427"/>
      <c r="O9" s="628" t="str">
        <f>IF(ISNUMBER(M9),M9,"")</f>
        <v/>
      </c>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612"/>
      <c r="AV9" s="625"/>
      <c r="AW9" s="625"/>
      <c r="AZ9" s="430"/>
      <c r="BB9" s="429" t="str">
        <f t="shared" ref="BB9:BB34" si="0">IF(AZ9="","",ROW())</f>
        <v/>
      </c>
    </row>
    <row r="10" spans="1:54" s="429" customFormat="1" ht="12.75" customHeight="1" thickBot="1" x14ac:dyDescent="0.25">
      <c r="A10" s="421">
        <v>3</v>
      </c>
      <c r="B10" s="422" t="s">
        <v>323</v>
      </c>
      <c r="C10" s="423"/>
      <c r="D10" s="424"/>
      <c r="E10" s="425">
        <v>8393</v>
      </c>
      <c r="F10" s="425"/>
      <c r="G10" s="425">
        <v>1</v>
      </c>
      <c r="H10" s="425"/>
      <c r="I10" s="425" t="s">
        <v>477</v>
      </c>
      <c r="J10" s="425">
        <v>1</v>
      </c>
      <c r="K10" s="425">
        <v>150</v>
      </c>
      <c r="L10" s="425" t="s">
        <v>1296</v>
      </c>
      <c r="M10" s="426"/>
      <c r="N10" s="427"/>
      <c r="O10" s="629" t="str">
        <f>IF(ISNUMBER(M10),M10,"")</f>
        <v/>
      </c>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612"/>
      <c r="AV10" s="625"/>
      <c r="AW10" s="625"/>
      <c r="AZ10" s="430"/>
      <c r="BB10" s="429" t="str">
        <f t="shared" si="0"/>
        <v/>
      </c>
    </row>
    <row r="11" spans="1:54" s="429" customFormat="1" ht="13.5" customHeight="1" thickBot="1" x14ac:dyDescent="0.25">
      <c r="A11" s="421"/>
      <c r="B11" s="440" t="s">
        <v>325</v>
      </c>
      <c r="C11" s="423"/>
      <c r="D11" s="424"/>
      <c r="E11" s="425"/>
      <c r="F11" s="425"/>
      <c r="G11" s="425"/>
      <c r="H11" s="425"/>
      <c r="I11" s="425"/>
      <c r="J11" s="425"/>
      <c r="K11" s="425"/>
      <c r="L11" s="425"/>
      <c r="M11" s="441"/>
      <c r="N11" s="427"/>
      <c r="O11" s="442"/>
      <c r="P11" s="424"/>
      <c r="Q11" s="424"/>
      <c r="R11" s="424"/>
      <c r="S11" s="424"/>
      <c r="T11" s="424"/>
      <c r="U11" s="424"/>
      <c r="V11" s="424"/>
      <c r="W11" s="424"/>
      <c r="X11" s="424"/>
      <c r="Y11" s="424"/>
      <c r="Z11" s="424"/>
      <c r="AA11" s="424"/>
      <c r="AB11" s="424"/>
      <c r="AC11" s="424"/>
      <c r="AD11" s="424"/>
      <c r="AE11" s="424"/>
      <c r="AF11" s="424"/>
      <c r="AG11" s="424"/>
      <c r="AH11" s="424"/>
      <c r="AI11" s="424"/>
      <c r="AJ11" s="424"/>
      <c r="AK11" s="424"/>
      <c r="AL11" s="424"/>
      <c r="AM11" s="424"/>
      <c r="AN11" s="424"/>
      <c r="AO11" s="424"/>
      <c r="AP11" s="424"/>
      <c r="AQ11" s="424"/>
      <c r="AR11" s="424"/>
      <c r="AS11" s="424"/>
      <c r="AT11" s="424"/>
      <c r="AU11" s="612"/>
      <c r="AV11" s="625"/>
      <c r="AW11" s="625"/>
      <c r="AZ11" s="430"/>
      <c r="BB11" s="429" t="str">
        <f t="shared" si="0"/>
        <v/>
      </c>
    </row>
    <row r="12" spans="1:54" s="429" customFormat="1" ht="12.75" customHeight="1" x14ac:dyDescent="0.2">
      <c r="A12" s="421">
        <v>4</v>
      </c>
      <c r="B12" s="443" t="s">
        <v>326</v>
      </c>
      <c r="C12" s="423"/>
      <c r="D12" s="424"/>
      <c r="E12" s="425">
        <v>8399</v>
      </c>
      <c r="F12" s="425"/>
      <c r="G12" s="425">
        <v>1</v>
      </c>
      <c r="H12" s="425"/>
      <c r="I12" s="425" t="s">
        <v>478</v>
      </c>
      <c r="J12" s="425">
        <v>0</v>
      </c>
      <c r="K12" s="425">
        <v>100</v>
      </c>
      <c r="L12" s="425" t="s">
        <v>1297</v>
      </c>
      <c r="M12" s="426"/>
      <c r="N12" s="453"/>
      <c r="O12" s="630" t="str">
        <f>IF(ISNUMBER(M12),M12,"")</f>
        <v/>
      </c>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24"/>
      <c r="AS12" s="424"/>
      <c r="AT12" s="424"/>
      <c r="AU12" s="612"/>
      <c r="AV12" s="625"/>
      <c r="AW12" s="625"/>
      <c r="AZ12" s="430"/>
      <c r="BB12" s="429" t="str">
        <f t="shared" si="0"/>
        <v/>
      </c>
    </row>
    <row r="13" spans="1:54" s="429" customFormat="1" ht="12.75" customHeight="1" thickBot="1" x14ac:dyDescent="0.25">
      <c r="A13" s="421">
        <v>5</v>
      </c>
      <c r="B13" s="443" t="s">
        <v>323</v>
      </c>
      <c r="C13" s="423"/>
      <c r="D13" s="424"/>
      <c r="E13" s="425">
        <v>8401</v>
      </c>
      <c r="F13" s="425"/>
      <c r="G13" s="425">
        <v>1</v>
      </c>
      <c r="H13" s="425"/>
      <c r="I13" s="425" t="s">
        <v>479</v>
      </c>
      <c r="J13" s="425">
        <v>1</v>
      </c>
      <c r="K13" s="425">
        <v>150</v>
      </c>
      <c r="L13" s="425" t="s">
        <v>1298</v>
      </c>
      <c r="M13" s="426"/>
      <c r="N13" s="427"/>
      <c r="O13" s="629" t="str">
        <f>IF(ISNUMBER(M13),M13,"")</f>
        <v/>
      </c>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612"/>
      <c r="AV13" s="625"/>
      <c r="AW13" s="625"/>
      <c r="AZ13" s="430"/>
      <c r="BB13" s="429" t="str">
        <f t="shared" si="0"/>
        <v/>
      </c>
    </row>
    <row r="14" spans="1:54" s="429" customFormat="1" ht="13.5" customHeight="1" thickBot="1" x14ac:dyDescent="0.25">
      <c r="A14" s="421"/>
      <c r="B14" s="440" t="s">
        <v>327</v>
      </c>
      <c r="C14" s="423"/>
      <c r="D14" s="424"/>
      <c r="E14" s="425"/>
      <c r="F14" s="425"/>
      <c r="G14" s="425"/>
      <c r="H14" s="425"/>
      <c r="I14" s="425"/>
      <c r="J14" s="425"/>
      <c r="K14" s="425"/>
      <c r="L14" s="425"/>
      <c r="M14" s="447"/>
      <c r="N14" s="446"/>
      <c r="O14" s="448"/>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612"/>
      <c r="AV14" s="625"/>
      <c r="AW14" s="625"/>
      <c r="AZ14" s="430"/>
      <c r="BB14" s="429" t="str">
        <f t="shared" si="0"/>
        <v/>
      </c>
    </row>
    <row r="15" spans="1:54" s="433" customFormat="1" ht="12.75" customHeight="1" x14ac:dyDescent="0.2">
      <c r="A15" s="421">
        <v>6</v>
      </c>
      <c r="B15" s="443" t="s">
        <v>326</v>
      </c>
      <c r="C15" s="449"/>
      <c r="D15" s="450"/>
      <c r="E15" s="425">
        <v>8407</v>
      </c>
      <c r="F15" s="425"/>
      <c r="G15" s="425">
        <v>1</v>
      </c>
      <c r="H15" s="425"/>
      <c r="I15" s="425" t="s">
        <v>480</v>
      </c>
      <c r="J15" s="425">
        <v>0</v>
      </c>
      <c r="K15" s="425">
        <v>100</v>
      </c>
      <c r="L15" s="425" t="s">
        <v>1299</v>
      </c>
      <c r="M15" s="426"/>
      <c r="N15" s="453"/>
      <c r="O15" s="630" t="str">
        <f>IF(ISNUMBER(M15),M15,"")</f>
        <v/>
      </c>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c r="AQ15" s="424"/>
      <c r="AR15" s="424"/>
      <c r="AS15" s="424"/>
      <c r="AT15" s="424"/>
      <c r="AU15" s="612"/>
      <c r="AV15" s="626"/>
      <c r="AW15" s="626"/>
      <c r="AZ15" s="434"/>
      <c r="BB15" s="429" t="str">
        <f t="shared" si="0"/>
        <v/>
      </c>
    </row>
    <row r="16" spans="1:54" s="433" customFormat="1" ht="12.75" customHeight="1" thickBot="1" x14ac:dyDescent="0.25">
      <c r="A16" s="421">
        <v>7</v>
      </c>
      <c r="B16" s="443" t="s">
        <v>323</v>
      </c>
      <c r="C16" s="451"/>
      <c r="D16" s="431"/>
      <c r="E16" s="425">
        <v>8409</v>
      </c>
      <c r="F16" s="425"/>
      <c r="G16" s="425">
        <v>1</v>
      </c>
      <c r="H16" s="425"/>
      <c r="I16" s="425" t="s">
        <v>481</v>
      </c>
      <c r="J16" s="425">
        <v>1</v>
      </c>
      <c r="K16" s="425">
        <v>150</v>
      </c>
      <c r="L16" s="425" t="s">
        <v>1300</v>
      </c>
      <c r="M16" s="426"/>
      <c r="N16" s="446"/>
      <c r="O16" s="629" t="str">
        <f>IF(ISNUMBER(M16),M16,"")</f>
        <v/>
      </c>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c r="AR16" s="424"/>
      <c r="AS16" s="424"/>
      <c r="AT16" s="424"/>
      <c r="AU16" s="612"/>
      <c r="AV16" s="626"/>
      <c r="AW16" s="626"/>
      <c r="AZ16" s="434"/>
      <c r="BB16" s="429" t="str">
        <f t="shared" si="0"/>
        <v/>
      </c>
    </row>
    <row r="17" spans="1:54" s="433" customFormat="1" ht="13.5" customHeight="1" thickBot="1" x14ac:dyDescent="0.25">
      <c r="A17" s="421"/>
      <c r="B17" s="440" t="s">
        <v>328</v>
      </c>
      <c r="C17" s="451"/>
      <c r="D17" s="431"/>
      <c r="E17" s="425"/>
      <c r="F17" s="425"/>
      <c r="G17" s="425"/>
      <c r="H17" s="425"/>
      <c r="I17" s="425"/>
      <c r="J17" s="425"/>
      <c r="K17" s="425"/>
      <c r="L17" s="425"/>
      <c r="M17" s="452"/>
      <c r="N17" s="453"/>
      <c r="O17" s="442"/>
      <c r="P17" s="424"/>
      <c r="Q17" s="424"/>
      <c r="R17" s="424"/>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424"/>
      <c r="AP17" s="424"/>
      <c r="AQ17" s="424"/>
      <c r="AR17" s="424"/>
      <c r="AS17" s="424"/>
      <c r="AT17" s="424"/>
      <c r="AU17" s="612"/>
      <c r="AV17" s="626"/>
      <c r="AW17" s="626"/>
      <c r="AZ17" s="434"/>
      <c r="BB17" s="429" t="str">
        <f t="shared" si="0"/>
        <v/>
      </c>
    </row>
    <row r="18" spans="1:54" s="433" customFormat="1" ht="12.75" customHeight="1" x14ac:dyDescent="0.2">
      <c r="A18" s="421">
        <v>8</v>
      </c>
      <c r="B18" s="443" t="s">
        <v>326</v>
      </c>
      <c r="C18" s="451"/>
      <c r="D18" s="431"/>
      <c r="E18" s="425">
        <v>8411</v>
      </c>
      <c r="F18" s="425"/>
      <c r="G18" s="425">
        <v>1</v>
      </c>
      <c r="H18" s="425"/>
      <c r="I18" s="425" t="s">
        <v>482</v>
      </c>
      <c r="J18" s="425">
        <v>0</v>
      </c>
      <c r="K18" s="425">
        <v>100</v>
      </c>
      <c r="L18" s="425" t="s">
        <v>1301</v>
      </c>
      <c r="M18" s="426"/>
      <c r="N18" s="453"/>
      <c r="O18" s="630" t="str">
        <f>IF(ISNUMBER(M18),M18,"")</f>
        <v/>
      </c>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612"/>
      <c r="AV18" s="626"/>
      <c r="AW18" s="626"/>
      <c r="AZ18" s="434"/>
      <c r="BB18" s="429" t="str">
        <f t="shared" si="0"/>
        <v/>
      </c>
    </row>
    <row r="19" spans="1:54" s="433" customFormat="1" ht="12.75" customHeight="1" x14ac:dyDescent="0.2">
      <c r="A19" s="421">
        <v>9</v>
      </c>
      <c r="B19" s="443" t="s">
        <v>323</v>
      </c>
      <c r="C19" s="451"/>
      <c r="D19" s="431"/>
      <c r="E19" s="425">
        <v>8413</v>
      </c>
      <c r="F19" s="425"/>
      <c r="G19" s="425">
        <v>1</v>
      </c>
      <c r="H19" s="425"/>
      <c r="I19" s="425" t="s">
        <v>483</v>
      </c>
      <c r="J19" s="425">
        <v>1</v>
      </c>
      <c r="K19" s="425">
        <v>150</v>
      </c>
      <c r="L19" s="425" t="s">
        <v>1302</v>
      </c>
      <c r="M19" s="426"/>
      <c r="N19" s="453"/>
      <c r="O19" s="631" t="str">
        <f>IF(ISNUMBER(M19),M19,"")</f>
        <v/>
      </c>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612"/>
      <c r="AV19" s="626"/>
      <c r="AW19" s="626"/>
      <c r="AZ19" s="434"/>
      <c r="BB19" s="429" t="str">
        <f t="shared" si="0"/>
        <v/>
      </c>
    </row>
    <row r="20" spans="1:54" s="433" customFormat="1" ht="13.5" customHeight="1" x14ac:dyDescent="0.2">
      <c r="A20" s="421">
        <v>10</v>
      </c>
      <c r="B20" s="440" t="s">
        <v>329</v>
      </c>
      <c r="C20" s="451"/>
      <c r="D20" s="431"/>
      <c r="E20" s="425">
        <v>8415</v>
      </c>
      <c r="F20" s="425"/>
      <c r="G20" s="425">
        <v>1</v>
      </c>
      <c r="H20" s="425"/>
      <c r="I20" s="425" t="s">
        <v>484</v>
      </c>
      <c r="J20" s="425">
        <v>0</v>
      </c>
      <c r="K20" s="425">
        <v>100</v>
      </c>
      <c r="L20" s="425" t="s">
        <v>1303</v>
      </c>
      <c r="M20" s="426"/>
      <c r="N20" s="453"/>
      <c r="O20" s="631" t="str">
        <f>IF(ISNUMBER(M20),M20,"")</f>
        <v/>
      </c>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4"/>
      <c r="AR20" s="424"/>
      <c r="AS20" s="424"/>
      <c r="AT20" s="424"/>
      <c r="AU20" s="612"/>
      <c r="AV20" s="626"/>
      <c r="AW20" s="626"/>
      <c r="AZ20" s="434"/>
      <c r="BB20" s="429" t="str">
        <f t="shared" si="0"/>
        <v/>
      </c>
    </row>
    <row r="21" spans="1:54" s="433" customFormat="1" ht="13.5" customHeight="1" x14ac:dyDescent="0.2">
      <c r="A21" s="421">
        <v>11</v>
      </c>
      <c r="B21" s="440" t="s">
        <v>644</v>
      </c>
      <c r="C21" s="451"/>
      <c r="D21" s="454"/>
      <c r="E21" s="425">
        <v>8417</v>
      </c>
      <c r="F21" s="425"/>
      <c r="G21" s="425">
        <v>1</v>
      </c>
      <c r="H21" s="425" t="s">
        <v>581</v>
      </c>
      <c r="I21" s="425" t="s">
        <v>485</v>
      </c>
      <c r="J21" s="425">
        <v>1</v>
      </c>
      <c r="K21" s="425">
        <v>150</v>
      </c>
      <c r="L21" s="425" t="s">
        <v>1304</v>
      </c>
      <c r="M21" s="426"/>
      <c r="N21" s="453"/>
      <c r="O21" s="631" t="str">
        <f>IF(ISNUMBER(M21),M21,"")</f>
        <v/>
      </c>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4"/>
      <c r="AP21" s="424"/>
      <c r="AQ21" s="424"/>
      <c r="AR21" s="424"/>
      <c r="AS21" s="424"/>
      <c r="AT21" s="424"/>
      <c r="AU21" s="612"/>
      <c r="AV21" s="626"/>
      <c r="AW21" s="626"/>
      <c r="AZ21" s="434"/>
      <c r="BB21" s="429" t="str">
        <f t="shared" si="0"/>
        <v/>
      </c>
    </row>
    <row r="22" spans="1:54" s="433" customFormat="1" ht="13.5" customHeight="1" thickBot="1" x14ac:dyDescent="0.25">
      <c r="A22" s="421">
        <v>12</v>
      </c>
      <c r="B22" s="440" t="s">
        <v>917</v>
      </c>
      <c r="C22" s="451"/>
      <c r="D22" s="454"/>
      <c r="E22" s="425">
        <v>8419</v>
      </c>
      <c r="F22" s="425"/>
      <c r="G22" s="425">
        <v>1</v>
      </c>
      <c r="H22" s="425" t="s">
        <v>581</v>
      </c>
      <c r="I22" s="425" t="s">
        <v>486</v>
      </c>
      <c r="J22" s="425">
        <v>1</v>
      </c>
      <c r="K22" s="425">
        <v>150</v>
      </c>
      <c r="L22" s="425" t="s">
        <v>1305</v>
      </c>
      <c r="M22" s="426"/>
      <c r="N22" s="453"/>
      <c r="O22" s="629" t="str">
        <f>IF(ISNUMBER(M22),M22,"")</f>
        <v/>
      </c>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c r="AQ22" s="424"/>
      <c r="AR22" s="424"/>
      <c r="AS22" s="424"/>
      <c r="AT22" s="424"/>
      <c r="AU22" s="612"/>
      <c r="AV22" s="626"/>
      <c r="AW22" s="626"/>
      <c r="AZ22" s="434"/>
      <c r="BB22" s="429" t="str">
        <f t="shared" si="0"/>
        <v/>
      </c>
    </row>
    <row r="23" spans="1:54" s="433" customFormat="1" ht="13.5" customHeight="1" thickBot="1" x14ac:dyDescent="0.25">
      <c r="A23" s="421"/>
      <c r="B23" s="604" t="s">
        <v>937</v>
      </c>
      <c r="C23" s="605"/>
      <c r="D23" s="431"/>
      <c r="E23" s="425"/>
      <c r="F23" s="425"/>
      <c r="G23" s="425"/>
      <c r="H23" s="425"/>
      <c r="I23" s="425"/>
      <c r="J23" s="425"/>
      <c r="K23" s="425"/>
      <c r="L23" s="425"/>
      <c r="M23" s="455"/>
      <c r="N23" s="453"/>
      <c r="O23" s="442"/>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612"/>
      <c r="AV23" s="626"/>
      <c r="AW23" s="626"/>
      <c r="AZ23" s="434"/>
      <c r="BB23" s="429" t="str">
        <f t="shared" si="0"/>
        <v/>
      </c>
    </row>
    <row r="24" spans="1:54" s="433" customFormat="1" ht="12.75" customHeight="1" x14ac:dyDescent="0.2">
      <c r="A24" s="421">
        <v>13</v>
      </c>
      <c r="B24" s="606" t="s">
        <v>633</v>
      </c>
      <c r="C24" s="605"/>
      <c r="D24" s="431"/>
      <c r="E24" s="425">
        <v>8641</v>
      </c>
      <c r="F24" s="425"/>
      <c r="G24" s="425">
        <v>0</v>
      </c>
      <c r="H24" s="425" t="s">
        <v>581</v>
      </c>
      <c r="I24" s="425" t="s">
        <v>487</v>
      </c>
      <c r="J24" s="425"/>
      <c r="K24" s="425"/>
      <c r="L24" s="425" t="s">
        <v>1306</v>
      </c>
      <c r="M24" s="459"/>
      <c r="N24" s="432"/>
      <c r="O24" s="632" t="str">
        <f>IF(ISNUMBER(M24),M24,"")</f>
        <v/>
      </c>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612"/>
      <c r="AV24" s="626"/>
      <c r="AW24" s="626"/>
      <c r="AZ24" s="396" t="s">
        <v>1509</v>
      </c>
      <c r="BB24" s="429">
        <f t="shared" si="0"/>
        <v>24</v>
      </c>
    </row>
    <row r="25" spans="1:54" ht="12.75" customHeight="1" x14ac:dyDescent="0.25">
      <c r="A25" s="62">
        <v>14</v>
      </c>
      <c r="B25" s="657" t="s">
        <v>634</v>
      </c>
      <c r="C25" s="658"/>
      <c r="D25" s="282"/>
      <c r="E25" s="411">
        <v>8643</v>
      </c>
      <c r="F25" s="411"/>
      <c r="G25" s="411">
        <v>0</v>
      </c>
      <c r="H25" s="411" t="s">
        <v>581</v>
      </c>
      <c r="I25" s="425" t="s">
        <v>488</v>
      </c>
      <c r="J25" s="411"/>
      <c r="K25" s="411"/>
      <c r="L25" s="411" t="s">
        <v>1307</v>
      </c>
      <c r="M25" s="88"/>
      <c r="N25" s="245"/>
      <c r="O25" s="621" t="str">
        <f>IF(ISNUMBER(M25),M25,"")</f>
        <v/>
      </c>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27"/>
      <c r="AZ25" s="396" t="s">
        <v>1510</v>
      </c>
      <c r="BB25" s="429">
        <f t="shared" si="0"/>
        <v>25</v>
      </c>
    </row>
    <row r="26" spans="1:54" s="433" customFormat="1" ht="12.75" customHeight="1" thickBot="1" x14ac:dyDescent="0.25">
      <c r="A26" s="421">
        <v>15</v>
      </c>
      <c r="B26" s="606" t="s">
        <v>635</v>
      </c>
      <c r="C26" s="605"/>
      <c r="D26" s="431"/>
      <c r="E26" s="425">
        <v>8645</v>
      </c>
      <c r="F26" s="425"/>
      <c r="G26" s="425">
        <v>0</v>
      </c>
      <c r="H26" s="425" t="s">
        <v>581</v>
      </c>
      <c r="I26" s="425" t="s">
        <v>489</v>
      </c>
      <c r="J26" s="425"/>
      <c r="K26" s="425"/>
      <c r="L26" s="425" t="s">
        <v>1308</v>
      </c>
      <c r="M26" s="459"/>
      <c r="N26" s="432"/>
      <c r="O26" s="633" t="str">
        <f>IF(ISNUMBER(M26),M26,"")</f>
        <v/>
      </c>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c r="AM26" s="424"/>
      <c r="AN26" s="424"/>
      <c r="AO26" s="424"/>
      <c r="AP26" s="424"/>
      <c r="AQ26" s="424"/>
      <c r="AR26" s="424"/>
      <c r="AS26" s="424"/>
      <c r="AT26" s="424"/>
      <c r="AU26" s="612"/>
      <c r="AV26" s="626"/>
      <c r="AW26" s="626"/>
      <c r="AZ26" s="396" t="s">
        <v>1511</v>
      </c>
      <c r="BB26" s="429">
        <f t="shared" si="0"/>
        <v>26</v>
      </c>
    </row>
    <row r="27" spans="1:54" s="18" customFormat="1" ht="15" customHeight="1" thickBot="1" x14ac:dyDescent="0.3">
      <c r="A27" s="62"/>
      <c r="B27" s="63" t="s">
        <v>760</v>
      </c>
      <c r="C27" s="173"/>
      <c r="D27" s="127"/>
      <c r="E27" s="303"/>
      <c r="F27" s="303"/>
      <c r="G27" s="303"/>
      <c r="H27" s="303"/>
      <c r="I27" s="303"/>
      <c r="J27" s="303"/>
      <c r="K27" s="303"/>
      <c r="L27" s="303"/>
      <c r="M27" s="36"/>
      <c r="N27" s="36"/>
      <c r="O27" s="14"/>
      <c r="P27" s="4"/>
      <c r="Q27" s="4"/>
      <c r="R27" s="4"/>
      <c r="S27" s="4"/>
      <c r="T27" s="4"/>
      <c r="U27" s="4"/>
      <c r="V27" s="607"/>
      <c r="W27" s="4"/>
      <c r="X27" s="4"/>
      <c r="Y27" s="4"/>
      <c r="Z27" s="4"/>
      <c r="AA27" s="4"/>
      <c r="AB27" s="4"/>
      <c r="AC27" s="4"/>
      <c r="AD27" s="4"/>
      <c r="AE27" s="4"/>
      <c r="AF27" s="4"/>
      <c r="AG27" s="4"/>
      <c r="AH27" s="4"/>
      <c r="AI27" s="4"/>
      <c r="AJ27" s="4"/>
      <c r="AK27" s="4"/>
      <c r="AL27" s="4"/>
      <c r="AM27" s="4"/>
      <c r="AN27" s="4"/>
      <c r="AO27" s="4"/>
      <c r="AP27" s="4"/>
      <c r="AQ27" s="4"/>
      <c r="AR27" s="4"/>
      <c r="AS27" s="4"/>
      <c r="AT27" s="4"/>
      <c r="AU27" s="27"/>
      <c r="AV27" s="318"/>
      <c r="AW27" s="318"/>
      <c r="AZ27" s="396"/>
      <c r="BB27" s="429" t="str">
        <f t="shared" si="0"/>
        <v/>
      </c>
    </row>
    <row r="28" spans="1:54" s="18" customFormat="1" ht="15" customHeight="1" x14ac:dyDescent="0.25">
      <c r="A28" s="62">
        <v>16</v>
      </c>
      <c r="B28" s="127" t="s">
        <v>529</v>
      </c>
      <c r="C28" s="152"/>
      <c r="D28" s="129"/>
      <c r="E28" s="303">
        <v>386</v>
      </c>
      <c r="F28" s="303"/>
      <c r="G28" s="303">
        <v>0</v>
      </c>
      <c r="H28" s="303" t="s">
        <v>581</v>
      </c>
      <c r="I28" s="411" t="s">
        <v>490</v>
      </c>
      <c r="J28" s="303"/>
      <c r="K28" s="303"/>
      <c r="L28" s="303" t="s">
        <v>1309</v>
      </c>
      <c r="M28" s="88"/>
      <c r="N28" s="66"/>
      <c r="O28" s="157" t="str">
        <f>IF(ISNUMBER(M28),M28,IF(ISERROR(AVERAGE(Q28:AT28)),"",SUM(Q28:AT28)))</f>
        <v/>
      </c>
      <c r="P28" s="362"/>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613"/>
      <c r="AV28" s="318"/>
      <c r="AW28" s="318"/>
      <c r="AZ28" s="396" t="s">
        <v>1512</v>
      </c>
      <c r="BB28" s="429">
        <f t="shared" si="0"/>
        <v>28</v>
      </c>
    </row>
    <row r="29" spans="1:54" s="18" customFormat="1" ht="15" customHeight="1" x14ac:dyDescent="0.25">
      <c r="A29" s="62">
        <v>17</v>
      </c>
      <c r="B29" s="127" t="s">
        <v>530</v>
      </c>
      <c r="C29" s="152"/>
      <c r="D29" s="129"/>
      <c r="E29" s="303">
        <v>384</v>
      </c>
      <c r="F29" s="303"/>
      <c r="G29" s="303">
        <v>0</v>
      </c>
      <c r="H29" s="303" t="s">
        <v>581</v>
      </c>
      <c r="I29" s="425" t="s">
        <v>491</v>
      </c>
      <c r="J29" s="303"/>
      <c r="K29" s="303"/>
      <c r="L29" s="303" t="s">
        <v>1310</v>
      </c>
      <c r="M29" s="79"/>
      <c r="N29" s="72"/>
      <c r="O29" s="156" t="str">
        <f>IF(ISNUMBER(M29),M29,IF(ISERROR(AVERAGE(Q29:AT29)),"",SUM(Q29:AT29)))</f>
        <v/>
      </c>
      <c r="P29" s="363"/>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14"/>
      <c r="AV29" s="318"/>
      <c r="AW29" s="318"/>
      <c r="AZ29" s="396" t="s">
        <v>1513</v>
      </c>
      <c r="BB29" s="429">
        <f t="shared" si="0"/>
        <v>29</v>
      </c>
    </row>
    <row r="30" spans="1:54" s="18" customFormat="1" ht="15" customHeight="1" x14ac:dyDescent="0.25">
      <c r="A30" s="62">
        <v>18</v>
      </c>
      <c r="B30" s="127" t="s">
        <v>871</v>
      </c>
      <c r="C30" s="152"/>
      <c r="D30" s="129"/>
      <c r="E30" s="303">
        <v>388</v>
      </c>
      <c r="F30" s="303"/>
      <c r="G30" s="303">
        <v>0</v>
      </c>
      <c r="H30" s="303" t="s">
        <v>581</v>
      </c>
      <c r="I30" s="303" t="s">
        <v>492</v>
      </c>
      <c r="J30" s="303"/>
      <c r="K30" s="303"/>
      <c r="L30" s="303" t="s">
        <v>1311</v>
      </c>
      <c r="M30" s="79"/>
      <c r="N30" s="72"/>
      <c r="O30" s="156" t="str">
        <f>IF(ISNUMBER(M30),M30,IF(ISERROR(AVERAGE(Q30:AT30)),"",SUM(Q30:AT30)))</f>
        <v/>
      </c>
      <c r="P30" s="363"/>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14"/>
      <c r="AV30" s="318"/>
      <c r="AW30" s="318"/>
      <c r="AZ30" s="396" t="s">
        <v>1514</v>
      </c>
      <c r="BB30" s="429">
        <f t="shared" si="0"/>
        <v>30</v>
      </c>
    </row>
    <row r="31" spans="1:54" s="18" customFormat="1" ht="15" customHeight="1" x14ac:dyDescent="0.25">
      <c r="A31" s="62">
        <v>19</v>
      </c>
      <c r="B31" s="727" t="s">
        <v>904</v>
      </c>
      <c r="C31" s="728"/>
      <c r="D31" s="129"/>
      <c r="E31" s="303">
        <v>10009</v>
      </c>
      <c r="F31" s="303"/>
      <c r="G31" s="303">
        <v>0</v>
      </c>
      <c r="H31" s="303" t="s">
        <v>581</v>
      </c>
      <c r="I31" s="303" t="s">
        <v>493</v>
      </c>
      <c r="J31" s="303"/>
      <c r="K31" s="303"/>
      <c r="L31" s="303" t="s">
        <v>1312</v>
      </c>
      <c r="M31" s="79"/>
      <c r="N31" s="72"/>
      <c r="O31" s="156" t="str">
        <f>IF(ISNUMBER(M31),M31,IF(ISERROR(AVERAGE(Q31:AT31)),"",SUM(Q31:AT31)))</f>
        <v/>
      </c>
      <c r="P31" s="363"/>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14"/>
      <c r="AV31" s="318"/>
      <c r="AW31" s="318"/>
      <c r="AZ31" s="396" t="s">
        <v>1515</v>
      </c>
      <c r="BB31" s="429">
        <f t="shared" ref="BB31:BB32" si="1">IF(AZ31="","",ROW())</f>
        <v>31</v>
      </c>
    </row>
    <row r="32" spans="1:54" s="18" customFormat="1" ht="15" customHeight="1" x14ac:dyDescent="0.25">
      <c r="A32" s="62">
        <v>20</v>
      </c>
      <c r="B32" s="727" t="s">
        <v>938</v>
      </c>
      <c r="C32" s="728"/>
      <c r="D32" s="129"/>
      <c r="E32" s="303">
        <v>10011</v>
      </c>
      <c r="F32" s="303"/>
      <c r="G32" s="303">
        <v>0</v>
      </c>
      <c r="H32" s="303" t="s">
        <v>581</v>
      </c>
      <c r="I32" s="303" t="s">
        <v>494</v>
      </c>
      <c r="J32" s="303"/>
      <c r="K32" s="303"/>
      <c r="L32" s="303" t="s">
        <v>1313</v>
      </c>
      <c r="M32" s="79"/>
      <c r="N32" s="66"/>
      <c r="O32" s="156" t="str">
        <f t="shared" ref="O32:O33" si="2">IF(ISNUMBER(M32),M32,IF(ISERROR(AVERAGE(Q32:AT32)),"",SUM(Q32:AT32)))</f>
        <v/>
      </c>
      <c r="P32" s="363"/>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14"/>
      <c r="AV32" s="318"/>
      <c r="AW32" s="318"/>
      <c r="AZ32" s="396" t="s">
        <v>1516</v>
      </c>
      <c r="BB32" s="429">
        <f t="shared" si="1"/>
        <v>32</v>
      </c>
    </row>
    <row r="33" spans="1:54" s="18" customFormat="1" ht="15" customHeight="1" x14ac:dyDescent="0.25">
      <c r="A33" s="62">
        <v>21</v>
      </c>
      <c r="B33" s="654" t="s">
        <v>310</v>
      </c>
      <c r="C33" s="152"/>
      <c r="D33" s="129"/>
      <c r="E33" s="303">
        <v>394</v>
      </c>
      <c r="F33" s="303"/>
      <c r="G33" s="303">
        <v>0</v>
      </c>
      <c r="H33" s="303" t="s">
        <v>581</v>
      </c>
      <c r="I33" s="303" t="s">
        <v>866</v>
      </c>
      <c r="J33" s="303"/>
      <c r="K33" s="303"/>
      <c r="L33" s="303" t="s">
        <v>1314</v>
      </c>
      <c r="M33" s="79"/>
      <c r="N33" s="72"/>
      <c r="O33" s="156" t="str">
        <f t="shared" si="2"/>
        <v/>
      </c>
      <c r="P33" s="363"/>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14"/>
      <c r="AV33" s="318"/>
      <c r="AW33" s="318"/>
      <c r="AZ33" s="396" t="s">
        <v>1517</v>
      </c>
      <c r="BB33" s="429">
        <f t="shared" si="0"/>
        <v>33</v>
      </c>
    </row>
    <row r="34" spans="1:54" s="18" customFormat="1" ht="15" customHeight="1" thickBot="1" x14ac:dyDescent="0.3">
      <c r="A34" s="62">
        <v>22</v>
      </c>
      <c r="B34" s="610" t="s">
        <v>75</v>
      </c>
      <c r="C34" s="152"/>
      <c r="D34" s="129"/>
      <c r="E34" s="303">
        <v>398</v>
      </c>
      <c r="F34" s="303"/>
      <c r="G34" s="303">
        <v>0</v>
      </c>
      <c r="H34" s="303" t="s">
        <v>581</v>
      </c>
      <c r="I34" s="303" t="s">
        <v>1642</v>
      </c>
      <c r="J34" s="303"/>
      <c r="K34" s="303"/>
      <c r="L34" s="303" t="s">
        <v>1315</v>
      </c>
      <c r="M34" s="79"/>
      <c r="N34" s="66"/>
      <c r="O34" s="158" t="str">
        <f>IF(ISNUMBER(M34),M34,IF(ISERROR(AVERAGE(Q34:AT34)),"",SUM(Q34:AT34)))</f>
        <v/>
      </c>
      <c r="P34" s="363"/>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14"/>
      <c r="AV34" s="318"/>
      <c r="AW34" s="318"/>
      <c r="AZ34" s="396" t="s">
        <v>1518</v>
      </c>
      <c r="BB34" s="429">
        <f t="shared" si="0"/>
        <v>34</v>
      </c>
    </row>
    <row r="35" spans="1:54" ht="3.75" customHeight="1" x14ac:dyDescent="0.25">
      <c r="A35" s="4"/>
      <c r="B35" s="22"/>
      <c r="C35" s="23"/>
      <c r="D35" s="11"/>
      <c r="E35" s="411"/>
      <c r="F35" s="411"/>
      <c r="G35" s="411"/>
      <c r="H35" s="411"/>
      <c r="I35" s="411"/>
      <c r="J35" s="411"/>
      <c r="K35" s="411"/>
      <c r="L35" s="411"/>
      <c r="M35" s="615"/>
      <c r="N35" s="616"/>
      <c r="O35" s="615"/>
      <c r="P35" s="617"/>
      <c r="Q35" s="617"/>
      <c r="R35" s="618"/>
      <c r="S35" s="619"/>
      <c r="T35" s="619"/>
      <c r="U35" s="619"/>
      <c r="V35" s="619"/>
      <c r="W35" s="619"/>
      <c r="X35" s="619"/>
      <c r="Y35" s="619"/>
      <c r="Z35" s="619"/>
      <c r="AA35" s="619"/>
      <c r="AB35" s="619"/>
      <c r="AC35" s="619"/>
      <c r="AD35" s="619"/>
      <c r="AE35" s="619"/>
      <c r="AF35" s="619"/>
      <c r="AG35" s="619"/>
      <c r="AH35" s="619"/>
      <c r="AI35" s="619"/>
      <c r="AJ35" s="619"/>
      <c r="AK35" s="619"/>
      <c r="AL35" s="619"/>
      <c r="AM35" s="619"/>
      <c r="AN35" s="619"/>
      <c r="AO35" s="619"/>
      <c r="AP35" s="619"/>
      <c r="AQ35" s="619"/>
      <c r="AR35" s="619"/>
      <c r="AS35" s="619"/>
      <c r="AT35" s="619"/>
      <c r="AU35" s="620"/>
    </row>
    <row r="36" spans="1:54" ht="7.5" customHeight="1" x14ac:dyDescent="0.25">
      <c r="A36" s="4"/>
      <c r="B36" s="197"/>
      <c r="C36" s="197"/>
      <c r="D36" s="197"/>
      <c r="E36" s="416"/>
      <c r="F36" s="416"/>
      <c r="G36" s="416"/>
      <c r="H36" s="416"/>
      <c r="I36" s="416"/>
      <c r="J36" s="416"/>
      <c r="K36" s="416"/>
      <c r="L36" s="416"/>
      <c r="M36" s="197"/>
      <c r="N36" s="197"/>
      <c r="O36" s="197"/>
    </row>
    <row r="37" spans="1:54" hidden="1" x14ac:dyDescent="0.25">
      <c r="A37" s="8"/>
      <c r="E37" s="416"/>
      <c r="F37" s="416"/>
      <c r="G37" s="416"/>
      <c r="H37" s="416"/>
      <c r="I37" s="416"/>
      <c r="J37" s="416"/>
      <c r="K37" s="416"/>
      <c r="L37" s="416"/>
      <c r="M37" s="166"/>
      <c r="N37" s="166"/>
      <c r="O37" s="166"/>
    </row>
    <row r="38" spans="1:54" hidden="1" x14ac:dyDescent="0.25">
      <c r="E38" s="416"/>
      <c r="F38" s="416"/>
      <c r="G38" s="416"/>
      <c r="H38" s="416"/>
      <c r="I38" s="416"/>
      <c r="J38" s="416"/>
      <c r="K38" s="416"/>
      <c r="L38" s="416"/>
    </row>
    <row r="39" spans="1:54" hidden="1" x14ac:dyDescent="0.25">
      <c r="E39" s="416"/>
      <c r="F39" s="416"/>
      <c r="G39" s="416"/>
      <c r="H39" s="416"/>
      <c r="I39" s="416"/>
      <c r="J39" s="416"/>
      <c r="K39" s="416"/>
      <c r="L39" s="416"/>
    </row>
    <row r="40" spans="1:54" hidden="1" x14ac:dyDescent="0.25">
      <c r="E40" s="416"/>
      <c r="F40" s="416"/>
      <c r="G40" s="416"/>
      <c r="H40" s="416"/>
      <c r="I40" s="416"/>
      <c r="J40" s="416"/>
      <c r="K40" s="416"/>
      <c r="L40" s="416"/>
    </row>
    <row r="41" spans="1:54" hidden="1" x14ac:dyDescent="0.25">
      <c r="E41" s="416"/>
      <c r="F41" s="416"/>
      <c r="G41" s="416"/>
      <c r="H41" s="416"/>
      <c r="I41" s="416"/>
      <c r="J41" s="416"/>
      <c r="K41" s="416"/>
      <c r="L41" s="416"/>
    </row>
    <row r="42" spans="1:54" hidden="1" x14ac:dyDescent="0.25">
      <c r="E42" s="416"/>
      <c r="F42" s="416"/>
      <c r="G42" s="416"/>
      <c r="H42" s="416"/>
      <c r="I42" s="416"/>
      <c r="J42" s="416"/>
      <c r="K42" s="416"/>
      <c r="L42" s="416"/>
    </row>
    <row r="43" spans="1:54" hidden="1" x14ac:dyDescent="0.25">
      <c r="E43" s="416"/>
      <c r="F43" s="416"/>
      <c r="G43" s="416"/>
      <c r="H43" s="416"/>
      <c r="I43" s="416"/>
      <c r="J43" s="416"/>
      <c r="K43" s="416"/>
      <c r="L43" s="416"/>
    </row>
    <row r="44" spans="1:54" hidden="1" x14ac:dyDescent="0.25">
      <c r="E44" s="416"/>
      <c r="F44" s="416"/>
      <c r="G44" s="416"/>
      <c r="H44" s="416"/>
      <c r="I44" s="416"/>
      <c r="J44" s="416"/>
      <c r="K44" s="416"/>
      <c r="L44" s="416"/>
    </row>
    <row r="45" spans="1:54" hidden="1" x14ac:dyDescent="0.25">
      <c r="E45" s="416"/>
      <c r="F45" s="416"/>
      <c r="G45" s="416"/>
      <c r="H45" s="416"/>
      <c r="I45" s="416"/>
      <c r="J45" s="416"/>
      <c r="K45" s="416"/>
      <c r="L45" s="416"/>
    </row>
    <row r="46" spans="1:54" hidden="1" x14ac:dyDescent="0.25">
      <c r="E46" s="416"/>
      <c r="F46" s="416"/>
      <c r="G46" s="416"/>
      <c r="H46" s="416"/>
      <c r="I46" s="416"/>
      <c r="J46" s="416"/>
      <c r="K46" s="416"/>
      <c r="L46" s="416"/>
    </row>
    <row r="47" spans="1:54" hidden="1" x14ac:dyDescent="0.25">
      <c r="E47" s="416"/>
      <c r="F47" s="416"/>
      <c r="G47" s="416"/>
      <c r="H47" s="416"/>
      <c r="I47" s="416"/>
      <c r="J47" s="416"/>
      <c r="K47" s="416"/>
      <c r="L47" s="416"/>
    </row>
    <row r="48" spans="1:54" hidden="1" x14ac:dyDescent="0.25">
      <c r="E48" s="416"/>
      <c r="F48" s="416"/>
      <c r="G48" s="416"/>
      <c r="H48" s="416"/>
      <c r="I48" s="416"/>
      <c r="J48" s="416"/>
      <c r="K48" s="416"/>
      <c r="L48" s="416"/>
    </row>
    <row r="49" spans="5:12" hidden="1" x14ac:dyDescent="0.25">
      <c r="E49" s="416"/>
      <c r="F49" s="416"/>
      <c r="G49" s="416"/>
      <c r="H49" s="416"/>
      <c r="I49" s="416"/>
      <c r="J49" s="416"/>
      <c r="K49" s="416"/>
      <c r="L49" s="416"/>
    </row>
    <row r="50" spans="5:12" hidden="1" x14ac:dyDescent="0.25">
      <c r="E50" s="416"/>
      <c r="F50" s="416"/>
      <c r="G50" s="416"/>
      <c r="H50" s="416"/>
      <c r="I50" s="416"/>
      <c r="J50" s="416"/>
      <c r="K50" s="416"/>
      <c r="L50" s="416"/>
    </row>
    <row r="51" spans="5:12" hidden="1" x14ac:dyDescent="0.25">
      <c r="E51" s="416"/>
      <c r="F51" s="416"/>
      <c r="G51" s="416"/>
      <c r="H51" s="416"/>
      <c r="I51" s="416"/>
      <c r="J51" s="416"/>
      <c r="K51" s="416"/>
      <c r="L51" s="416"/>
    </row>
    <row r="52" spans="5:12" hidden="1" x14ac:dyDescent="0.25">
      <c r="E52" s="416"/>
      <c r="F52" s="416"/>
      <c r="G52" s="416"/>
      <c r="H52" s="416"/>
      <c r="I52" s="416"/>
      <c r="J52" s="416"/>
      <c r="K52" s="416"/>
      <c r="L52" s="416"/>
    </row>
    <row r="53" spans="5:12" hidden="1" x14ac:dyDescent="0.25">
      <c r="E53" s="416"/>
      <c r="F53" s="416"/>
      <c r="G53" s="416"/>
      <c r="H53" s="416"/>
      <c r="I53" s="416"/>
      <c r="J53" s="416"/>
      <c r="K53" s="416"/>
      <c r="L53" s="416"/>
    </row>
    <row r="54" spans="5:12" hidden="1" x14ac:dyDescent="0.25">
      <c r="E54" s="416"/>
      <c r="F54" s="416"/>
      <c r="G54" s="416"/>
      <c r="H54" s="416"/>
      <c r="I54" s="416"/>
      <c r="J54" s="416"/>
      <c r="K54" s="416"/>
      <c r="L54" s="416"/>
    </row>
    <row r="55" spans="5:12" hidden="1" x14ac:dyDescent="0.25">
      <c r="E55" s="416"/>
      <c r="F55" s="416"/>
      <c r="G55" s="416"/>
      <c r="H55" s="416"/>
      <c r="I55" s="416"/>
      <c r="J55" s="416"/>
      <c r="K55" s="416"/>
      <c r="L55" s="416"/>
    </row>
    <row r="56" spans="5:12" hidden="1" x14ac:dyDescent="0.25">
      <c r="E56" s="416"/>
      <c r="F56" s="416"/>
      <c r="G56" s="416"/>
      <c r="H56" s="416"/>
      <c r="I56" s="416"/>
      <c r="J56" s="416"/>
      <c r="K56" s="416"/>
      <c r="L56" s="416"/>
    </row>
    <row r="57" spans="5:12" hidden="1" x14ac:dyDescent="0.25">
      <c r="E57" s="416"/>
      <c r="F57" s="416"/>
      <c r="G57" s="416"/>
      <c r="H57" s="416"/>
      <c r="I57" s="416"/>
      <c r="J57" s="416"/>
      <c r="K57" s="416"/>
      <c r="L57" s="416"/>
    </row>
    <row r="58" spans="5:12" hidden="1" x14ac:dyDescent="0.25">
      <c r="E58" s="416"/>
      <c r="F58" s="416"/>
      <c r="G58" s="416"/>
      <c r="H58" s="416"/>
      <c r="I58" s="416"/>
      <c r="J58" s="416"/>
      <c r="K58" s="416"/>
      <c r="L58" s="416"/>
    </row>
    <row r="59" spans="5:12" hidden="1" x14ac:dyDescent="0.25">
      <c r="E59" s="416"/>
      <c r="F59" s="416"/>
      <c r="G59" s="416"/>
      <c r="H59" s="416"/>
      <c r="I59" s="416"/>
      <c r="J59" s="416"/>
      <c r="K59" s="416"/>
      <c r="L59" s="416"/>
    </row>
    <row r="60" spans="5:12" hidden="1" x14ac:dyDescent="0.25">
      <c r="E60" s="416"/>
      <c r="F60" s="416"/>
      <c r="G60" s="416"/>
      <c r="H60" s="416"/>
      <c r="I60" s="416"/>
      <c r="J60" s="416"/>
      <c r="K60" s="416"/>
      <c r="L60" s="416"/>
    </row>
    <row r="61" spans="5:12" hidden="1" x14ac:dyDescent="0.25">
      <c r="E61" s="416"/>
      <c r="F61" s="416"/>
      <c r="G61" s="416"/>
      <c r="H61" s="416"/>
      <c r="I61" s="416"/>
      <c r="J61" s="416"/>
      <c r="K61" s="416"/>
      <c r="L61" s="416"/>
    </row>
    <row r="62" spans="5:12" hidden="1" x14ac:dyDescent="0.25">
      <c r="E62" s="416"/>
      <c r="F62" s="416"/>
      <c r="G62" s="416"/>
      <c r="H62" s="416"/>
      <c r="I62" s="416"/>
      <c r="J62" s="416"/>
      <c r="K62" s="416"/>
      <c r="L62" s="416"/>
    </row>
    <row r="63" spans="5:12" hidden="1" x14ac:dyDescent="0.25">
      <c r="E63" s="416"/>
      <c r="F63" s="416"/>
      <c r="G63" s="416"/>
      <c r="H63" s="416"/>
      <c r="I63" s="416"/>
      <c r="J63" s="416"/>
      <c r="K63" s="416"/>
      <c r="L63" s="416"/>
    </row>
    <row r="64" spans="5:12" hidden="1" x14ac:dyDescent="0.25">
      <c r="E64" s="416"/>
      <c r="F64" s="416"/>
      <c r="G64" s="416"/>
      <c r="H64" s="416"/>
      <c r="I64" s="416"/>
      <c r="J64" s="416"/>
      <c r="K64" s="416"/>
      <c r="L64" s="416"/>
    </row>
    <row r="65" spans="5:12" hidden="1" x14ac:dyDescent="0.25">
      <c r="E65" s="416"/>
      <c r="F65" s="416"/>
      <c r="G65" s="416"/>
      <c r="H65" s="416"/>
      <c r="I65" s="416"/>
      <c r="J65" s="416"/>
      <c r="K65" s="416"/>
      <c r="L65" s="416"/>
    </row>
    <row r="66" spans="5:12" hidden="1" x14ac:dyDescent="0.25">
      <c r="E66" s="416"/>
      <c r="F66" s="416"/>
      <c r="G66" s="416"/>
      <c r="H66" s="416"/>
      <c r="I66" s="416"/>
      <c r="J66" s="416"/>
      <c r="K66" s="416"/>
      <c r="L66" s="416"/>
    </row>
    <row r="67" spans="5:12" hidden="1" x14ac:dyDescent="0.25">
      <c r="E67" s="416"/>
      <c r="F67" s="416"/>
      <c r="G67" s="416"/>
      <c r="H67" s="416"/>
      <c r="I67" s="416"/>
      <c r="J67" s="416"/>
      <c r="K67" s="416"/>
      <c r="L67" s="416"/>
    </row>
    <row r="68" spans="5:12" hidden="1" x14ac:dyDescent="0.25">
      <c r="E68" s="416"/>
      <c r="F68" s="416"/>
      <c r="G68" s="416"/>
      <c r="H68" s="416"/>
      <c r="I68" s="416"/>
      <c r="J68" s="416"/>
      <c r="K68" s="416"/>
      <c r="L68" s="416"/>
    </row>
    <row r="69" spans="5:12" hidden="1" x14ac:dyDescent="0.25">
      <c r="E69" s="416"/>
      <c r="F69" s="416"/>
      <c r="G69" s="416"/>
      <c r="H69" s="416"/>
      <c r="I69" s="416"/>
      <c r="J69" s="416"/>
      <c r="K69" s="416"/>
      <c r="L69" s="416"/>
    </row>
    <row r="70" spans="5:12" hidden="1" x14ac:dyDescent="0.25">
      <c r="E70" s="416"/>
      <c r="F70" s="416"/>
      <c r="G70" s="416"/>
      <c r="H70" s="416"/>
      <c r="I70" s="416"/>
      <c r="J70" s="416"/>
      <c r="K70" s="416"/>
      <c r="L70" s="416"/>
    </row>
    <row r="71" spans="5:12" hidden="1" x14ac:dyDescent="0.25">
      <c r="E71" s="416"/>
      <c r="F71" s="416"/>
      <c r="G71" s="416"/>
      <c r="H71" s="416"/>
      <c r="I71" s="416"/>
      <c r="J71" s="416"/>
      <c r="K71" s="416"/>
      <c r="L71" s="416"/>
    </row>
    <row r="72" spans="5:12" hidden="1" x14ac:dyDescent="0.25">
      <c r="E72" s="416"/>
      <c r="F72" s="416"/>
      <c r="G72" s="416"/>
      <c r="H72" s="416"/>
      <c r="I72" s="416"/>
      <c r="J72" s="416"/>
      <c r="K72" s="416"/>
      <c r="L72" s="416"/>
    </row>
    <row r="73" spans="5:12" hidden="1" x14ac:dyDescent="0.25">
      <c r="E73" s="416"/>
      <c r="F73" s="416"/>
      <c r="G73" s="416"/>
      <c r="H73" s="416"/>
      <c r="I73" s="416"/>
      <c r="J73" s="416"/>
      <c r="K73" s="416"/>
      <c r="L73" s="416"/>
    </row>
    <row r="74" spans="5:12" hidden="1" x14ac:dyDescent="0.25">
      <c r="E74" s="416"/>
      <c r="F74" s="416"/>
      <c r="G74" s="416"/>
      <c r="H74" s="416"/>
      <c r="I74" s="416"/>
      <c r="J74" s="416"/>
      <c r="K74" s="416"/>
      <c r="L74" s="416"/>
    </row>
    <row r="75" spans="5:12" hidden="1" x14ac:dyDescent="0.25">
      <c r="E75" s="416"/>
      <c r="F75" s="416"/>
      <c r="G75" s="416"/>
      <c r="H75" s="416"/>
      <c r="I75" s="416"/>
      <c r="J75" s="416"/>
      <c r="K75" s="416"/>
      <c r="L75" s="416"/>
    </row>
    <row r="76" spans="5:12" hidden="1" x14ac:dyDescent="0.25">
      <c r="E76" s="416"/>
      <c r="F76" s="416"/>
      <c r="G76" s="416"/>
      <c r="H76" s="416"/>
      <c r="I76" s="416"/>
      <c r="J76" s="416"/>
      <c r="K76" s="416"/>
      <c r="L76" s="416"/>
    </row>
    <row r="77" spans="5:12" hidden="1" x14ac:dyDescent="0.25">
      <c r="E77" s="416"/>
      <c r="F77" s="416"/>
      <c r="G77" s="416"/>
      <c r="H77" s="416"/>
      <c r="I77" s="416"/>
      <c r="J77" s="416"/>
      <c r="K77" s="416"/>
      <c r="L77" s="416"/>
    </row>
    <row r="78" spans="5:12" hidden="1" x14ac:dyDescent="0.25">
      <c r="E78" s="416"/>
      <c r="F78" s="416"/>
      <c r="G78" s="416"/>
      <c r="H78" s="416"/>
      <c r="I78" s="416"/>
      <c r="J78" s="416"/>
      <c r="K78" s="416"/>
      <c r="L78" s="416"/>
    </row>
    <row r="79" spans="5:12" hidden="1" x14ac:dyDescent="0.25">
      <c r="E79" s="416"/>
      <c r="F79" s="416"/>
      <c r="G79" s="416"/>
      <c r="H79" s="416"/>
      <c r="I79" s="416"/>
      <c r="J79" s="416"/>
      <c r="K79" s="416"/>
      <c r="L79" s="416"/>
    </row>
    <row r="80" spans="5:12" hidden="1" x14ac:dyDescent="0.25">
      <c r="E80" s="416"/>
      <c r="F80" s="416"/>
      <c r="G80" s="416"/>
      <c r="H80" s="416"/>
      <c r="I80" s="416"/>
      <c r="J80" s="416"/>
      <c r="K80" s="416"/>
      <c r="L80" s="416"/>
    </row>
    <row r="81" spans="5:12" hidden="1" x14ac:dyDescent="0.25">
      <c r="E81" s="416"/>
      <c r="F81" s="416"/>
      <c r="G81" s="416"/>
      <c r="H81" s="416"/>
      <c r="I81" s="416"/>
      <c r="J81" s="416"/>
      <c r="K81" s="416"/>
      <c r="L81" s="416"/>
    </row>
    <row r="82" spans="5:12" hidden="1" x14ac:dyDescent="0.25">
      <c r="E82" s="416"/>
      <c r="F82" s="416"/>
      <c r="G82" s="416"/>
      <c r="H82" s="416"/>
      <c r="I82" s="416"/>
      <c r="J82" s="416"/>
      <c r="K82" s="416"/>
      <c r="L82" s="416"/>
    </row>
    <row r="83" spans="5:12" hidden="1" x14ac:dyDescent="0.25">
      <c r="E83" s="416"/>
      <c r="F83" s="416"/>
      <c r="G83" s="416"/>
      <c r="H83" s="416"/>
      <c r="I83" s="416"/>
      <c r="J83" s="416"/>
      <c r="K83" s="416"/>
      <c r="L83" s="416"/>
    </row>
    <row r="84" spans="5:12" hidden="1" x14ac:dyDescent="0.25">
      <c r="E84" s="416"/>
      <c r="F84" s="416"/>
      <c r="G84" s="416"/>
      <c r="H84" s="416"/>
      <c r="I84" s="416"/>
      <c r="J84" s="416"/>
      <c r="K84" s="416"/>
      <c r="L84" s="416"/>
    </row>
    <row r="85" spans="5:12" hidden="1" x14ac:dyDescent="0.25">
      <c r="E85" s="416"/>
      <c r="F85" s="416"/>
      <c r="G85" s="416"/>
      <c r="H85" s="416"/>
      <c r="I85" s="416"/>
      <c r="J85" s="416"/>
      <c r="K85" s="416"/>
      <c r="L85" s="416"/>
    </row>
    <row r="86" spans="5:12" hidden="1" x14ac:dyDescent="0.25">
      <c r="E86" s="416"/>
      <c r="F86" s="416"/>
      <c r="G86" s="416"/>
      <c r="H86" s="416"/>
      <c r="I86" s="416"/>
      <c r="J86" s="416"/>
      <c r="K86" s="416"/>
      <c r="L86" s="416"/>
    </row>
    <row r="87" spans="5:12" hidden="1" x14ac:dyDescent="0.25">
      <c r="E87" s="416"/>
      <c r="F87" s="416"/>
      <c r="G87" s="416"/>
      <c r="H87" s="416"/>
      <c r="I87" s="416"/>
      <c r="J87" s="416"/>
      <c r="K87" s="416"/>
      <c r="L87" s="416"/>
    </row>
    <row r="88" spans="5:12" hidden="1" x14ac:dyDescent="0.25">
      <c r="E88" s="416"/>
      <c r="F88" s="416"/>
      <c r="G88" s="416"/>
      <c r="H88" s="416"/>
      <c r="I88" s="416"/>
      <c r="J88" s="416"/>
      <c r="K88" s="416"/>
      <c r="L88" s="416"/>
    </row>
    <row r="89" spans="5:12" hidden="1" x14ac:dyDescent="0.25">
      <c r="E89" s="416"/>
      <c r="F89" s="416"/>
      <c r="G89" s="416"/>
      <c r="H89" s="416"/>
      <c r="I89" s="416"/>
      <c r="J89" s="416"/>
      <c r="K89" s="416"/>
      <c r="L89" s="416"/>
    </row>
    <row r="90" spans="5:12" hidden="1" x14ac:dyDescent="0.25">
      <c r="E90" s="416"/>
      <c r="F90" s="416"/>
      <c r="G90" s="416"/>
      <c r="H90" s="416"/>
      <c r="I90" s="416"/>
      <c r="J90" s="416"/>
      <c r="K90" s="416"/>
      <c r="L90" s="416"/>
    </row>
    <row r="91" spans="5:12" hidden="1" x14ac:dyDescent="0.25">
      <c r="E91" s="416"/>
      <c r="F91" s="416"/>
      <c r="G91" s="416"/>
      <c r="H91" s="416"/>
      <c r="I91" s="416"/>
      <c r="J91" s="416"/>
      <c r="K91" s="416"/>
      <c r="L91" s="416"/>
    </row>
    <row r="92" spans="5:12" hidden="1" x14ac:dyDescent="0.25">
      <c r="E92" s="416"/>
      <c r="F92" s="416"/>
      <c r="G92" s="416"/>
      <c r="H92" s="416"/>
      <c r="I92" s="416"/>
      <c r="J92" s="416"/>
      <c r="K92" s="416"/>
      <c r="L92" s="416"/>
    </row>
    <row r="93" spans="5:12" hidden="1" x14ac:dyDescent="0.25">
      <c r="E93" s="416"/>
      <c r="F93" s="416"/>
      <c r="G93" s="416"/>
      <c r="H93" s="416"/>
      <c r="I93" s="416"/>
      <c r="J93" s="416"/>
      <c r="K93" s="416"/>
      <c r="L93" s="416"/>
    </row>
    <row r="94" spans="5:12" hidden="1" x14ac:dyDescent="0.25">
      <c r="E94" s="416"/>
      <c r="F94" s="416"/>
      <c r="G94" s="416"/>
      <c r="H94" s="416"/>
      <c r="I94" s="416"/>
      <c r="J94" s="416"/>
      <c r="K94" s="416"/>
      <c r="L94" s="416"/>
    </row>
    <row r="95" spans="5:12" hidden="1" x14ac:dyDescent="0.25">
      <c r="E95" s="416"/>
      <c r="F95" s="416"/>
      <c r="G95" s="416"/>
      <c r="H95" s="416"/>
      <c r="I95" s="416"/>
      <c r="J95" s="416"/>
      <c r="K95" s="416"/>
      <c r="L95" s="416"/>
    </row>
    <row r="96" spans="5:12" hidden="1" x14ac:dyDescent="0.25">
      <c r="E96" s="416"/>
      <c r="F96" s="416"/>
      <c r="G96" s="416"/>
      <c r="H96" s="416"/>
      <c r="I96" s="416"/>
      <c r="J96" s="416"/>
      <c r="K96" s="416"/>
      <c r="L96" s="416"/>
    </row>
    <row r="97" spans="5:12" hidden="1" x14ac:dyDescent="0.25">
      <c r="E97" s="416"/>
      <c r="F97" s="416"/>
      <c r="G97" s="416"/>
      <c r="H97" s="416"/>
      <c r="I97" s="416"/>
      <c r="J97" s="416"/>
      <c r="K97" s="416"/>
      <c r="L97" s="416"/>
    </row>
    <row r="98" spans="5:12" hidden="1" x14ac:dyDescent="0.25">
      <c r="E98" s="416"/>
      <c r="F98" s="416"/>
      <c r="G98" s="416"/>
      <c r="H98" s="416"/>
      <c r="I98" s="416"/>
      <c r="J98" s="416"/>
      <c r="K98" s="416"/>
      <c r="L98" s="416"/>
    </row>
    <row r="99" spans="5:12" hidden="1" x14ac:dyDescent="0.25">
      <c r="E99" s="416"/>
      <c r="F99" s="416"/>
      <c r="G99" s="416"/>
      <c r="H99" s="416"/>
      <c r="I99" s="416"/>
      <c r="J99" s="416"/>
      <c r="K99" s="416"/>
      <c r="L99" s="416"/>
    </row>
    <row r="100" spans="5:12" hidden="1" x14ac:dyDescent="0.25">
      <c r="E100" s="416"/>
      <c r="F100" s="416"/>
      <c r="G100" s="416"/>
      <c r="H100" s="416"/>
      <c r="I100" s="416"/>
      <c r="J100" s="416"/>
      <c r="K100" s="416"/>
      <c r="L100" s="416"/>
    </row>
    <row r="101" spans="5:12" hidden="1" x14ac:dyDescent="0.25">
      <c r="E101" s="416"/>
      <c r="F101" s="416"/>
      <c r="G101" s="416"/>
      <c r="H101" s="416"/>
      <c r="I101" s="416"/>
      <c r="J101" s="416"/>
      <c r="K101" s="416"/>
      <c r="L101" s="416"/>
    </row>
    <row r="102" spans="5:12" hidden="1" x14ac:dyDescent="0.25">
      <c r="E102" s="416"/>
      <c r="F102" s="416"/>
      <c r="G102" s="416"/>
      <c r="H102" s="416"/>
      <c r="I102" s="416"/>
      <c r="J102" s="416"/>
      <c r="K102" s="416"/>
      <c r="L102" s="416"/>
    </row>
    <row r="103" spans="5:12" hidden="1" x14ac:dyDescent="0.25">
      <c r="E103" s="416"/>
      <c r="F103" s="416"/>
      <c r="G103" s="416"/>
      <c r="H103" s="416"/>
      <c r="I103" s="416"/>
      <c r="J103" s="416"/>
      <c r="K103" s="416"/>
      <c r="L103" s="416"/>
    </row>
    <row r="104" spans="5:12" hidden="1" x14ac:dyDescent="0.25">
      <c r="E104" s="416"/>
      <c r="F104" s="416"/>
      <c r="G104" s="416"/>
      <c r="H104" s="416"/>
      <c r="I104" s="416"/>
      <c r="J104" s="416"/>
      <c r="K104" s="416"/>
      <c r="L104" s="416"/>
    </row>
    <row r="105" spans="5:12" hidden="1" x14ac:dyDescent="0.25">
      <c r="E105" s="416"/>
      <c r="F105" s="416"/>
      <c r="G105" s="416"/>
      <c r="H105" s="416"/>
      <c r="I105" s="416"/>
      <c r="J105" s="416"/>
      <c r="K105" s="416"/>
      <c r="L105" s="416"/>
    </row>
    <row r="106" spans="5:12" hidden="1" x14ac:dyDescent="0.25">
      <c r="E106" s="416"/>
      <c r="F106" s="416"/>
      <c r="G106" s="416"/>
      <c r="H106" s="416"/>
      <c r="I106" s="416"/>
      <c r="J106" s="416"/>
      <c r="K106" s="416"/>
      <c r="L106" s="416"/>
    </row>
    <row r="107" spans="5:12" hidden="1" x14ac:dyDescent="0.25">
      <c r="E107" s="416"/>
      <c r="F107" s="416"/>
      <c r="G107" s="416"/>
      <c r="H107" s="416"/>
      <c r="I107" s="416"/>
      <c r="J107" s="416"/>
      <c r="K107" s="416"/>
      <c r="L107" s="416"/>
    </row>
    <row r="108" spans="5:12" hidden="1" x14ac:dyDescent="0.25">
      <c r="E108" s="416"/>
      <c r="F108" s="416"/>
      <c r="G108" s="416"/>
      <c r="H108" s="416"/>
      <c r="I108" s="416"/>
      <c r="J108" s="416"/>
      <c r="K108" s="416"/>
      <c r="L108" s="416"/>
    </row>
    <row r="109" spans="5:12" hidden="1" x14ac:dyDescent="0.25">
      <c r="E109" s="416"/>
      <c r="F109" s="416"/>
      <c r="G109" s="416"/>
      <c r="H109" s="416"/>
      <c r="I109" s="416"/>
      <c r="J109" s="416"/>
      <c r="K109" s="416"/>
      <c r="L109" s="416"/>
    </row>
    <row r="110" spans="5:12" hidden="1" x14ac:dyDescent="0.25">
      <c r="E110" s="416"/>
      <c r="F110" s="416"/>
      <c r="G110" s="416"/>
      <c r="H110" s="416"/>
      <c r="I110" s="416"/>
      <c r="J110" s="416"/>
      <c r="K110" s="416"/>
      <c r="L110" s="416"/>
    </row>
    <row r="111" spans="5:12" hidden="1" x14ac:dyDescent="0.25">
      <c r="E111" s="416"/>
      <c r="F111" s="416"/>
      <c r="G111" s="416"/>
      <c r="H111" s="416"/>
      <c r="I111" s="416"/>
      <c r="J111" s="416"/>
      <c r="K111" s="416"/>
      <c r="L111" s="416"/>
    </row>
    <row r="112" spans="5:12" hidden="1" x14ac:dyDescent="0.25">
      <c r="E112" s="416"/>
      <c r="F112" s="416"/>
      <c r="G112" s="416"/>
      <c r="H112" s="416"/>
      <c r="I112" s="416"/>
      <c r="J112" s="416"/>
      <c r="K112" s="416"/>
      <c r="L112" s="416"/>
    </row>
    <row r="113" spans="5:12" hidden="1" x14ac:dyDescent="0.25">
      <c r="E113" s="416"/>
      <c r="F113" s="416"/>
      <c r="G113" s="416"/>
      <c r="H113" s="416"/>
      <c r="I113" s="416"/>
      <c r="J113" s="416"/>
      <c r="K113" s="416"/>
      <c r="L113" s="416"/>
    </row>
    <row r="114" spans="5:12" hidden="1" x14ac:dyDescent="0.25">
      <c r="E114" s="416"/>
      <c r="F114" s="416"/>
      <c r="G114" s="416"/>
      <c r="H114" s="416"/>
      <c r="I114" s="416"/>
      <c r="J114" s="416"/>
      <c r="K114" s="416"/>
      <c r="L114" s="416"/>
    </row>
    <row r="115" spans="5:12" hidden="1" x14ac:dyDescent="0.25">
      <c r="E115" s="416"/>
      <c r="F115" s="416"/>
      <c r="G115" s="416"/>
      <c r="H115" s="416"/>
      <c r="I115" s="416"/>
      <c r="J115" s="416"/>
      <c r="K115" s="416"/>
      <c r="L115" s="416"/>
    </row>
    <row r="116" spans="5:12" hidden="1" x14ac:dyDescent="0.25">
      <c r="E116" s="416"/>
      <c r="F116" s="416"/>
      <c r="G116" s="416"/>
      <c r="H116" s="416"/>
      <c r="I116" s="416"/>
      <c r="J116" s="416"/>
      <c r="K116" s="416"/>
      <c r="L116" s="416"/>
    </row>
    <row r="117" spans="5:12" hidden="1" x14ac:dyDescent="0.25">
      <c r="E117" s="416"/>
      <c r="F117" s="416"/>
      <c r="G117" s="416"/>
      <c r="H117" s="416"/>
      <c r="I117" s="416"/>
      <c r="J117" s="416"/>
      <c r="K117" s="416"/>
      <c r="L117" s="416"/>
    </row>
    <row r="118" spans="5:12" hidden="1" x14ac:dyDescent="0.25">
      <c r="E118" s="416"/>
      <c r="F118" s="416"/>
      <c r="G118" s="416"/>
      <c r="H118" s="416"/>
      <c r="I118" s="416"/>
      <c r="J118" s="416"/>
      <c r="K118" s="416"/>
      <c r="L118" s="416"/>
    </row>
    <row r="119" spans="5:12" hidden="1" x14ac:dyDescent="0.25">
      <c r="E119" s="416"/>
      <c r="F119" s="416"/>
      <c r="G119" s="416"/>
      <c r="H119" s="416"/>
      <c r="I119" s="416"/>
      <c r="J119" s="416"/>
      <c r="K119" s="416"/>
      <c r="L119" s="416"/>
    </row>
    <row r="120" spans="5:12" hidden="1" x14ac:dyDescent="0.25">
      <c r="E120" s="416"/>
      <c r="F120" s="416"/>
      <c r="G120" s="416"/>
      <c r="H120" s="416"/>
      <c r="I120" s="416"/>
      <c r="J120" s="416"/>
      <c r="K120" s="416"/>
      <c r="L120" s="416"/>
    </row>
    <row r="121" spans="5:12" hidden="1" x14ac:dyDescent="0.25">
      <c r="E121" s="416"/>
      <c r="F121" s="416"/>
      <c r="G121" s="416"/>
      <c r="H121" s="416"/>
      <c r="I121" s="416"/>
      <c r="J121" s="416"/>
      <c r="K121" s="416"/>
      <c r="L121" s="416"/>
    </row>
    <row r="122" spans="5:12" hidden="1" x14ac:dyDescent="0.25">
      <c r="E122" s="416"/>
      <c r="F122" s="416"/>
      <c r="G122" s="416"/>
      <c r="H122" s="416"/>
      <c r="I122" s="416"/>
      <c r="J122" s="416"/>
      <c r="K122" s="416"/>
      <c r="L122" s="416"/>
    </row>
    <row r="123" spans="5:12" hidden="1" x14ac:dyDescent="0.25">
      <c r="E123" s="416"/>
      <c r="F123" s="416"/>
      <c r="G123" s="416"/>
      <c r="H123" s="416"/>
      <c r="I123" s="416"/>
      <c r="J123" s="416"/>
      <c r="K123" s="416"/>
      <c r="L123" s="416"/>
    </row>
    <row r="124" spans="5:12" hidden="1" x14ac:dyDescent="0.25">
      <c r="E124" s="416"/>
      <c r="F124" s="416"/>
      <c r="G124" s="416"/>
      <c r="H124" s="416"/>
      <c r="I124" s="416"/>
      <c r="J124" s="416"/>
      <c r="K124" s="416"/>
      <c r="L124" s="416"/>
    </row>
    <row r="125" spans="5:12" hidden="1" x14ac:dyDescent="0.25">
      <c r="E125" s="416"/>
      <c r="F125" s="416"/>
      <c r="G125" s="416"/>
      <c r="H125" s="416"/>
      <c r="I125" s="416"/>
      <c r="J125" s="416"/>
      <c r="K125" s="416"/>
      <c r="L125" s="416"/>
    </row>
    <row r="126" spans="5:12" hidden="1" x14ac:dyDescent="0.25">
      <c r="E126" s="416"/>
      <c r="F126" s="416"/>
      <c r="G126" s="416"/>
      <c r="H126" s="416"/>
      <c r="I126" s="416"/>
      <c r="J126" s="416"/>
      <c r="K126" s="416"/>
      <c r="L126" s="416"/>
    </row>
    <row r="127" spans="5:12" hidden="1" x14ac:dyDescent="0.25">
      <c r="E127" s="416"/>
      <c r="F127" s="416"/>
      <c r="G127" s="416"/>
      <c r="H127" s="416"/>
      <c r="I127" s="416"/>
      <c r="J127" s="416"/>
      <c r="K127" s="416"/>
      <c r="L127" s="416"/>
    </row>
    <row r="128" spans="5:12" hidden="1" x14ac:dyDescent="0.25">
      <c r="E128" s="416"/>
      <c r="F128" s="416"/>
      <c r="G128" s="416"/>
      <c r="H128" s="416"/>
      <c r="I128" s="416"/>
      <c r="J128" s="416"/>
      <c r="K128" s="416"/>
      <c r="L128" s="416"/>
    </row>
    <row r="129" spans="5:12" hidden="1" x14ac:dyDescent="0.25">
      <c r="E129" s="416"/>
      <c r="F129" s="416"/>
      <c r="G129" s="416"/>
      <c r="H129" s="416"/>
      <c r="I129" s="416"/>
      <c r="J129" s="416"/>
      <c r="K129" s="416"/>
      <c r="L129" s="416"/>
    </row>
    <row r="130" spans="5:12" hidden="1" x14ac:dyDescent="0.25">
      <c r="E130" s="416"/>
      <c r="F130" s="416"/>
      <c r="G130" s="416"/>
      <c r="H130" s="416"/>
      <c r="I130" s="416"/>
      <c r="J130" s="416"/>
      <c r="K130" s="416"/>
      <c r="L130" s="416"/>
    </row>
    <row r="131" spans="5:12" hidden="1" x14ac:dyDescent="0.25">
      <c r="E131" s="416"/>
      <c r="F131" s="416"/>
      <c r="G131" s="416"/>
      <c r="H131" s="416"/>
      <c r="I131" s="416"/>
      <c r="J131" s="416"/>
      <c r="K131" s="416"/>
      <c r="L131" s="416"/>
    </row>
    <row r="132" spans="5:12" hidden="1" x14ac:dyDescent="0.25">
      <c r="E132" s="416"/>
      <c r="F132" s="416"/>
      <c r="G132" s="416"/>
      <c r="H132" s="416"/>
      <c r="I132" s="416"/>
      <c r="J132" s="416"/>
      <c r="K132" s="416"/>
      <c r="L132" s="416"/>
    </row>
    <row r="133" spans="5:12" hidden="1" x14ac:dyDescent="0.25">
      <c r="E133" s="416"/>
      <c r="F133" s="416"/>
      <c r="G133" s="416"/>
      <c r="H133" s="416"/>
      <c r="I133" s="416"/>
      <c r="J133" s="416"/>
      <c r="K133" s="416"/>
      <c r="L133" s="416"/>
    </row>
    <row r="134" spans="5:12" hidden="1" x14ac:dyDescent="0.25">
      <c r="E134" s="416"/>
      <c r="F134" s="416"/>
      <c r="G134" s="416"/>
      <c r="H134" s="416"/>
      <c r="I134" s="416"/>
      <c r="J134" s="416"/>
      <c r="K134" s="416"/>
      <c r="L134" s="416"/>
    </row>
    <row r="135" spans="5:12" hidden="1" x14ac:dyDescent="0.25">
      <c r="E135" s="416"/>
      <c r="F135" s="416"/>
      <c r="G135" s="416"/>
      <c r="H135" s="416"/>
      <c r="I135" s="416"/>
      <c r="J135" s="416"/>
      <c r="K135" s="416"/>
      <c r="L135" s="416"/>
    </row>
    <row r="136" spans="5:12" hidden="1" x14ac:dyDescent="0.25">
      <c r="E136" s="416"/>
      <c r="F136" s="416"/>
      <c r="G136" s="416"/>
      <c r="H136" s="416"/>
      <c r="I136" s="416"/>
      <c r="J136" s="416"/>
      <c r="K136" s="416"/>
      <c r="L136" s="416"/>
    </row>
    <row r="137" spans="5:12" hidden="1" x14ac:dyDescent="0.25">
      <c r="E137" s="416"/>
      <c r="F137" s="416"/>
      <c r="G137" s="416"/>
      <c r="H137" s="416"/>
      <c r="I137" s="416"/>
      <c r="J137" s="416"/>
      <c r="K137" s="416"/>
      <c r="L137" s="416"/>
    </row>
    <row r="138" spans="5:12" hidden="1" x14ac:dyDescent="0.25">
      <c r="E138" s="416"/>
      <c r="F138" s="416"/>
      <c r="G138" s="416"/>
      <c r="H138" s="416"/>
      <c r="I138" s="416"/>
      <c r="J138" s="416"/>
      <c r="K138" s="416"/>
      <c r="L138" s="416"/>
    </row>
    <row r="139" spans="5:12" hidden="1" x14ac:dyDescent="0.25">
      <c r="E139" s="416"/>
      <c r="F139" s="416"/>
      <c r="G139" s="416"/>
      <c r="H139" s="416"/>
      <c r="I139" s="416"/>
      <c r="J139" s="416"/>
      <c r="K139" s="416"/>
      <c r="L139" s="416"/>
    </row>
    <row r="140" spans="5:12" hidden="1" x14ac:dyDescent="0.25">
      <c r="E140" s="416"/>
      <c r="F140" s="416"/>
      <c r="G140" s="416"/>
      <c r="H140" s="416"/>
      <c r="I140" s="416"/>
      <c r="J140" s="416"/>
      <c r="K140" s="416"/>
      <c r="L140" s="416"/>
    </row>
    <row r="141" spans="5:12" hidden="1" x14ac:dyDescent="0.25">
      <c r="E141" s="416"/>
      <c r="F141" s="416"/>
      <c r="G141" s="416"/>
      <c r="H141" s="416"/>
      <c r="I141" s="416"/>
      <c r="J141" s="416"/>
      <c r="K141" s="416"/>
      <c r="L141" s="416"/>
    </row>
    <row r="142" spans="5:12" hidden="1" x14ac:dyDescent="0.25">
      <c r="E142" s="416"/>
      <c r="F142" s="416"/>
      <c r="G142" s="416"/>
      <c r="H142" s="416"/>
      <c r="I142" s="416"/>
      <c r="J142" s="416"/>
      <c r="K142" s="416"/>
      <c r="L142" s="416"/>
    </row>
    <row r="143" spans="5:12" hidden="1" x14ac:dyDescent="0.25">
      <c r="E143" s="416"/>
      <c r="F143" s="416"/>
      <c r="G143" s="416"/>
      <c r="H143" s="416"/>
      <c r="I143" s="416"/>
      <c r="J143" s="416"/>
      <c r="K143" s="416"/>
      <c r="L143" s="416"/>
    </row>
    <row r="144" spans="5:12" hidden="1" x14ac:dyDescent="0.25">
      <c r="E144" s="416"/>
      <c r="F144" s="416"/>
      <c r="G144" s="416"/>
      <c r="H144" s="416"/>
      <c r="I144" s="416"/>
      <c r="J144" s="416"/>
      <c r="K144" s="416"/>
      <c r="L144" s="416"/>
    </row>
    <row r="145" spans="5:12" hidden="1" x14ac:dyDescent="0.25">
      <c r="E145" s="416"/>
      <c r="F145" s="416"/>
      <c r="G145" s="416"/>
      <c r="H145" s="416"/>
      <c r="I145" s="416"/>
      <c r="J145" s="416"/>
      <c r="K145" s="416"/>
      <c r="L145" s="416"/>
    </row>
    <row r="146" spans="5:12" hidden="1" x14ac:dyDescent="0.25">
      <c r="E146" s="416"/>
      <c r="F146" s="416"/>
      <c r="G146" s="416"/>
      <c r="H146" s="416"/>
      <c r="I146" s="416"/>
      <c r="J146" s="416"/>
      <c r="K146" s="416"/>
      <c r="L146" s="416"/>
    </row>
    <row r="147" spans="5:12" hidden="1" x14ac:dyDescent="0.25">
      <c r="E147" s="416"/>
      <c r="F147" s="416"/>
      <c r="G147" s="416"/>
      <c r="H147" s="416"/>
      <c r="I147" s="416"/>
      <c r="J147" s="416"/>
      <c r="K147" s="416"/>
      <c r="L147" s="416"/>
    </row>
    <row r="148" spans="5:12" hidden="1" x14ac:dyDescent="0.25">
      <c r="E148" s="416"/>
      <c r="F148" s="416"/>
      <c r="G148" s="416"/>
      <c r="H148" s="416"/>
      <c r="I148" s="416"/>
      <c r="J148" s="416"/>
      <c r="K148" s="416"/>
      <c r="L148" s="416"/>
    </row>
    <row r="149" spans="5:12" hidden="1" x14ac:dyDescent="0.25">
      <c r="E149" s="416"/>
      <c r="F149" s="416"/>
      <c r="G149" s="416"/>
      <c r="H149" s="416"/>
      <c r="I149" s="416"/>
      <c r="J149" s="416"/>
      <c r="K149" s="416"/>
      <c r="L149" s="416"/>
    </row>
    <row r="150" spans="5:12" hidden="1" x14ac:dyDescent="0.25">
      <c r="E150" s="416"/>
      <c r="F150" s="416"/>
      <c r="G150" s="416"/>
      <c r="H150" s="416"/>
      <c r="I150" s="416"/>
      <c r="J150" s="416"/>
      <c r="K150" s="416"/>
      <c r="L150" s="416"/>
    </row>
    <row r="151" spans="5:12" hidden="1" x14ac:dyDescent="0.25">
      <c r="E151" s="416"/>
      <c r="F151" s="416"/>
      <c r="G151" s="416"/>
      <c r="H151" s="416"/>
      <c r="I151" s="416"/>
      <c r="J151" s="416"/>
      <c r="K151" s="416"/>
      <c r="L151" s="416"/>
    </row>
    <row r="152" spans="5:12" hidden="1" x14ac:dyDescent="0.25">
      <c r="E152" s="416"/>
      <c r="F152" s="416"/>
      <c r="G152" s="416"/>
      <c r="H152" s="416"/>
      <c r="I152" s="416"/>
      <c r="J152" s="416"/>
      <c r="K152" s="416"/>
      <c r="L152" s="416"/>
    </row>
    <row r="153" spans="5:12" hidden="1" x14ac:dyDescent="0.25">
      <c r="E153" s="416"/>
      <c r="F153" s="416"/>
      <c r="G153" s="416"/>
      <c r="H153" s="416"/>
      <c r="I153" s="416"/>
      <c r="J153" s="416"/>
      <c r="K153" s="416"/>
      <c r="L153" s="416"/>
    </row>
    <row r="154" spans="5:12" hidden="1" x14ac:dyDescent="0.25">
      <c r="E154" s="416"/>
      <c r="F154" s="416"/>
      <c r="G154" s="416"/>
      <c r="H154" s="416"/>
      <c r="I154" s="416"/>
      <c r="J154" s="416"/>
      <c r="K154" s="416"/>
      <c r="L154" s="416"/>
    </row>
    <row r="155" spans="5:12" hidden="1" x14ac:dyDescent="0.25">
      <c r="E155" s="416"/>
      <c r="F155" s="416"/>
      <c r="G155" s="416"/>
      <c r="H155" s="416"/>
      <c r="I155" s="416"/>
      <c r="J155" s="416"/>
      <c r="K155" s="416"/>
      <c r="L155" s="416"/>
    </row>
    <row r="156" spans="5:12" hidden="1" x14ac:dyDescent="0.25">
      <c r="E156" s="416"/>
      <c r="F156" s="416"/>
      <c r="G156" s="416"/>
      <c r="H156" s="416"/>
      <c r="I156" s="416"/>
      <c r="J156" s="416"/>
      <c r="K156" s="416"/>
      <c r="L156" s="416"/>
    </row>
    <row r="157" spans="5:12" hidden="1" x14ac:dyDescent="0.25">
      <c r="E157" s="416"/>
      <c r="F157" s="416"/>
      <c r="G157" s="416"/>
      <c r="H157" s="416"/>
      <c r="I157" s="416"/>
      <c r="J157" s="416"/>
      <c r="K157" s="416"/>
      <c r="L157" s="416"/>
    </row>
    <row r="158" spans="5:12" hidden="1" x14ac:dyDescent="0.25">
      <c r="E158" s="416"/>
      <c r="F158" s="416"/>
      <c r="G158" s="416"/>
      <c r="H158" s="416"/>
      <c r="I158" s="416"/>
      <c r="J158" s="416"/>
      <c r="K158" s="416"/>
      <c r="L158" s="416"/>
    </row>
    <row r="159" spans="5:12" hidden="1" x14ac:dyDescent="0.25">
      <c r="E159" s="416"/>
      <c r="F159" s="416"/>
      <c r="G159" s="416"/>
      <c r="H159" s="416"/>
      <c r="I159" s="416"/>
      <c r="J159" s="416"/>
      <c r="K159" s="416"/>
      <c r="L159" s="416"/>
    </row>
    <row r="160" spans="5:12" hidden="1" x14ac:dyDescent="0.25">
      <c r="E160" s="416"/>
      <c r="F160" s="416"/>
      <c r="G160" s="416"/>
      <c r="H160" s="416"/>
      <c r="I160" s="416"/>
      <c r="J160" s="416"/>
      <c r="K160" s="416"/>
      <c r="L160" s="416"/>
    </row>
    <row r="161" spans="5:12" hidden="1" x14ac:dyDescent="0.25">
      <c r="E161" s="416"/>
      <c r="F161" s="416"/>
      <c r="G161" s="416"/>
      <c r="H161" s="416"/>
      <c r="I161" s="416"/>
      <c r="J161" s="416"/>
      <c r="K161" s="416"/>
      <c r="L161" s="416"/>
    </row>
    <row r="162" spans="5:12" hidden="1" x14ac:dyDescent="0.25">
      <c r="E162" s="416"/>
      <c r="F162" s="416"/>
      <c r="G162" s="416"/>
      <c r="H162" s="416"/>
      <c r="I162" s="416"/>
      <c r="J162" s="416"/>
      <c r="K162" s="416"/>
      <c r="L162" s="416"/>
    </row>
    <row r="163" spans="5:12" hidden="1" x14ac:dyDescent="0.25">
      <c r="E163" s="416"/>
      <c r="F163" s="416"/>
      <c r="G163" s="416"/>
      <c r="H163" s="416"/>
      <c r="I163" s="416"/>
      <c r="J163" s="416"/>
      <c r="K163" s="416"/>
      <c r="L163" s="416"/>
    </row>
    <row r="164" spans="5:12" hidden="1" x14ac:dyDescent="0.25">
      <c r="E164" s="416"/>
      <c r="F164" s="416"/>
      <c r="G164" s="416"/>
      <c r="H164" s="416"/>
      <c r="I164" s="416"/>
      <c r="J164" s="416"/>
      <c r="K164" s="416"/>
      <c r="L164" s="416"/>
    </row>
    <row r="165" spans="5:12" hidden="1" x14ac:dyDescent="0.25">
      <c r="E165" s="416"/>
      <c r="F165" s="416"/>
      <c r="G165" s="416"/>
      <c r="H165" s="416"/>
      <c r="I165" s="416"/>
      <c r="J165" s="416"/>
      <c r="K165" s="416"/>
      <c r="L165" s="416"/>
    </row>
    <row r="166" spans="5:12" hidden="1" x14ac:dyDescent="0.25">
      <c r="E166" s="416"/>
      <c r="F166" s="416"/>
      <c r="G166" s="416"/>
      <c r="H166" s="416"/>
      <c r="I166" s="416"/>
      <c r="J166" s="416"/>
      <c r="K166" s="416"/>
      <c r="L166" s="416"/>
    </row>
    <row r="167" spans="5:12" hidden="1" x14ac:dyDescent="0.25">
      <c r="E167" s="416"/>
      <c r="F167" s="416"/>
      <c r="G167" s="416"/>
      <c r="H167" s="416"/>
      <c r="I167" s="416"/>
      <c r="J167" s="416"/>
      <c r="K167" s="416"/>
      <c r="L167" s="416"/>
    </row>
    <row r="168" spans="5:12" hidden="1" x14ac:dyDescent="0.25">
      <c r="E168" s="416"/>
      <c r="F168" s="416"/>
      <c r="G168" s="416"/>
      <c r="H168" s="416"/>
      <c r="I168" s="416"/>
      <c r="J168" s="416"/>
      <c r="K168" s="416"/>
      <c r="L168" s="416"/>
    </row>
    <row r="169" spans="5:12" hidden="1" x14ac:dyDescent="0.25">
      <c r="E169" s="416"/>
      <c r="F169" s="416"/>
      <c r="G169" s="416"/>
      <c r="H169" s="416"/>
      <c r="I169" s="416"/>
      <c r="J169" s="416"/>
      <c r="K169" s="416"/>
      <c r="L169" s="416"/>
    </row>
    <row r="170" spans="5:12" hidden="1" x14ac:dyDescent="0.25">
      <c r="E170" s="416"/>
      <c r="F170" s="416"/>
      <c r="G170" s="416"/>
      <c r="H170" s="416"/>
      <c r="I170" s="416"/>
      <c r="J170" s="416"/>
      <c r="K170" s="416"/>
      <c r="L170" s="416"/>
    </row>
    <row r="171" spans="5:12" hidden="1" x14ac:dyDescent="0.25">
      <c r="E171" s="416"/>
      <c r="F171" s="416"/>
      <c r="G171" s="416"/>
      <c r="H171" s="416"/>
      <c r="I171" s="416"/>
      <c r="J171" s="416"/>
      <c r="K171" s="416"/>
      <c r="L171" s="416"/>
    </row>
    <row r="172" spans="5:12" hidden="1" x14ac:dyDescent="0.25">
      <c r="E172" s="416"/>
      <c r="F172" s="416"/>
      <c r="G172" s="416"/>
      <c r="H172" s="416"/>
      <c r="I172" s="416"/>
      <c r="J172" s="416"/>
      <c r="K172" s="416"/>
      <c r="L172" s="416"/>
    </row>
    <row r="173" spans="5:12" hidden="1" x14ac:dyDescent="0.25">
      <c r="E173" s="416"/>
      <c r="F173" s="416"/>
      <c r="G173" s="416"/>
      <c r="H173" s="416"/>
      <c r="I173" s="416"/>
      <c r="J173" s="416"/>
      <c r="K173" s="416"/>
      <c r="L173" s="416"/>
    </row>
    <row r="174" spans="5:12" hidden="1" x14ac:dyDescent="0.25">
      <c r="E174" s="416"/>
      <c r="F174" s="416"/>
      <c r="G174" s="416"/>
      <c r="H174" s="416"/>
      <c r="I174" s="416"/>
      <c r="J174" s="416"/>
      <c r="K174" s="416"/>
      <c r="L174" s="416"/>
    </row>
    <row r="175" spans="5:12" hidden="1" x14ac:dyDescent="0.25">
      <c r="E175" s="416"/>
      <c r="F175" s="416"/>
      <c r="G175" s="416"/>
      <c r="H175" s="416"/>
      <c r="I175" s="416"/>
      <c r="J175" s="416"/>
      <c r="K175" s="416"/>
      <c r="L175" s="416"/>
    </row>
    <row r="176" spans="5:12" hidden="1" x14ac:dyDescent="0.25">
      <c r="E176" s="416"/>
      <c r="F176" s="416"/>
      <c r="G176" s="416"/>
      <c r="H176" s="416"/>
      <c r="I176" s="416"/>
      <c r="J176" s="416"/>
      <c r="K176" s="416"/>
      <c r="L176" s="416"/>
    </row>
    <row r="177" spans="5:12" hidden="1" x14ac:dyDescent="0.25">
      <c r="E177" s="416"/>
      <c r="F177" s="416"/>
      <c r="G177" s="416"/>
      <c r="H177" s="416"/>
      <c r="I177" s="416"/>
      <c r="J177" s="416"/>
      <c r="K177" s="416"/>
      <c r="L177" s="416"/>
    </row>
    <row r="178" spans="5:12" hidden="1" x14ac:dyDescent="0.25">
      <c r="E178" s="416"/>
      <c r="F178" s="416"/>
      <c r="G178" s="416"/>
      <c r="H178" s="416"/>
      <c r="I178" s="416"/>
      <c r="J178" s="416"/>
      <c r="K178" s="416"/>
      <c r="L178" s="416"/>
    </row>
    <row r="179" spans="5:12" hidden="1" x14ac:dyDescent="0.25">
      <c r="E179" s="416"/>
      <c r="F179" s="416"/>
      <c r="G179" s="416"/>
      <c r="H179" s="416"/>
      <c r="I179" s="416"/>
      <c r="J179" s="416"/>
      <c r="K179" s="416"/>
      <c r="L179" s="416"/>
    </row>
    <row r="180" spans="5:12" hidden="1" x14ac:dyDescent="0.25">
      <c r="E180" s="416"/>
      <c r="F180" s="416"/>
      <c r="G180" s="416"/>
      <c r="H180" s="416"/>
      <c r="I180" s="416"/>
      <c r="J180" s="416"/>
      <c r="K180" s="416"/>
      <c r="L180" s="416"/>
    </row>
    <row r="181" spans="5:12" hidden="1" x14ac:dyDescent="0.25">
      <c r="E181" s="416"/>
      <c r="F181" s="416"/>
      <c r="G181" s="416"/>
      <c r="H181" s="416"/>
      <c r="I181" s="416"/>
      <c r="J181" s="416"/>
      <c r="K181" s="416"/>
      <c r="L181" s="416"/>
    </row>
    <row r="182" spans="5:12" hidden="1" x14ac:dyDescent="0.25">
      <c r="E182" s="416"/>
      <c r="F182" s="416"/>
      <c r="G182" s="416"/>
      <c r="H182" s="416"/>
      <c r="I182" s="416"/>
      <c r="J182" s="416"/>
      <c r="K182" s="416"/>
      <c r="L182" s="416"/>
    </row>
    <row r="183" spans="5:12" hidden="1" x14ac:dyDescent="0.25">
      <c r="E183" s="416"/>
      <c r="F183" s="416"/>
      <c r="G183" s="416"/>
      <c r="H183" s="416"/>
      <c r="I183" s="416"/>
      <c r="J183" s="416"/>
      <c r="K183" s="416"/>
      <c r="L183" s="416"/>
    </row>
    <row r="184" spans="5:12" hidden="1" x14ac:dyDescent="0.25">
      <c r="E184" s="416"/>
      <c r="F184" s="416"/>
      <c r="G184" s="416"/>
      <c r="H184" s="416"/>
      <c r="I184" s="416"/>
      <c r="J184" s="416"/>
      <c r="K184" s="416"/>
      <c r="L184" s="416"/>
    </row>
    <row r="185" spans="5:12" hidden="1" x14ac:dyDescent="0.25">
      <c r="E185" s="416"/>
      <c r="F185" s="416"/>
      <c r="G185" s="416"/>
      <c r="H185" s="416"/>
      <c r="I185" s="416"/>
      <c r="J185" s="416"/>
      <c r="K185" s="416"/>
      <c r="L185" s="416"/>
    </row>
    <row r="186" spans="5:12" hidden="1" x14ac:dyDescent="0.25">
      <c r="E186" s="416"/>
      <c r="F186" s="416"/>
      <c r="G186" s="416"/>
      <c r="H186" s="416"/>
      <c r="I186" s="416"/>
      <c r="J186" s="416"/>
      <c r="K186" s="416"/>
      <c r="L186" s="416"/>
    </row>
    <row r="187" spans="5:12" hidden="1" x14ac:dyDescent="0.25">
      <c r="E187" s="416"/>
      <c r="F187" s="416"/>
      <c r="G187" s="416"/>
      <c r="H187" s="416"/>
      <c r="I187" s="416"/>
      <c r="J187" s="416"/>
      <c r="K187" s="416"/>
      <c r="L187" s="416"/>
    </row>
    <row r="188" spans="5:12" hidden="1" x14ac:dyDescent="0.25">
      <c r="E188" s="416"/>
      <c r="F188" s="416"/>
      <c r="G188" s="416"/>
      <c r="H188" s="416"/>
      <c r="I188" s="416"/>
      <c r="J188" s="416"/>
      <c r="K188" s="416"/>
      <c r="L188" s="416"/>
    </row>
    <row r="189" spans="5:12" hidden="1" x14ac:dyDescent="0.25">
      <c r="E189" s="416"/>
      <c r="F189" s="416"/>
      <c r="G189" s="416"/>
      <c r="H189" s="416"/>
      <c r="I189" s="416"/>
      <c r="J189" s="416"/>
      <c r="K189" s="416"/>
      <c r="L189" s="416"/>
    </row>
    <row r="190" spans="5:12" hidden="1" x14ac:dyDescent="0.25">
      <c r="E190" s="416"/>
      <c r="F190" s="416"/>
      <c r="G190" s="416"/>
      <c r="H190" s="416"/>
      <c r="I190" s="416"/>
      <c r="J190" s="416"/>
      <c r="K190" s="416"/>
      <c r="L190" s="416"/>
    </row>
    <row r="191" spans="5:12" hidden="1" x14ac:dyDescent="0.25">
      <c r="E191" s="416"/>
      <c r="F191" s="416"/>
      <c r="G191" s="416"/>
      <c r="H191" s="416"/>
      <c r="I191" s="416"/>
      <c r="J191" s="416"/>
      <c r="K191" s="416"/>
      <c r="L191" s="416"/>
    </row>
    <row r="192" spans="5:12" hidden="1" x14ac:dyDescent="0.25">
      <c r="E192" s="416"/>
      <c r="F192" s="416"/>
      <c r="G192" s="416"/>
      <c r="H192" s="416"/>
      <c r="I192" s="416"/>
      <c r="J192" s="416"/>
      <c r="K192" s="416"/>
      <c r="L192" s="416"/>
    </row>
    <row r="193" spans="5:12" hidden="1" x14ac:dyDescent="0.25">
      <c r="E193" s="416"/>
      <c r="F193" s="416"/>
      <c r="G193" s="416"/>
      <c r="H193" s="416"/>
      <c r="I193" s="416"/>
      <c r="J193" s="416"/>
      <c r="K193" s="416"/>
      <c r="L193" s="416"/>
    </row>
    <row r="194" spans="5:12" hidden="1" x14ac:dyDescent="0.25">
      <c r="E194" s="416"/>
      <c r="F194" s="416"/>
      <c r="G194" s="416"/>
      <c r="H194" s="416"/>
      <c r="I194" s="416"/>
      <c r="J194" s="416"/>
      <c r="K194" s="416"/>
      <c r="L194" s="416"/>
    </row>
    <row r="195" spans="5:12" hidden="1" x14ac:dyDescent="0.25">
      <c r="E195" s="416"/>
      <c r="F195" s="416"/>
      <c r="G195" s="416"/>
      <c r="H195" s="416"/>
      <c r="I195" s="416"/>
      <c r="J195" s="416"/>
      <c r="K195" s="416"/>
      <c r="L195" s="416"/>
    </row>
    <row r="196" spans="5:12" hidden="1" x14ac:dyDescent="0.25">
      <c r="E196" s="416"/>
      <c r="F196" s="416"/>
      <c r="G196" s="416"/>
      <c r="H196" s="416"/>
      <c r="I196" s="416"/>
      <c r="J196" s="416"/>
      <c r="K196" s="416"/>
      <c r="L196" s="416"/>
    </row>
    <row r="197" spans="5:12" hidden="1" x14ac:dyDescent="0.25">
      <c r="E197" s="416"/>
      <c r="F197" s="416"/>
      <c r="G197" s="416"/>
      <c r="H197" s="416"/>
      <c r="I197" s="416"/>
      <c r="J197" s="416"/>
      <c r="K197" s="416"/>
      <c r="L197" s="416"/>
    </row>
    <row r="198" spans="5:12" hidden="1" x14ac:dyDescent="0.25">
      <c r="E198" s="416"/>
      <c r="F198" s="416"/>
      <c r="G198" s="416"/>
      <c r="H198" s="416"/>
      <c r="I198" s="416"/>
      <c r="J198" s="416"/>
      <c r="K198" s="416"/>
      <c r="L198" s="416"/>
    </row>
    <row r="199" spans="5:12" hidden="1" x14ac:dyDescent="0.25">
      <c r="E199" s="416"/>
      <c r="F199" s="416"/>
      <c r="G199" s="416"/>
      <c r="H199" s="416"/>
      <c r="I199" s="416"/>
      <c r="J199" s="416"/>
      <c r="K199" s="416"/>
      <c r="L199" s="416"/>
    </row>
    <row r="200" spans="5:12" hidden="1" x14ac:dyDescent="0.25">
      <c r="E200" s="416"/>
      <c r="F200" s="416"/>
      <c r="G200" s="416"/>
      <c r="H200" s="416"/>
      <c r="I200" s="416"/>
      <c r="J200" s="416"/>
      <c r="K200" s="416"/>
      <c r="L200" s="416"/>
    </row>
    <row r="201" spans="5:12" hidden="1" x14ac:dyDescent="0.25">
      <c r="E201" s="416"/>
      <c r="F201" s="416"/>
      <c r="G201" s="416"/>
      <c r="H201" s="416"/>
      <c r="I201" s="416"/>
      <c r="J201" s="416"/>
      <c r="K201" s="416"/>
      <c r="L201" s="416"/>
    </row>
    <row r="202" spans="5:12" hidden="1" x14ac:dyDescent="0.25">
      <c r="E202" s="416"/>
      <c r="F202" s="416"/>
      <c r="G202" s="416"/>
      <c r="I202" s="416"/>
      <c r="J202" s="416"/>
      <c r="K202" s="416"/>
      <c r="L202" s="416"/>
    </row>
    <row r="203" spans="5:12" hidden="1" x14ac:dyDescent="0.25">
      <c r="E203" s="416"/>
      <c r="F203" s="416"/>
      <c r="G203" s="416"/>
      <c r="I203" s="416"/>
      <c r="J203" s="416"/>
      <c r="K203" s="416"/>
      <c r="L203" s="416"/>
    </row>
    <row r="204" spans="5:12" hidden="1" x14ac:dyDescent="0.25">
      <c r="E204" s="416"/>
      <c r="F204" s="416"/>
      <c r="G204" s="416"/>
      <c r="I204" s="416"/>
      <c r="J204" s="416"/>
      <c r="K204" s="416"/>
      <c r="L204" s="416"/>
    </row>
    <row r="205" spans="5:12" hidden="1" x14ac:dyDescent="0.25">
      <c r="E205" s="416"/>
      <c r="F205" s="416"/>
      <c r="G205" s="416"/>
      <c r="I205" s="416"/>
      <c r="J205" s="416"/>
      <c r="K205" s="416"/>
      <c r="L205" s="416"/>
    </row>
    <row r="206" spans="5:12" hidden="1" x14ac:dyDescent="0.25">
      <c r="E206" s="416"/>
      <c r="F206" s="416"/>
      <c r="J206" s="416"/>
      <c r="K206" s="416"/>
      <c r="L206" s="416"/>
    </row>
    <row r="207" spans="5:12" hidden="1" x14ac:dyDescent="0.25">
      <c r="J207" s="416"/>
      <c r="K207" s="416"/>
      <c r="L207" s="416"/>
    </row>
    <row r="208" spans="5:12" hidden="1" x14ac:dyDescent="0.25">
      <c r="J208" s="416"/>
      <c r="K208" s="416"/>
      <c r="L208" s="416"/>
    </row>
    <row r="209" spans="10:12" hidden="1" x14ac:dyDescent="0.25">
      <c r="J209" s="416"/>
      <c r="K209" s="416"/>
      <c r="L209" s="416"/>
    </row>
    <row r="210" spans="10:12" hidden="1" x14ac:dyDescent="0.25">
      <c r="J210" s="416"/>
      <c r="K210" s="416"/>
      <c r="L210" s="416"/>
    </row>
    <row r="211" spans="10:12" hidden="1" x14ac:dyDescent="0.25">
      <c r="J211" s="416"/>
      <c r="K211" s="416"/>
      <c r="L211" s="416"/>
    </row>
    <row r="212" spans="10:12" hidden="1" x14ac:dyDescent="0.25">
      <c r="J212" s="416"/>
      <c r="K212" s="416"/>
      <c r="L212" s="416"/>
    </row>
    <row r="213" spans="10:12" hidden="1" x14ac:dyDescent="0.25">
      <c r="J213" s="416"/>
      <c r="K213" s="416"/>
      <c r="L213" s="416"/>
    </row>
    <row r="214" spans="10:12" hidden="1" x14ac:dyDescent="0.25">
      <c r="J214" s="416"/>
      <c r="K214" s="416"/>
      <c r="L214" s="416"/>
    </row>
    <row r="215" spans="10:12" hidden="1" x14ac:dyDescent="0.25"/>
    <row r="216" spans="10:12" hidden="1" x14ac:dyDescent="0.25"/>
    <row r="217" spans="10:12" hidden="1" x14ac:dyDescent="0.25"/>
    <row r="218" spans="10:12" hidden="1" x14ac:dyDescent="0.25"/>
    <row r="219" spans="10:12" hidden="1" x14ac:dyDescent="0.25"/>
    <row r="220" spans="10:12" hidden="1" x14ac:dyDescent="0.25"/>
    <row r="221" spans="10:12" hidden="1" x14ac:dyDescent="0.25"/>
    <row r="222" spans="10:12" hidden="1" x14ac:dyDescent="0.25"/>
    <row r="223" spans="10:12" hidden="1" x14ac:dyDescent="0.25"/>
    <row r="224" spans="10:12"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sheetData>
  <sheetProtection password="ECAB" sheet="1" objects="1" scenarios="1"/>
  <phoneticPr fontId="0" type="noConversion"/>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Roman,Regular"2016 Law Firm Statistical Survey
&amp;D &amp;T</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dimension ref="A1:IY319"/>
  <sheetViews>
    <sheetView zoomScaleNormal="100" workbookViewId="0">
      <pane ySplit="5" topLeftCell="A6" activePane="bottomLeft" state="frozen"/>
      <selection pane="bottomLeft" activeCell="P7" sqref="P7"/>
    </sheetView>
  </sheetViews>
  <sheetFormatPr defaultColWidth="0" defaultRowHeight="14.25" zeroHeight="1" x14ac:dyDescent="0.2"/>
  <cols>
    <col min="1" max="1" width="3" style="6" customWidth="1"/>
    <col min="2" max="2" width="2.42578125" style="6" customWidth="1"/>
    <col min="3" max="3" width="3" style="6" customWidth="1"/>
    <col min="4" max="4" width="17.7109375" style="6" customWidth="1"/>
    <col min="5" max="5" width="52.28515625" style="6" customWidth="1"/>
    <col min="6" max="6" width="1.7109375" style="6" customWidth="1"/>
    <col min="7" max="7" width="2.42578125" style="6" customWidth="1"/>
    <col min="8" max="8" width="5.7109375" style="415" hidden="1" customWidth="1"/>
    <col min="9" max="9" width="5" style="415" hidden="1" customWidth="1"/>
    <col min="10" max="10" width="5" style="414" hidden="1" customWidth="1"/>
    <col min="11" max="11" width="4.140625" style="414" hidden="1" customWidth="1"/>
    <col min="12" max="12" width="5.7109375" style="414" hidden="1" customWidth="1"/>
    <col min="13" max="15" width="6" style="414" hidden="1" customWidth="1"/>
    <col min="16" max="16" width="12.85546875" style="6" customWidth="1"/>
    <col min="17" max="17" width="2.140625" style="414" hidden="1" customWidth="1"/>
    <col min="18" max="18" width="12.85546875" style="6" hidden="1" customWidth="1"/>
    <col min="19" max="19" width="38.28515625" style="6" customWidth="1"/>
    <col min="20" max="20" width="5.5703125" style="6" customWidth="1"/>
    <col min="21" max="21" width="0.7109375" style="318" customWidth="1"/>
    <col min="22" max="22" width="4.140625" style="318" customWidth="1"/>
    <col min="23" max="29" width="12.42578125" style="408" hidden="1" customWidth="1"/>
    <col min="30" max="30" width="9.140625" style="6" hidden="1" customWidth="1"/>
    <col min="31" max="259" width="12.42578125" style="408" hidden="1" customWidth="1"/>
    <col min="260" max="16384" width="9.140625" style="408" hidden="1"/>
  </cols>
  <sheetData>
    <row r="1" spans="1:30" ht="15.75" customHeight="1" x14ac:dyDescent="0.3">
      <c r="A1" s="117" t="str">
        <f>refSurveyLbl</f>
        <v>2016 Law Firm Statistical Survey</v>
      </c>
      <c r="B1" s="4"/>
      <c r="C1" s="4"/>
      <c r="D1" s="4"/>
      <c r="E1" s="4"/>
      <c r="F1" s="4"/>
      <c r="G1" s="4"/>
      <c r="H1" s="411"/>
      <c r="I1" s="411"/>
      <c r="J1" s="411"/>
      <c r="K1" s="411"/>
      <c r="L1" s="411"/>
      <c r="M1" s="411"/>
      <c r="N1" s="411"/>
      <c r="O1" s="411"/>
      <c r="P1" s="4"/>
      <c r="Q1" s="411"/>
      <c r="R1" s="4"/>
      <c r="S1" s="4"/>
      <c r="T1" s="4"/>
      <c r="AD1" s="394" t="s">
        <v>312</v>
      </c>
    </row>
    <row r="2" spans="1:30" ht="15.75" customHeight="1" x14ac:dyDescent="0.3">
      <c r="A2" s="17" t="str">
        <f>"Form 10:  Administrative Staff Benefits Information - "&amp; refSurveyYear</f>
        <v>Form 10:  Administrative Staff Benefits Information - 2016</v>
      </c>
      <c r="B2" s="9"/>
      <c r="C2" s="9"/>
      <c r="D2" s="9"/>
      <c r="E2" s="9"/>
      <c r="F2" s="9"/>
      <c r="G2" s="9"/>
      <c r="H2" s="413" t="s">
        <v>588</v>
      </c>
      <c r="I2" s="413" t="s">
        <v>589</v>
      </c>
      <c r="J2" s="411" t="s">
        <v>26</v>
      </c>
      <c r="K2" s="411" t="s">
        <v>645</v>
      </c>
      <c r="L2" s="414" t="s">
        <v>27</v>
      </c>
      <c r="M2" s="414" t="s">
        <v>743</v>
      </c>
      <c r="N2" s="414" t="s">
        <v>744</v>
      </c>
      <c r="O2" s="414" t="s">
        <v>942</v>
      </c>
      <c r="P2" s="9"/>
      <c r="Q2" s="9"/>
      <c r="R2" s="9"/>
      <c r="S2" s="9"/>
      <c r="T2" s="9"/>
      <c r="AD2" s="394" t="s">
        <v>894</v>
      </c>
    </row>
    <row r="3" spans="1:30" ht="15.75" customHeight="1" x14ac:dyDescent="0.3">
      <c r="A3" s="953" t="s">
        <v>1813</v>
      </c>
      <c r="B3" s="9"/>
      <c r="C3" s="9"/>
      <c r="D3" s="9"/>
      <c r="E3" s="9"/>
      <c r="F3" s="9"/>
      <c r="G3" s="9"/>
      <c r="H3" s="413"/>
      <c r="I3" s="413"/>
      <c r="J3" s="411"/>
      <c r="K3" s="411"/>
      <c r="P3" s="123"/>
      <c r="Q3" s="593"/>
      <c r="R3" s="592"/>
      <c r="S3" s="9"/>
      <c r="T3" s="9"/>
      <c r="AD3" s="394"/>
    </row>
    <row r="4" spans="1:30" ht="15.75" customHeight="1" x14ac:dyDescent="0.3">
      <c r="A4" s="954" t="s">
        <v>1814</v>
      </c>
      <c r="B4" s="9"/>
      <c r="C4" s="9"/>
      <c r="D4" s="9"/>
      <c r="E4" s="9"/>
      <c r="F4" s="9"/>
      <c r="G4" s="9"/>
      <c r="H4" s="413"/>
      <c r="I4" s="413"/>
      <c r="J4" s="411"/>
      <c r="K4" s="411"/>
      <c r="P4" s="123"/>
      <c r="Q4" s="593"/>
      <c r="R4" s="592"/>
      <c r="S4" s="9"/>
      <c r="T4" s="9"/>
      <c r="AD4" s="394"/>
    </row>
    <row r="5" spans="1:30" ht="15.75" customHeight="1" x14ac:dyDescent="0.3">
      <c r="A5" s="943"/>
      <c r="B5" s="944"/>
      <c r="C5" s="944"/>
      <c r="D5" s="944"/>
      <c r="E5" s="944"/>
      <c r="F5" s="944"/>
      <c r="G5" s="944"/>
      <c r="H5" s="945"/>
      <c r="I5" s="945"/>
      <c r="J5" s="946"/>
      <c r="K5" s="946"/>
      <c r="L5" s="947"/>
      <c r="M5" s="947"/>
      <c r="N5" s="947"/>
      <c r="O5" s="947"/>
      <c r="P5" s="950" t="str">
        <f>refTFLabel</f>
        <v>Total Firm</v>
      </c>
      <c r="Q5" s="948"/>
      <c r="R5" s="949" t="s">
        <v>658</v>
      </c>
      <c r="S5" s="944"/>
      <c r="T5" s="944"/>
      <c r="AD5" s="394"/>
    </row>
    <row r="6" spans="1:30" ht="15" customHeight="1" thickBot="1" x14ac:dyDescent="0.3">
      <c r="A6" s="942">
        <v>1</v>
      </c>
      <c r="B6" s="932" t="s">
        <v>1530</v>
      </c>
      <c r="C6" s="933"/>
      <c r="D6" s="934"/>
      <c r="E6" s="935"/>
      <c r="F6" s="936"/>
      <c r="G6" s="937"/>
      <c r="H6" s="938"/>
      <c r="I6" s="938"/>
      <c r="J6" s="939"/>
      <c r="K6" s="939"/>
      <c r="L6" s="939"/>
      <c r="M6" s="939"/>
      <c r="N6" s="939"/>
      <c r="O6" s="939"/>
      <c r="P6" s="940" t="s">
        <v>1586</v>
      </c>
      <c r="Q6" s="937"/>
      <c r="R6" s="937"/>
      <c r="S6" s="937"/>
      <c r="T6" s="941"/>
      <c r="AD6" s="394" t="s">
        <v>893</v>
      </c>
    </row>
    <row r="7" spans="1:30" ht="15" customHeight="1" thickBot="1" x14ac:dyDescent="0.3">
      <c r="A7" s="925"/>
      <c r="B7" s="924" t="s">
        <v>0</v>
      </c>
      <c r="C7" s="924" t="s">
        <v>1531</v>
      </c>
      <c r="D7" s="762"/>
      <c r="E7" s="763"/>
      <c r="F7" s="749"/>
      <c r="G7" s="399"/>
      <c r="H7" s="411">
        <v>10431</v>
      </c>
      <c r="I7" s="743"/>
      <c r="J7" s="411" t="s">
        <v>83</v>
      </c>
      <c r="K7" s="411" t="s">
        <v>84</v>
      </c>
      <c r="L7" s="425" t="s">
        <v>1592</v>
      </c>
      <c r="M7" s="743"/>
      <c r="N7" s="743"/>
      <c r="O7" s="411" t="s">
        <v>1672</v>
      </c>
      <c r="P7" s="744"/>
      <c r="Q7" s="400"/>
      <c r="R7" s="676" t="str">
        <f t="shared" ref="R7:R15" si="0">IF(P7&lt;&gt;"",P7,"")</f>
        <v/>
      </c>
      <c r="S7" s="400"/>
      <c r="T7" s="684"/>
      <c r="AD7" s="394" t="s">
        <v>32</v>
      </c>
    </row>
    <row r="8" spans="1:30" ht="15" customHeight="1" thickBot="1" x14ac:dyDescent="0.3">
      <c r="A8" s="925"/>
      <c r="B8" s="924" t="s">
        <v>1</v>
      </c>
      <c r="C8" s="924" t="s">
        <v>1532</v>
      </c>
      <c r="D8" s="764"/>
      <c r="E8" s="763"/>
      <c r="F8" s="749"/>
      <c r="G8" s="399"/>
      <c r="H8" s="411">
        <v>10432</v>
      </c>
      <c r="I8" s="411"/>
      <c r="J8" s="411" t="s">
        <v>83</v>
      </c>
      <c r="K8" s="411" t="s">
        <v>84</v>
      </c>
      <c r="L8" s="425" t="s">
        <v>1593</v>
      </c>
      <c r="M8" s="411"/>
      <c r="N8" s="411"/>
      <c r="O8" s="411" t="s">
        <v>1673</v>
      </c>
      <c r="P8" s="744"/>
      <c r="Q8" s="693"/>
      <c r="R8" s="676" t="str">
        <f t="shared" si="0"/>
        <v/>
      </c>
      <c r="S8" s="691"/>
      <c r="T8" s="684"/>
      <c r="AD8" s="430"/>
    </row>
    <row r="9" spans="1:30" ht="15" customHeight="1" thickBot="1" x14ac:dyDescent="0.3">
      <c r="A9" s="925"/>
      <c r="B9" s="924" t="s">
        <v>2</v>
      </c>
      <c r="C9" s="924" t="s">
        <v>1533</v>
      </c>
      <c r="D9" s="667"/>
      <c r="E9" s="765"/>
      <c r="F9" s="752"/>
      <c r="G9" s="401"/>
      <c r="H9" s="411">
        <v>10433</v>
      </c>
      <c r="I9" s="411"/>
      <c r="J9" s="411" t="s">
        <v>83</v>
      </c>
      <c r="K9" s="411" t="s">
        <v>84</v>
      </c>
      <c r="L9" s="425" t="s">
        <v>1594</v>
      </c>
      <c r="M9" s="411"/>
      <c r="N9" s="411"/>
      <c r="O9" s="411" t="s">
        <v>1674</v>
      </c>
      <c r="P9" s="744"/>
      <c r="Q9" s="693"/>
      <c r="R9" s="676" t="str">
        <f t="shared" si="0"/>
        <v/>
      </c>
      <c r="S9" s="400"/>
      <c r="T9" s="684"/>
      <c r="AD9" s="430"/>
    </row>
    <row r="10" spans="1:30" ht="15" customHeight="1" thickBot="1" x14ac:dyDescent="0.3">
      <c r="A10" s="925"/>
      <c r="B10" s="924" t="s">
        <v>3</v>
      </c>
      <c r="C10" s="924" t="s">
        <v>1534</v>
      </c>
      <c r="D10" s="766"/>
      <c r="E10" s="667"/>
      <c r="F10" s="753"/>
      <c r="G10" s="400"/>
      <c r="H10" s="411">
        <v>10434</v>
      </c>
      <c r="I10" s="411"/>
      <c r="J10" s="411" t="s">
        <v>83</v>
      </c>
      <c r="K10" s="411" t="s">
        <v>84</v>
      </c>
      <c r="L10" s="425" t="s">
        <v>1595</v>
      </c>
      <c r="M10" s="411"/>
      <c r="N10" s="411"/>
      <c r="O10" s="411" t="s">
        <v>1675</v>
      </c>
      <c r="P10" s="744"/>
      <c r="Q10" s="694"/>
      <c r="R10" s="676" t="str">
        <f t="shared" si="0"/>
        <v/>
      </c>
      <c r="S10" s="409"/>
      <c r="T10" s="663"/>
      <c r="AD10" s="430"/>
    </row>
    <row r="11" spans="1:30" ht="15" customHeight="1" thickBot="1" x14ac:dyDescent="0.3">
      <c r="A11" s="925"/>
      <c r="B11" s="924" t="s">
        <v>4</v>
      </c>
      <c r="C11" s="924" t="s">
        <v>1535</v>
      </c>
      <c r="D11" s="766"/>
      <c r="E11" s="665"/>
      <c r="F11" s="753"/>
      <c r="G11" s="400"/>
      <c r="H11" s="411">
        <v>10435</v>
      </c>
      <c r="I11" s="411"/>
      <c r="J11" s="411" t="s">
        <v>83</v>
      </c>
      <c r="K11" s="411" t="s">
        <v>84</v>
      </c>
      <c r="L11" s="425" t="s">
        <v>1596</v>
      </c>
      <c r="M11" s="411"/>
      <c r="N11" s="411"/>
      <c r="O11" s="411" t="s">
        <v>1676</v>
      </c>
      <c r="P11" s="744"/>
      <c r="Q11" s="677"/>
      <c r="R11" s="676" t="str">
        <f t="shared" si="0"/>
        <v/>
      </c>
      <c r="S11" s="685"/>
      <c r="T11" s="663"/>
      <c r="AD11" s="430"/>
    </row>
    <row r="12" spans="1:30" ht="15" customHeight="1" thickBot="1" x14ac:dyDescent="0.3">
      <c r="A12" s="925"/>
      <c r="B12" s="924" t="s">
        <v>5</v>
      </c>
      <c r="C12" s="924" t="s">
        <v>1536</v>
      </c>
      <c r="D12" s="766"/>
      <c r="E12" s="665"/>
      <c r="F12" s="753"/>
      <c r="G12" s="400"/>
      <c r="H12" s="411">
        <v>10436</v>
      </c>
      <c r="I12" s="411"/>
      <c r="J12" s="411" t="s">
        <v>83</v>
      </c>
      <c r="K12" s="411" t="s">
        <v>84</v>
      </c>
      <c r="L12" s="425" t="s">
        <v>1597</v>
      </c>
      <c r="M12" s="411"/>
      <c r="N12" s="411"/>
      <c r="O12" s="411" t="s">
        <v>1677</v>
      </c>
      <c r="P12" s="744"/>
      <c r="Q12" s="678"/>
      <c r="R12" s="676" t="str">
        <f t="shared" si="0"/>
        <v/>
      </c>
      <c r="S12" s="686"/>
      <c r="T12" s="663"/>
      <c r="AD12" s="430"/>
    </row>
    <row r="13" spans="1:30" ht="15" customHeight="1" thickBot="1" x14ac:dyDescent="0.3">
      <c r="A13" s="925"/>
      <c r="B13" s="924" t="s">
        <v>6</v>
      </c>
      <c r="C13" s="924" t="s">
        <v>1537</v>
      </c>
      <c r="D13" s="766"/>
      <c r="E13" s="665"/>
      <c r="F13" s="753"/>
      <c r="G13" s="400"/>
      <c r="H13" s="411">
        <v>10437</v>
      </c>
      <c r="I13" s="411"/>
      <c r="J13" s="411" t="s">
        <v>83</v>
      </c>
      <c r="K13" s="411" t="s">
        <v>84</v>
      </c>
      <c r="L13" s="425" t="s">
        <v>1598</v>
      </c>
      <c r="M13" s="411"/>
      <c r="N13" s="411"/>
      <c r="O13" s="411" t="s">
        <v>1678</v>
      </c>
      <c r="P13" s="744"/>
      <c r="Q13" s="677"/>
      <c r="R13" s="676" t="str">
        <f t="shared" si="0"/>
        <v/>
      </c>
      <c r="S13" s="685"/>
      <c r="T13" s="663"/>
      <c r="AD13" s="430"/>
    </row>
    <row r="14" spans="1:30" ht="15" customHeight="1" thickBot="1" x14ac:dyDescent="0.3">
      <c r="A14" s="925"/>
      <c r="B14" s="924" t="s">
        <v>7</v>
      </c>
      <c r="C14" s="924" t="s">
        <v>1538</v>
      </c>
      <c r="D14" s="766"/>
      <c r="E14" s="665"/>
      <c r="F14" s="753"/>
      <c r="G14" s="400"/>
      <c r="H14" s="411">
        <v>10438</v>
      </c>
      <c r="I14" s="411"/>
      <c r="J14" s="411" t="s">
        <v>83</v>
      </c>
      <c r="K14" s="411" t="s">
        <v>84</v>
      </c>
      <c r="L14" s="425" t="s">
        <v>1599</v>
      </c>
      <c r="M14" s="411"/>
      <c r="N14" s="411"/>
      <c r="O14" s="411" t="s">
        <v>1679</v>
      </c>
      <c r="P14" s="744"/>
      <c r="Q14" s="677"/>
      <c r="R14" s="676" t="str">
        <f t="shared" si="0"/>
        <v/>
      </c>
      <c r="S14" s="685"/>
      <c r="T14" s="687"/>
      <c r="AD14" s="430"/>
    </row>
    <row r="15" spans="1:30" ht="15" customHeight="1" thickBot="1" x14ac:dyDescent="0.3">
      <c r="A15" s="925"/>
      <c r="B15" s="924" t="s">
        <v>8</v>
      </c>
      <c r="C15" s="924" t="s">
        <v>1539</v>
      </c>
      <c r="D15" s="766"/>
      <c r="E15" s="667"/>
      <c r="F15" s="753"/>
      <c r="G15" s="400"/>
      <c r="H15" s="411">
        <v>10439</v>
      </c>
      <c r="I15" s="411"/>
      <c r="J15" s="411" t="s">
        <v>83</v>
      </c>
      <c r="K15" s="411" t="s">
        <v>84</v>
      </c>
      <c r="L15" s="425" t="s">
        <v>1600</v>
      </c>
      <c r="M15" s="411"/>
      <c r="N15" s="411"/>
      <c r="O15" s="411" t="s">
        <v>1680</v>
      </c>
      <c r="P15" s="744"/>
      <c r="Q15" s="677"/>
      <c r="R15" s="676" t="str">
        <f t="shared" si="0"/>
        <v/>
      </c>
      <c r="S15" s="685"/>
      <c r="T15" s="663"/>
      <c r="AD15" s="430"/>
    </row>
    <row r="16" spans="1:30" ht="3.75" customHeight="1" x14ac:dyDescent="0.25">
      <c r="A16" s="925"/>
      <c r="B16" s="924"/>
      <c r="C16" s="924"/>
      <c r="D16" s="766"/>
      <c r="E16" s="667"/>
      <c r="F16" s="753"/>
      <c r="G16" s="400"/>
      <c r="H16" s="411"/>
      <c r="I16" s="411"/>
      <c r="J16" s="411"/>
      <c r="K16" s="411"/>
      <c r="L16" s="425"/>
      <c r="M16" s="411"/>
      <c r="N16" s="411"/>
      <c r="O16" s="411"/>
      <c r="P16" s="951"/>
      <c r="Q16" s="677"/>
      <c r="R16" s="417"/>
      <c r="S16" s="685"/>
      <c r="T16" s="713"/>
      <c r="AD16" s="430"/>
    </row>
    <row r="17" spans="1:32" ht="15" customHeight="1" thickBot="1" x14ac:dyDescent="0.3">
      <c r="A17" s="926">
        <v>2</v>
      </c>
      <c r="B17" s="927" t="s">
        <v>1540</v>
      </c>
      <c r="C17" s="927"/>
      <c r="D17" s="766"/>
      <c r="E17" s="665"/>
      <c r="F17" s="753"/>
      <c r="G17" s="400"/>
      <c r="H17" s="411"/>
      <c r="I17" s="411"/>
      <c r="J17" s="411"/>
      <c r="K17" s="411"/>
      <c r="L17" s="411"/>
      <c r="M17" s="411"/>
      <c r="N17" s="411"/>
      <c r="O17" s="411"/>
      <c r="P17" s="747" t="s">
        <v>1587</v>
      </c>
      <c r="Q17" s="693"/>
      <c r="R17" s="417"/>
      <c r="S17" s="400"/>
      <c r="T17" s="663"/>
      <c r="AD17" s="430"/>
    </row>
    <row r="18" spans="1:32" ht="15" customHeight="1" thickBot="1" x14ac:dyDescent="0.3">
      <c r="A18" s="926"/>
      <c r="B18" s="927" t="s">
        <v>1541</v>
      </c>
      <c r="C18" s="927"/>
      <c r="D18" s="766"/>
      <c r="E18" s="665"/>
      <c r="F18" s="753"/>
      <c r="G18" s="400"/>
      <c r="H18" s="931">
        <v>10440</v>
      </c>
      <c r="I18" s="411"/>
      <c r="J18" s="411" t="s">
        <v>83</v>
      </c>
      <c r="K18" s="411" t="s">
        <v>1803</v>
      </c>
      <c r="L18" s="425" t="s">
        <v>340</v>
      </c>
      <c r="M18" s="411"/>
      <c r="N18" s="411"/>
      <c r="O18" s="411" t="s">
        <v>1681</v>
      </c>
      <c r="P18" s="744"/>
      <c r="Q18" s="693"/>
      <c r="R18" s="675" t="str">
        <f t="shared" ref="R18" si="1">IF(P18&lt;&gt;"",P18,"")</f>
        <v/>
      </c>
      <c r="S18" s="400"/>
      <c r="T18" s="663"/>
      <c r="AD18" s="430"/>
    </row>
    <row r="19" spans="1:32" ht="15" customHeight="1" x14ac:dyDescent="0.25">
      <c r="A19" s="926"/>
      <c r="B19" s="928" t="s">
        <v>1542</v>
      </c>
      <c r="C19" s="924"/>
      <c r="D19" s="766"/>
      <c r="E19" s="767"/>
      <c r="F19" s="752"/>
      <c r="G19" s="401"/>
      <c r="H19" s="411"/>
      <c r="I19" s="411"/>
      <c r="J19" s="411"/>
      <c r="K19" s="411"/>
      <c r="L19" s="411"/>
      <c r="M19" s="411"/>
      <c r="N19" s="411"/>
      <c r="O19" s="411"/>
      <c r="P19" s="748"/>
      <c r="Q19" s="693"/>
      <c r="R19" s="417"/>
      <c r="S19" s="400"/>
      <c r="T19" s="663"/>
      <c r="AD19" s="434"/>
    </row>
    <row r="20" spans="1:32" ht="15" customHeight="1" x14ac:dyDescent="0.25">
      <c r="A20" s="926"/>
      <c r="B20" s="924" t="s">
        <v>0</v>
      </c>
      <c r="C20" s="924" t="s">
        <v>1543</v>
      </c>
      <c r="D20" s="766"/>
      <c r="E20" s="665"/>
      <c r="F20" s="753"/>
      <c r="G20" s="400"/>
      <c r="H20" s="411"/>
      <c r="I20" s="411"/>
      <c r="J20" s="411"/>
      <c r="K20" s="411"/>
      <c r="L20" s="411"/>
      <c r="M20" s="411"/>
      <c r="N20" s="411"/>
      <c r="O20" s="411"/>
      <c r="P20" s="748"/>
      <c r="Q20" s="695"/>
      <c r="R20" s="417"/>
      <c r="S20" s="400"/>
      <c r="T20" s="664"/>
      <c r="AD20" s="434"/>
    </row>
    <row r="21" spans="1:32" ht="15" customHeight="1" x14ac:dyDescent="0.25">
      <c r="A21" s="926"/>
      <c r="B21" s="924" t="s">
        <v>1</v>
      </c>
      <c r="C21" s="924" t="s">
        <v>1544</v>
      </c>
      <c r="D21" s="769"/>
      <c r="E21" s="665"/>
      <c r="F21" s="753"/>
      <c r="G21" s="400"/>
      <c r="H21" s="411"/>
      <c r="I21" s="411"/>
      <c r="J21" s="411"/>
      <c r="K21" s="411"/>
      <c r="L21" s="411"/>
      <c r="M21" s="411"/>
      <c r="N21" s="411"/>
      <c r="O21" s="411"/>
      <c r="P21" s="748"/>
      <c r="Q21" s="417"/>
      <c r="R21" s="417"/>
      <c r="S21" s="400"/>
      <c r="T21" s="688"/>
      <c r="AD21" s="434"/>
    </row>
    <row r="22" spans="1:32" ht="15" customHeight="1" x14ac:dyDescent="0.25">
      <c r="A22" s="926"/>
      <c r="B22" s="929" t="s">
        <v>2</v>
      </c>
      <c r="C22" s="929" t="s">
        <v>1802</v>
      </c>
      <c r="D22" s="769"/>
      <c r="E22" s="665"/>
      <c r="F22" s="753"/>
      <c r="G22" s="400"/>
      <c r="H22" s="745"/>
      <c r="I22" s="411"/>
      <c r="J22" s="411"/>
      <c r="K22" s="411"/>
      <c r="L22" s="411"/>
      <c r="M22" s="411"/>
      <c r="N22" s="411"/>
      <c r="O22" s="411"/>
      <c r="P22" s="748"/>
      <c r="Q22" s="417"/>
      <c r="R22" s="417"/>
      <c r="S22" s="400"/>
      <c r="T22" s="930"/>
      <c r="AD22" s="434"/>
    </row>
    <row r="23" spans="1:32" ht="15" customHeight="1" x14ac:dyDescent="0.25">
      <c r="A23" s="925"/>
      <c r="B23" s="929" t="s">
        <v>3</v>
      </c>
      <c r="C23" s="929" t="s">
        <v>1772</v>
      </c>
      <c r="D23" s="770"/>
      <c r="E23" s="771"/>
      <c r="F23" s="753"/>
      <c r="G23" s="400"/>
      <c r="H23" s="411"/>
      <c r="I23" s="411"/>
      <c r="J23" s="411"/>
      <c r="K23" s="411"/>
      <c r="L23" s="411"/>
      <c r="M23" s="411"/>
      <c r="N23" s="411"/>
      <c r="O23" s="411"/>
      <c r="P23" s="748"/>
      <c r="Q23" s="417"/>
      <c r="R23" s="417"/>
      <c r="S23" s="400"/>
      <c r="T23" s="662"/>
      <c r="AD23" s="434"/>
    </row>
    <row r="24" spans="1:32" ht="3.75" customHeight="1" x14ac:dyDescent="0.25">
      <c r="A24" s="742"/>
      <c r="B24" s="761"/>
      <c r="C24" s="768"/>
      <c r="D24" s="770"/>
      <c r="E24" s="667"/>
      <c r="F24" s="753"/>
      <c r="G24" s="400"/>
      <c r="H24" s="411"/>
      <c r="I24" s="411"/>
      <c r="J24" s="411"/>
      <c r="K24" s="411"/>
      <c r="L24" s="411"/>
      <c r="M24" s="411"/>
      <c r="N24" s="411"/>
      <c r="O24" s="411"/>
      <c r="P24" s="748"/>
      <c r="Q24" s="417"/>
      <c r="R24" s="417"/>
      <c r="S24" s="400"/>
      <c r="T24" s="756"/>
      <c r="AD24" s="434"/>
    </row>
    <row r="25" spans="1:32" ht="15" customHeight="1" thickBot="1" x14ac:dyDescent="0.3">
      <c r="A25" s="925">
        <v>3</v>
      </c>
      <c r="B25" s="927" t="s">
        <v>1545</v>
      </c>
      <c r="C25" s="924"/>
      <c r="D25" s="770"/>
      <c r="E25" s="665"/>
      <c r="F25" s="753"/>
      <c r="G25" s="400"/>
      <c r="H25" s="411"/>
      <c r="I25" s="411"/>
      <c r="J25" s="411"/>
      <c r="K25" s="411"/>
      <c r="L25" s="411"/>
      <c r="M25" s="411"/>
      <c r="N25" s="411"/>
      <c r="O25" s="411"/>
      <c r="P25" s="747" t="s">
        <v>1587</v>
      </c>
      <c r="Q25" s="417"/>
      <c r="R25" s="417"/>
      <c r="S25" s="400"/>
      <c r="T25" s="689"/>
      <c r="AD25" s="434"/>
      <c r="AF25" s="408" t="str">
        <f t="shared" ref="AF25:AF80" si="2">IF(AD25="","",ROW())</f>
        <v/>
      </c>
    </row>
    <row r="26" spans="1:32" ht="15" customHeight="1" thickBot="1" x14ac:dyDescent="0.3">
      <c r="A26" s="925"/>
      <c r="B26" s="927" t="s">
        <v>1546</v>
      </c>
      <c r="C26" s="924"/>
      <c r="D26" s="770"/>
      <c r="E26" s="665"/>
      <c r="F26" s="753"/>
      <c r="G26" s="400"/>
      <c r="H26" s="411">
        <v>10441</v>
      </c>
      <c r="I26" s="411"/>
      <c r="J26" s="411" t="s">
        <v>83</v>
      </c>
      <c r="K26" s="411" t="s">
        <v>1589</v>
      </c>
      <c r="L26" s="425" t="s">
        <v>341</v>
      </c>
      <c r="M26" s="411"/>
      <c r="N26" s="411"/>
      <c r="O26" s="411" t="s">
        <v>1682</v>
      </c>
      <c r="P26" s="744"/>
      <c r="Q26" s="417"/>
      <c r="R26" s="675" t="str">
        <f t="shared" ref="R26:R77" si="3">IF(P26&lt;&gt;"",P26,"")</f>
        <v/>
      </c>
      <c r="S26" s="400"/>
      <c r="T26" s="689"/>
      <c r="AD26" s="434"/>
      <c r="AF26" s="408" t="str">
        <f t="shared" si="2"/>
        <v/>
      </c>
    </row>
    <row r="27" spans="1:32" ht="15" customHeight="1" x14ac:dyDescent="0.25">
      <c r="A27" s="925"/>
      <c r="B27" s="928" t="s">
        <v>1547</v>
      </c>
      <c r="C27" s="924"/>
      <c r="D27" s="770"/>
      <c r="E27" s="665"/>
      <c r="F27" s="753"/>
      <c r="G27" s="400"/>
      <c r="H27" s="411"/>
      <c r="I27" s="411"/>
      <c r="J27" s="411"/>
      <c r="K27" s="411"/>
      <c r="L27" s="411"/>
      <c r="M27" s="411"/>
      <c r="N27" s="411"/>
      <c r="O27" s="411"/>
      <c r="P27" s="748"/>
      <c r="Q27" s="417"/>
      <c r="R27" s="417"/>
      <c r="S27" s="400"/>
      <c r="T27" s="741"/>
      <c r="AD27" s="434"/>
    </row>
    <row r="28" spans="1:32" ht="15" customHeight="1" x14ac:dyDescent="0.25">
      <c r="A28" s="925"/>
      <c r="B28" s="924" t="s">
        <v>0</v>
      </c>
      <c r="C28" s="924" t="s">
        <v>1548</v>
      </c>
      <c r="D28" s="770"/>
      <c r="E28" s="665"/>
      <c r="F28" s="753"/>
      <c r="G28" s="400"/>
      <c r="H28" s="411"/>
      <c r="I28" s="411"/>
      <c r="J28" s="411"/>
      <c r="K28" s="411"/>
      <c r="L28" s="411"/>
      <c r="M28" s="411"/>
      <c r="N28" s="411"/>
      <c r="O28" s="411"/>
      <c r="P28" s="748"/>
      <c r="Q28" s="417"/>
      <c r="R28" s="417"/>
      <c r="S28" s="400"/>
      <c r="T28" s="741"/>
      <c r="AD28" s="434"/>
    </row>
    <row r="29" spans="1:32" ht="15" customHeight="1" x14ac:dyDescent="0.25">
      <c r="A29" s="925"/>
      <c r="B29" s="924" t="s">
        <v>1</v>
      </c>
      <c r="C29" s="924" t="s">
        <v>1549</v>
      </c>
      <c r="D29" s="770"/>
      <c r="E29" s="665"/>
      <c r="F29" s="753"/>
      <c r="G29" s="400"/>
      <c r="H29" s="411"/>
      <c r="I29" s="411"/>
      <c r="J29" s="411"/>
      <c r="K29" s="411"/>
      <c r="L29" s="411"/>
      <c r="M29" s="411"/>
      <c r="N29" s="411"/>
      <c r="O29" s="411"/>
      <c r="P29" s="748"/>
      <c r="Q29" s="417"/>
      <c r="R29" s="417"/>
      <c r="S29" s="400"/>
      <c r="T29" s="741"/>
      <c r="AD29" s="434"/>
    </row>
    <row r="30" spans="1:32" ht="15" customHeight="1" x14ac:dyDescent="0.25">
      <c r="A30" s="925"/>
      <c r="B30" s="924" t="s">
        <v>2</v>
      </c>
      <c r="C30" s="924" t="s">
        <v>1550</v>
      </c>
      <c r="D30" s="770"/>
      <c r="E30" s="665"/>
      <c r="F30" s="753"/>
      <c r="G30" s="400"/>
      <c r="H30" s="411"/>
      <c r="I30" s="411"/>
      <c r="J30" s="411"/>
      <c r="K30" s="411"/>
      <c r="L30" s="411"/>
      <c r="M30" s="411"/>
      <c r="N30" s="411"/>
      <c r="O30" s="411"/>
      <c r="P30" s="748"/>
      <c r="Q30" s="417"/>
      <c r="R30" s="417"/>
      <c r="S30" s="400"/>
      <c r="T30" s="741"/>
      <c r="AD30" s="434"/>
    </row>
    <row r="31" spans="1:32" ht="15" customHeight="1" x14ac:dyDescent="0.25">
      <c r="A31" s="925"/>
      <c r="B31" s="924" t="s">
        <v>3</v>
      </c>
      <c r="C31" s="924" t="s">
        <v>1551</v>
      </c>
      <c r="D31" s="770"/>
      <c r="E31" s="665"/>
      <c r="F31" s="753"/>
      <c r="G31" s="400"/>
      <c r="H31" s="411"/>
      <c r="I31" s="411"/>
      <c r="J31" s="411"/>
      <c r="K31" s="411"/>
      <c r="L31" s="411"/>
      <c r="M31" s="411"/>
      <c r="N31" s="411"/>
      <c r="O31" s="411"/>
      <c r="P31" s="748"/>
      <c r="Q31" s="417"/>
      <c r="R31" s="417"/>
      <c r="S31" s="400"/>
      <c r="T31" s="741"/>
      <c r="AD31" s="434"/>
    </row>
    <row r="32" spans="1:32" ht="15" customHeight="1" x14ac:dyDescent="0.25">
      <c r="A32" s="925"/>
      <c r="B32" s="924" t="s">
        <v>4</v>
      </c>
      <c r="C32" s="924" t="s">
        <v>1552</v>
      </c>
      <c r="D32" s="770"/>
      <c r="E32" s="665"/>
      <c r="F32" s="753"/>
      <c r="G32" s="400"/>
      <c r="H32" s="411"/>
      <c r="I32" s="411"/>
      <c r="J32" s="411"/>
      <c r="K32" s="411"/>
      <c r="L32" s="411"/>
      <c r="M32" s="411"/>
      <c r="N32" s="411"/>
      <c r="O32" s="411"/>
      <c r="P32" s="748"/>
      <c r="Q32" s="417"/>
      <c r="R32" s="417"/>
      <c r="S32" s="400"/>
      <c r="T32" s="741"/>
      <c r="AD32" s="434"/>
    </row>
    <row r="33" spans="1:30" ht="3.75" customHeight="1" x14ac:dyDescent="0.25">
      <c r="A33" s="742"/>
      <c r="B33" s="761"/>
      <c r="C33" s="761"/>
      <c r="D33" s="770"/>
      <c r="E33" s="665"/>
      <c r="F33" s="753"/>
      <c r="G33" s="400"/>
      <c r="H33" s="411"/>
      <c r="I33" s="411"/>
      <c r="J33" s="411"/>
      <c r="K33" s="411"/>
      <c r="L33" s="411"/>
      <c r="M33" s="411"/>
      <c r="N33" s="411"/>
      <c r="O33" s="411"/>
      <c r="P33" s="748"/>
      <c r="Q33" s="417"/>
      <c r="R33" s="417"/>
      <c r="S33" s="400"/>
      <c r="T33" s="741"/>
      <c r="AD33" s="434"/>
    </row>
    <row r="34" spans="1:30" ht="15" customHeight="1" thickBot="1" x14ac:dyDescent="0.3">
      <c r="A34" s="925">
        <v>4</v>
      </c>
      <c r="B34" s="927" t="s">
        <v>1553</v>
      </c>
      <c r="C34" s="924"/>
      <c r="D34" s="770"/>
      <c r="E34" s="665"/>
      <c r="F34" s="753"/>
      <c r="G34" s="400"/>
      <c r="H34" s="411"/>
      <c r="I34" s="411"/>
      <c r="J34" s="411"/>
      <c r="K34" s="411"/>
      <c r="L34" s="411"/>
      <c r="M34" s="411"/>
      <c r="N34" s="411"/>
      <c r="O34" s="411"/>
      <c r="P34" s="746" t="s">
        <v>1587</v>
      </c>
      <c r="Q34" s="417"/>
      <c r="R34" s="417"/>
      <c r="S34" s="400"/>
      <c r="T34" s="741"/>
      <c r="AD34" s="434"/>
    </row>
    <row r="35" spans="1:30" ht="15" customHeight="1" thickBot="1" x14ac:dyDescent="0.3">
      <c r="A35" s="925"/>
      <c r="B35" s="928" t="s">
        <v>1554</v>
      </c>
      <c r="C35" s="924"/>
      <c r="D35" s="770"/>
      <c r="E35" s="665"/>
      <c r="F35" s="753"/>
      <c r="G35" s="400"/>
      <c r="H35" s="411">
        <v>10442</v>
      </c>
      <c r="I35" s="411"/>
      <c r="J35" s="411" t="s">
        <v>83</v>
      </c>
      <c r="K35" s="411" t="s">
        <v>1590</v>
      </c>
      <c r="L35" s="425" t="s">
        <v>342</v>
      </c>
      <c r="M35" s="411"/>
      <c r="N35" s="411"/>
      <c r="O35" s="411" t="s">
        <v>1683</v>
      </c>
      <c r="P35" s="744"/>
      <c r="Q35" s="417"/>
      <c r="R35" s="675" t="str">
        <f t="shared" si="3"/>
        <v/>
      </c>
      <c r="S35" s="400"/>
      <c r="T35" s="741"/>
      <c r="AD35" s="434"/>
    </row>
    <row r="36" spans="1:30" ht="15" customHeight="1" x14ac:dyDescent="0.25">
      <c r="A36" s="925"/>
      <c r="B36" s="924" t="s">
        <v>0</v>
      </c>
      <c r="C36" s="924" t="s">
        <v>1555</v>
      </c>
      <c r="D36" s="770"/>
      <c r="E36" s="665"/>
      <c r="F36" s="753"/>
      <c r="G36" s="400"/>
      <c r="H36" s="411"/>
      <c r="I36" s="411"/>
      <c r="J36" s="411"/>
      <c r="K36" s="411"/>
      <c r="L36" s="411"/>
      <c r="M36" s="411"/>
      <c r="N36" s="411"/>
      <c r="O36" s="411"/>
      <c r="P36" s="748"/>
      <c r="Q36" s="417"/>
      <c r="R36" s="417"/>
      <c r="S36" s="400"/>
      <c r="T36" s="741"/>
      <c r="AD36" s="434"/>
    </row>
    <row r="37" spans="1:30" ht="15" customHeight="1" x14ac:dyDescent="0.25">
      <c r="A37" s="925"/>
      <c r="B37" s="924" t="s">
        <v>1</v>
      </c>
      <c r="C37" s="924" t="s">
        <v>1556</v>
      </c>
      <c r="D37" s="770"/>
      <c r="E37" s="665"/>
      <c r="F37" s="753"/>
      <c r="G37" s="400"/>
      <c r="H37" s="411"/>
      <c r="I37" s="411"/>
      <c r="J37" s="411"/>
      <c r="K37" s="411"/>
      <c r="L37" s="411"/>
      <c r="M37" s="411"/>
      <c r="N37" s="411"/>
      <c r="O37" s="411"/>
      <c r="P37" s="748"/>
      <c r="Q37" s="417"/>
      <c r="R37" s="417"/>
      <c r="S37" s="400"/>
      <c r="T37" s="741"/>
      <c r="AD37" s="434"/>
    </row>
    <row r="38" spans="1:30" ht="15" customHeight="1" x14ac:dyDescent="0.25">
      <c r="A38" s="925"/>
      <c r="B38" s="924" t="s">
        <v>2</v>
      </c>
      <c r="C38" s="924" t="s">
        <v>1557</v>
      </c>
      <c r="D38" s="770"/>
      <c r="E38" s="665"/>
      <c r="F38" s="753"/>
      <c r="G38" s="400"/>
      <c r="H38" s="411"/>
      <c r="I38" s="411"/>
      <c r="J38" s="411"/>
      <c r="K38" s="411"/>
      <c r="L38" s="411"/>
      <c r="M38" s="411"/>
      <c r="N38" s="411"/>
      <c r="O38" s="411"/>
      <c r="P38" s="748"/>
      <c r="Q38" s="417"/>
      <c r="R38" s="417"/>
      <c r="S38" s="400"/>
      <c r="T38" s="741"/>
      <c r="AD38" s="434"/>
    </row>
    <row r="39" spans="1:30" ht="15" customHeight="1" x14ac:dyDescent="0.25">
      <c r="A39" s="925"/>
      <c r="B39" s="924" t="s">
        <v>3</v>
      </c>
      <c r="C39" s="924" t="s">
        <v>1558</v>
      </c>
      <c r="D39" s="770"/>
      <c r="E39" s="665"/>
      <c r="F39" s="753"/>
      <c r="G39" s="400"/>
      <c r="H39" s="411"/>
      <c r="I39" s="411"/>
      <c r="J39" s="411"/>
      <c r="K39" s="411"/>
      <c r="L39" s="411"/>
      <c r="M39" s="411"/>
      <c r="N39" s="411"/>
      <c r="O39" s="411"/>
      <c r="P39" s="748"/>
      <c r="Q39" s="417"/>
      <c r="R39" s="417"/>
      <c r="S39" s="400"/>
      <c r="T39" s="741"/>
      <c r="AD39" s="434"/>
    </row>
    <row r="40" spans="1:30" ht="15" customHeight="1" x14ac:dyDescent="0.25">
      <c r="A40" s="925"/>
      <c r="B40" s="924" t="s">
        <v>4</v>
      </c>
      <c r="C40" s="924" t="s">
        <v>1559</v>
      </c>
      <c r="D40" s="770"/>
      <c r="E40" s="665"/>
      <c r="F40" s="753"/>
      <c r="G40" s="400"/>
      <c r="H40" s="411"/>
      <c r="I40" s="411"/>
      <c r="J40" s="411"/>
      <c r="K40" s="411"/>
      <c r="L40" s="411"/>
      <c r="M40" s="411"/>
      <c r="N40" s="411"/>
      <c r="O40" s="411"/>
      <c r="P40" s="748"/>
      <c r="Q40" s="417"/>
      <c r="R40" s="417"/>
      <c r="S40" s="400"/>
      <c r="T40" s="741"/>
      <c r="AD40" s="434"/>
    </row>
    <row r="41" spans="1:30" ht="15" customHeight="1" x14ac:dyDescent="0.25">
      <c r="A41" s="925"/>
      <c r="B41" s="924" t="s">
        <v>5</v>
      </c>
      <c r="C41" s="924" t="s">
        <v>1560</v>
      </c>
      <c r="D41" s="770"/>
      <c r="E41" s="665"/>
      <c r="F41" s="753"/>
      <c r="G41" s="400"/>
      <c r="H41" s="411"/>
      <c r="I41" s="411"/>
      <c r="J41" s="411"/>
      <c r="K41" s="411"/>
      <c r="L41" s="411"/>
      <c r="M41" s="411"/>
      <c r="N41" s="411"/>
      <c r="O41" s="411"/>
      <c r="P41" s="748"/>
      <c r="Q41" s="417"/>
      <c r="R41" s="417"/>
      <c r="S41" s="400"/>
      <c r="T41" s="741"/>
      <c r="AD41" s="434"/>
    </row>
    <row r="42" spans="1:30" ht="15" customHeight="1" x14ac:dyDescent="0.25">
      <c r="A42" s="925"/>
      <c r="B42" s="924" t="s">
        <v>6</v>
      </c>
      <c r="C42" s="924" t="s">
        <v>1772</v>
      </c>
      <c r="D42" s="770"/>
      <c r="E42" s="771"/>
      <c r="F42" s="753"/>
      <c r="G42" s="400"/>
      <c r="H42" s="411"/>
      <c r="I42" s="411"/>
      <c r="J42" s="411"/>
      <c r="K42" s="411"/>
      <c r="L42" s="411"/>
      <c r="M42" s="411"/>
      <c r="N42" s="411"/>
      <c r="O42" s="411"/>
      <c r="P42" s="748"/>
      <c r="Q42" s="417"/>
      <c r="R42" s="417"/>
      <c r="S42" s="400"/>
      <c r="T42" s="741"/>
      <c r="AD42" s="434"/>
    </row>
    <row r="43" spans="1:30" ht="3.75" customHeight="1" x14ac:dyDescent="0.25">
      <c r="A43" s="742"/>
      <c r="B43" s="761"/>
      <c r="C43" s="768"/>
      <c r="D43" s="770"/>
      <c r="E43" s="667"/>
      <c r="F43" s="753"/>
      <c r="G43" s="400"/>
      <c r="H43" s="411"/>
      <c r="I43" s="411"/>
      <c r="J43" s="411"/>
      <c r="K43" s="411"/>
      <c r="L43" s="411"/>
      <c r="M43" s="411"/>
      <c r="N43" s="411"/>
      <c r="O43" s="411"/>
      <c r="P43" s="748"/>
      <c r="Q43" s="417"/>
      <c r="R43" s="417"/>
      <c r="S43" s="400"/>
      <c r="T43" s="741"/>
      <c r="AD43" s="434"/>
    </row>
    <row r="44" spans="1:30" ht="15" customHeight="1" thickBot="1" x14ac:dyDescent="0.3">
      <c r="A44" s="925">
        <v>5</v>
      </c>
      <c r="B44" s="927" t="s">
        <v>1561</v>
      </c>
      <c r="C44" s="927"/>
      <c r="D44" s="770"/>
      <c r="E44" s="665"/>
      <c r="F44" s="753"/>
      <c r="G44" s="400"/>
      <c r="H44" s="411"/>
      <c r="I44" s="411"/>
      <c r="J44" s="411"/>
      <c r="K44" s="411"/>
      <c r="L44" s="411"/>
      <c r="M44" s="411"/>
      <c r="N44" s="411"/>
      <c r="O44" s="411"/>
      <c r="P44" s="746" t="s">
        <v>1587</v>
      </c>
      <c r="Q44" s="417"/>
      <c r="R44" s="417"/>
      <c r="S44" s="400"/>
      <c r="T44" s="741"/>
      <c r="AD44" s="434"/>
    </row>
    <row r="45" spans="1:30" ht="15" customHeight="1" thickBot="1" x14ac:dyDescent="0.3">
      <c r="A45" s="925"/>
      <c r="B45" s="928" t="s">
        <v>1562</v>
      </c>
      <c r="C45" s="924"/>
      <c r="D45" s="770"/>
      <c r="E45" s="665"/>
      <c r="F45" s="753"/>
      <c r="G45" s="400"/>
      <c r="H45" s="411">
        <v>10443</v>
      </c>
      <c r="I45" s="411"/>
      <c r="J45" s="411" t="s">
        <v>83</v>
      </c>
      <c r="K45" s="411" t="s">
        <v>1589</v>
      </c>
      <c r="L45" s="425" t="s">
        <v>343</v>
      </c>
      <c r="M45" s="411"/>
      <c r="N45" s="411"/>
      <c r="O45" s="411" t="s">
        <v>1684</v>
      </c>
      <c r="P45" s="744"/>
      <c r="Q45" s="417"/>
      <c r="R45" s="675" t="str">
        <f t="shared" si="3"/>
        <v/>
      </c>
      <c r="S45" s="400"/>
      <c r="T45" s="741"/>
      <c r="AD45" s="434"/>
    </row>
    <row r="46" spans="1:30" ht="15" customHeight="1" x14ac:dyDescent="0.25">
      <c r="A46" s="925"/>
      <c r="B46" s="924" t="s">
        <v>0</v>
      </c>
      <c r="C46" s="924" t="s">
        <v>1563</v>
      </c>
      <c r="D46" s="770"/>
      <c r="E46" s="665"/>
      <c r="F46" s="753"/>
      <c r="G46" s="400"/>
      <c r="H46" s="411"/>
      <c r="I46" s="411"/>
      <c r="J46" s="411"/>
      <c r="K46" s="411"/>
      <c r="L46" s="411"/>
      <c r="M46" s="411"/>
      <c r="N46" s="411"/>
      <c r="O46" s="411"/>
      <c r="P46" s="748"/>
      <c r="Q46" s="417"/>
      <c r="R46" s="417"/>
      <c r="S46" s="400"/>
      <c r="T46" s="741"/>
      <c r="AD46" s="434"/>
    </row>
    <row r="47" spans="1:30" ht="15" customHeight="1" x14ac:dyDescent="0.25">
      <c r="A47" s="925"/>
      <c r="B47" s="924" t="s">
        <v>1</v>
      </c>
      <c r="C47" s="924" t="s">
        <v>1564</v>
      </c>
      <c r="D47" s="770"/>
      <c r="E47" s="665"/>
      <c r="F47" s="753"/>
      <c r="G47" s="400"/>
      <c r="H47" s="411"/>
      <c r="I47" s="411"/>
      <c r="J47" s="411"/>
      <c r="K47" s="411"/>
      <c r="L47" s="411"/>
      <c r="M47" s="411"/>
      <c r="N47" s="411"/>
      <c r="O47" s="411"/>
      <c r="P47" s="748"/>
      <c r="Q47" s="417"/>
      <c r="R47" s="417"/>
      <c r="S47" s="400"/>
      <c r="T47" s="741"/>
      <c r="AD47" s="434"/>
    </row>
    <row r="48" spans="1:30" ht="15" customHeight="1" x14ac:dyDescent="0.25">
      <c r="A48" s="925"/>
      <c r="B48" s="924" t="s">
        <v>2</v>
      </c>
      <c r="C48" s="924" t="s">
        <v>1565</v>
      </c>
      <c r="D48" s="770"/>
      <c r="E48" s="665"/>
      <c r="F48" s="753"/>
      <c r="G48" s="400"/>
      <c r="H48" s="411"/>
      <c r="I48" s="411"/>
      <c r="J48" s="411"/>
      <c r="K48" s="411"/>
      <c r="L48" s="411"/>
      <c r="M48" s="411"/>
      <c r="N48" s="411"/>
      <c r="O48" s="411"/>
      <c r="P48" s="748"/>
      <c r="Q48" s="417"/>
      <c r="R48" s="417"/>
      <c r="S48" s="400"/>
      <c r="T48" s="741"/>
      <c r="AD48" s="434"/>
    </row>
    <row r="49" spans="1:32" ht="15" customHeight="1" x14ac:dyDescent="0.25">
      <c r="A49" s="925"/>
      <c r="B49" s="924" t="s">
        <v>3</v>
      </c>
      <c r="C49" s="924" t="s">
        <v>1566</v>
      </c>
      <c r="D49" s="770"/>
      <c r="E49" s="665"/>
      <c r="F49" s="753"/>
      <c r="G49" s="400"/>
      <c r="H49" s="411"/>
      <c r="I49" s="411"/>
      <c r="J49" s="411"/>
      <c r="K49" s="411"/>
      <c r="L49" s="411"/>
      <c r="M49" s="411"/>
      <c r="N49" s="411"/>
      <c r="O49" s="411"/>
      <c r="P49" s="748"/>
      <c r="Q49" s="417"/>
      <c r="R49" s="417"/>
      <c r="S49" s="400"/>
      <c r="T49" s="741"/>
      <c r="AD49" s="434"/>
    </row>
    <row r="50" spans="1:32" ht="15" customHeight="1" x14ac:dyDescent="0.25">
      <c r="A50" s="925"/>
      <c r="B50" s="924" t="s">
        <v>4</v>
      </c>
      <c r="C50" s="924" t="s">
        <v>1772</v>
      </c>
      <c r="D50" s="770"/>
      <c r="E50" s="771"/>
      <c r="F50" s="753"/>
      <c r="G50" s="400"/>
      <c r="H50" s="411"/>
      <c r="I50" s="411"/>
      <c r="J50" s="411"/>
      <c r="K50" s="411"/>
      <c r="L50" s="411"/>
      <c r="M50" s="411"/>
      <c r="N50" s="411"/>
      <c r="O50" s="411"/>
      <c r="P50" s="748"/>
      <c r="Q50" s="417"/>
      <c r="R50" s="417"/>
      <c r="S50" s="400"/>
      <c r="T50" s="741"/>
      <c r="AD50" s="434"/>
    </row>
    <row r="51" spans="1:32" ht="3.75" customHeight="1" x14ac:dyDescent="0.25">
      <c r="A51" s="742"/>
      <c r="B51" s="761"/>
      <c r="C51" s="768"/>
      <c r="D51" s="770"/>
      <c r="E51" s="667"/>
      <c r="F51" s="753"/>
      <c r="G51" s="400"/>
      <c r="H51" s="411"/>
      <c r="I51" s="411"/>
      <c r="J51" s="411"/>
      <c r="K51" s="411"/>
      <c r="L51" s="411"/>
      <c r="M51" s="411"/>
      <c r="N51" s="411"/>
      <c r="O51" s="411"/>
      <c r="P51" s="748"/>
      <c r="Q51" s="417"/>
      <c r="R51" s="417"/>
      <c r="S51" s="400"/>
      <c r="T51" s="741"/>
      <c r="AD51" s="434"/>
    </row>
    <row r="52" spans="1:32" ht="15" customHeight="1" thickBot="1" x14ac:dyDescent="0.3">
      <c r="A52" s="925">
        <v>6</v>
      </c>
      <c r="B52" s="927" t="s">
        <v>1567</v>
      </c>
      <c r="C52" s="924"/>
      <c r="D52" s="770"/>
      <c r="E52" s="665"/>
      <c r="F52" s="753"/>
      <c r="G52" s="400"/>
      <c r="H52" s="411"/>
      <c r="I52" s="411"/>
      <c r="J52" s="411"/>
      <c r="K52" s="411"/>
      <c r="L52" s="411"/>
      <c r="M52" s="411"/>
      <c r="N52" s="411"/>
      <c r="O52" s="411"/>
      <c r="P52" s="746" t="s">
        <v>1587</v>
      </c>
      <c r="Q52" s="417"/>
      <c r="R52" s="417"/>
      <c r="S52" s="400"/>
      <c r="T52" s="741"/>
      <c r="AD52" s="434"/>
    </row>
    <row r="53" spans="1:32" ht="15" customHeight="1" thickBot="1" x14ac:dyDescent="0.3">
      <c r="A53" s="925"/>
      <c r="B53" s="928" t="s">
        <v>1568</v>
      </c>
      <c r="C53" s="924"/>
      <c r="D53" s="770"/>
      <c r="E53" s="665"/>
      <c r="F53" s="753"/>
      <c r="G53" s="400"/>
      <c r="H53" s="411">
        <v>10444</v>
      </c>
      <c r="I53" s="411"/>
      <c r="J53" s="411" t="s">
        <v>83</v>
      </c>
      <c r="K53" s="411" t="s">
        <v>1591</v>
      </c>
      <c r="L53" s="425" t="s">
        <v>344</v>
      </c>
      <c r="M53" s="411"/>
      <c r="N53" s="411"/>
      <c r="O53" s="411" t="s">
        <v>1685</v>
      </c>
      <c r="P53" s="744"/>
      <c r="Q53" s="417"/>
      <c r="R53" s="675" t="str">
        <f t="shared" si="3"/>
        <v/>
      </c>
      <c r="S53" s="400"/>
      <c r="T53" s="741"/>
      <c r="AD53" s="434"/>
    </row>
    <row r="54" spans="1:32" ht="15" customHeight="1" x14ac:dyDescent="0.25">
      <c r="A54" s="925"/>
      <c r="B54" s="924" t="s">
        <v>0</v>
      </c>
      <c r="C54" s="924" t="s">
        <v>1569</v>
      </c>
      <c r="D54" s="770"/>
      <c r="E54" s="665"/>
      <c r="F54" s="753"/>
      <c r="G54" s="400"/>
      <c r="H54" s="411"/>
      <c r="I54" s="411"/>
      <c r="J54" s="411"/>
      <c r="K54" s="411"/>
      <c r="L54" s="411"/>
      <c r="M54" s="411"/>
      <c r="N54" s="411"/>
      <c r="O54" s="411"/>
      <c r="P54" s="748"/>
      <c r="Q54" s="417"/>
      <c r="R54" s="417"/>
      <c r="S54" s="400"/>
      <c r="T54" s="741"/>
      <c r="AD54" s="434"/>
    </row>
    <row r="55" spans="1:32" ht="15" customHeight="1" x14ac:dyDescent="0.25">
      <c r="A55" s="925"/>
      <c r="B55" s="924" t="s">
        <v>1</v>
      </c>
      <c r="C55" s="924" t="s">
        <v>1570</v>
      </c>
      <c r="D55" s="770"/>
      <c r="E55" s="665"/>
      <c r="F55" s="753"/>
      <c r="G55" s="400"/>
      <c r="H55" s="411"/>
      <c r="I55" s="411"/>
      <c r="J55" s="411"/>
      <c r="K55" s="411"/>
      <c r="L55" s="411"/>
      <c r="M55" s="411"/>
      <c r="N55" s="411"/>
      <c r="O55" s="411"/>
      <c r="P55" s="748"/>
      <c r="Q55" s="417"/>
      <c r="R55" s="417"/>
      <c r="S55" s="400"/>
      <c r="T55" s="741"/>
      <c r="AD55" s="434"/>
    </row>
    <row r="56" spans="1:32" ht="3.75" customHeight="1" x14ac:dyDescent="0.25">
      <c r="A56" s="742"/>
      <c r="B56" s="761"/>
      <c r="C56" s="768"/>
      <c r="D56" s="770"/>
      <c r="E56" s="665"/>
      <c r="F56" s="753"/>
      <c r="G56" s="400"/>
      <c r="H56" s="411"/>
      <c r="I56" s="411"/>
      <c r="J56" s="411"/>
      <c r="K56" s="411"/>
      <c r="L56" s="411"/>
      <c r="M56" s="411"/>
      <c r="N56" s="411"/>
      <c r="O56" s="411"/>
      <c r="P56" s="748"/>
      <c r="Q56" s="417"/>
      <c r="R56" s="417"/>
      <c r="S56" s="400"/>
      <c r="T56" s="741"/>
      <c r="AD56" s="434"/>
    </row>
    <row r="57" spans="1:32" ht="15" customHeight="1" x14ac:dyDescent="0.25">
      <c r="A57" s="925">
        <v>7</v>
      </c>
      <c r="B57" s="927" t="s">
        <v>1571</v>
      </c>
      <c r="C57" s="924"/>
      <c r="D57" s="770"/>
      <c r="E57" s="665"/>
      <c r="F57" s="753"/>
      <c r="G57" s="400"/>
      <c r="H57" s="411"/>
      <c r="I57" s="411"/>
      <c r="J57" s="411"/>
      <c r="K57" s="411"/>
      <c r="L57" s="411"/>
      <c r="M57" s="411"/>
      <c r="N57" s="411"/>
      <c r="O57" s="411"/>
      <c r="P57" s="748"/>
      <c r="Q57" s="417"/>
      <c r="R57" s="417"/>
      <c r="S57" s="400"/>
      <c r="T57" s="741"/>
      <c r="AD57" s="434"/>
    </row>
    <row r="58" spans="1:32" ht="15" customHeight="1" thickBot="1" x14ac:dyDescent="0.3">
      <c r="A58" s="925"/>
      <c r="B58" s="928" t="s">
        <v>1572</v>
      </c>
      <c r="C58" s="924"/>
      <c r="D58" s="770"/>
      <c r="E58" s="665"/>
      <c r="F58" s="753"/>
      <c r="G58" s="400"/>
      <c r="H58" s="411"/>
      <c r="I58" s="411"/>
      <c r="J58" s="411"/>
      <c r="K58" s="411"/>
      <c r="L58" s="411"/>
      <c r="M58" s="411"/>
      <c r="N58" s="411"/>
      <c r="O58" s="411"/>
      <c r="P58" s="747" t="s">
        <v>1586</v>
      </c>
      <c r="Q58" s="417"/>
      <c r="R58" s="417"/>
      <c r="S58" s="400"/>
      <c r="T58" s="741"/>
      <c r="AD58" s="434"/>
    </row>
    <row r="59" spans="1:32" ht="15" customHeight="1" thickBot="1" x14ac:dyDescent="0.3">
      <c r="A59" s="925"/>
      <c r="B59" s="924" t="s">
        <v>0</v>
      </c>
      <c r="C59" s="924" t="s">
        <v>1573</v>
      </c>
      <c r="D59" s="770"/>
      <c r="E59" s="665"/>
      <c r="F59" s="753"/>
      <c r="G59" s="400"/>
      <c r="H59" s="411">
        <v>10445</v>
      </c>
      <c r="I59" s="411"/>
      <c r="J59" s="411" t="s">
        <v>83</v>
      </c>
      <c r="K59" s="411" t="s">
        <v>84</v>
      </c>
      <c r="L59" s="425" t="s">
        <v>1601</v>
      </c>
      <c r="M59" s="411"/>
      <c r="N59" s="411"/>
      <c r="O59" s="411" t="s">
        <v>1686</v>
      </c>
      <c r="P59" s="744"/>
      <c r="Q59" s="417"/>
      <c r="R59" s="675" t="str">
        <f t="shared" si="3"/>
        <v/>
      </c>
      <c r="S59" s="400"/>
      <c r="T59" s="741"/>
      <c r="AD59" s="434"/>
    </row>
    <row r="60" spans="1:32" ht="15" customHeight="1" thickBot="1" x14ac:dyDescent="0.3">
      <c r="A60" s="925"/>
      <c r="B60" s="924" t="s">
        <v>1</v>
      </c>
      <c r="C60" s="924" t="s">
        <v>1805</v>
      </c>
      <c r="D60" s="770"/>
      <c r="E60" s="665"/>
      <c r="F60" s="753"/>
      <c r="G60" s="400"/>
      <c r="H60" s="411">
        <v>10446</v>
      </c>
      <c r="I60" s="411"/>
      <c r="J60" s="411" t="s">
        <v>83</v>
      </c>
      <c r="K60" s="411" t="s">
        <v>84</v>
      </c>
      <c r="L60" s="425" t="s">
        <v>1602</v>
      </c>
      <c r="M60" s="411"/>
      <c r="N60" s="411"/>
      <c r="O60" s="411" t="s">
        <v>1687</v>
      </c>
      <c r="P60" s="744"/>
      <c r="Q60" s="417"/>
      <c r="R60" s="675" t="str">
        <f t="shared" si="3"/>
        <v/>
      </c>
      <c r="S60" s="400"/>
      <c r="T60" s="741"/>
      <c r="AD60" s="434"/>
    </row>
    <row r="61" spans="1:32" ht="15" customHeight="1" thickBot="1" x14ac:dyDescent="0.3">
      <c r="A61" s="925"/>
      <c r="B61" s="924" t="s">
        <v>2</v>
      </c>
      <c r="C61" s="924" t="s">
        <v>1574</v>
      </c>
      <c r="D61" s="772"/>
      <c r="E61" s="665"/>
      <c r="F61" s="753"/>
      <c r="G61" s="400"/>
      <c r="H61" s="411">
        <v>10447</v>
      </c>
      <c r="I61" s="411"/>
      <c r="J61" s="411" t="s">
        <v>83</v>
      </c>
      <c r="K61" s="411" t="s">
        <v>84</v>
      </c>
      <c r="L61" s="425" t="s">
        <v>1603</v>
      </c>
      <c r="M61" s="411"/>
      <c r="N61" s="411"/>
      <c r="O61" s="411" t="s">
        <v>1688</v>
      </c>
      <c r="P61" s="744"/>
      <c r="Q61" s="417"/>
      <c r="R61" s="675" t="str">
        <f t="shared" si="3"/>
        <v/>
      </c>
      <c r="S61" s="400"/>
      <c r="T61" s="662"/>
      <c r="AD61" s="434"/>
      <c r="AF61" s="408" t="str">
        <f t="shared" si="2"/>
        <v/>
      </c>
    </row>
    <row r="62" spans="1:32" ht="15" customHeight="1" thickBot="1" x14ac:dyDescent="0.3">
      <c r="A62" s="925"/>
      <c r="B62" s="924" t="s">
        <v>3</v>
      </c>
      <c r="C62" s="924" t="s">
        <v>1575</v>
      </c>
      <c r="D62" s="773"/>
      <c r="E62" s="665"/>
      <c r="F62" s="753"/>
      <c r="G62" s="400"/>
      <c r="H62" s="411">
        <v>10448</v>
      </c>
      <c r="I62" s="411"/>
      <c r="J62" s="411" t="s">
        <v>83</v>
      </c>
      <c r="K62" s="411" t="s">
        <v>84</v>
      </c>
      <c r="L62" s="425" t="s">
        <v>1604</v>
      </c>
      <c r="M62" s="411"/>
      <c r="N62" s="411"/>
      <c r="O62" s="411" t="s">
        <v>1689</v>
      </c>
      <c r="P62" s="744"/>
      <c r="Q62" s="417"/>
      <c r="R62" s="675" t="str">
        <f t="shared" si="3"/>
        <v/>
      </c>
      <c r="S62" s="690"/>
      <c r="T62" s="662"/>
      <c r="AD62" s="434"/>
      <c r="AF62" s="408" t="str">
        <f t="shared" si="2"/>
        <v/>
      </c>
    </row>
    <row r="63" spans="1:32" ht="15" customHeight="1" thickBot="1" x14ac:dyDescent="0.3">
      <c r="A63" s="925"/>
      <c r="B63" s="924" t="s">
        <v>4</v>
      </c>
      <c r="C63" s="924" t="s">
        <v>1576</v>
      </c>
      <c r="D63" s="667"/>
      <c r="E63" s="665"/>
      <c r="F63" s="753"/>
      <c r="G63" s="400"/>
      <c r="H63" s="411">
        <v>10449</v>
      </c>
      <c r="I63" s="411"/>
      <c r="J63" s="411" t="s">
        <v>83</v>
      </c>
      <c r="K63" s="411" t="s">
        <v>84</v>
      </c>
      <c r="L63" s="425" t="s">
        <v>1605</v>
      </c>
      <c r="M63" s="411"/>
      <c r="N63" s="411"/>
      <c r="O63" s="411" t="s">
        <v>1690</v>
      </c>
      <c r="P63" s="744"/>
      <c r="Q63" s="417"/>
      <c r="R63" s="675" t="str">
        <f t="shared" si="3"/>
        <v/>
      </c>
      <c r="S63" s="400"/>
      <c r="T63" s="662"/>
      <c r="AD63" s="395"/>
      <c r="AF63" s="408" t="str">
        <f t="shared" si="2"/>
        <v/>
      </c>
    </row>
    <row r="64" spans="1:32" ht="15" customHeight="1" thickBot="1" x14ac:dyDescent="0.3">
      <c r="A64" s="925"/>
      <c r="B64" s="924" t="s">
        <v>5</v>
      </c>
      <c r="C64" s="924" t="s">
        <v>1577</v>
      </c>
      <c r="D64" s="667"/>
      <c r="E64" s="665"/>
      <c r="F64" s="753"/>
      <c r="G64" s="400"/>
      <c r="H64" s="411">
        <v>10450</v>
      </c>
      <c r="I64" s="411"/>
      <c r="J64" s="411" t="s">
        <v>83</v>
      </c>
      <c r="K64" s="411" t="s">
        <v>84</v>
      </c>
      <c r="L64" s="425" t="s">
        <v>1606</v>
      </c>
      <c r="M64" s="411"/>
      <c r="N64" s="411"/>
      <c r="O64" s="411" t="s">
        <v>1691</v>
      </c>
      <c r="P64" s="744"/>
      <c r="Q64" s="417"/>
      <c r="R64" s="675" t="str">
        <f t="shared" si="3"/>
        <v/>
      </c>
      <c r="S64" s="400"/>
      <c r="T64" s="662"/>
      <c r="AD64" s="434"/>
      <c r="AF64" s="408" t="str">
        <f t="shared" si="2"/>
        <v/>
      </c>
    </row>
    <row r="65" spans="1:32" ht="15" customHeight="1" thickBot="1" x14ac:dyDescent="0.3">
      <c r="A65" s="925"/>
      <c r="B65" s="924" t="s">
        <v>6</v>
      </c>
      <c r="C65" s="924" t="s">
        <v>1806</v>
      </c>
      <c r="D65" s="667"/>
      <c r="E65" s="665"/>
      <c r="F65" s="753"/>
      <c r="G65" s="400"/>
      <c r="H65" s="411">
        <v>10451</v>
      </c>
      <c r="I65" s="411"/>
      <c r="J65" s="411" t="s">
        <v>83</v>
      </c>
      <c r="K65" s="411" t="s">
        <v>84</v>
      </c>
      <c r="L65" s="425" t="s">
        <v>1607</v>
      </c>
      <c r="M65" s="411"/>
      <c r="N65" s="411"/>
      <c r="O65" s="411" t="s">
        <v>1692</v>
      </c>
      <c r="P65" s="744"/>
      <c r="Q65" s="417"/>
      <c r="R65" s="675" t="str">
        <f t="shared" si="3"/>
        <v/>
      </c>
      <c r="S65" s="400"/>
      <c r="T65" s="662"/>
      <c r="AD65" s="396"/>
      <c r="AF65" s="408" t="str">
        <f t="shared" si="2"/>
        <v/>
      </c>
    </row>
    <row r="66" spans="1:32" ht="15" customHeight="1" thickBot="1" x14ac:dyDescent="0.3">
      <c r="A66" s="925"/>
      <c r="B66" s="929" t="s">
        <v>7</v>
      </c>
      <c r="C66" s="929" t="s">
        <v>1807</v>
      </c>
      <c r="D66" s="667"/>
      <c r="E66" s="665"/>
      <c r="F66" s="753"/>
      <c r="G66" s="400"/>
      <c r="H66" s="745"/>
      <c r="I66" s="411"/>
      <c r="J66" s="411"/>
      <c r="K66" s="411"/>
      <c r="L66" s="425"/>
      <c r="M66" s="411"/>
      <c r="N66" s="411"/>
      <c r="O66" s="411"/>
      <c r="P66" s="744"/>
      <c r="Q66" s="417"/>
      <c r="R66" s="675" t="str">
        <f t="shared" si="3"/>
        <v/>
      </c>
      <c r="S66" s="400"/>
      <c r="T66" s="756"/>
      <c r="AD66" s="396"/>
    </row>
    <row r="67" spans="1:32" ht="15" customHeight="1" thickBot="1" x14ac:dyDescent="0.3">
      <c r="A67" s="925"/>
      <c r="B67" s="929" t="s">
        <v>8</v>
      </c>
      <c r="C67" s="924" t="s">
        <v>1804</v>
      </c>
      <c r="D67" s="667"/>
      <c r="E67" s="668"/>
      <c r="F67" s="754"/>
      <c r="G67" s="668"/>
      <c r="H67" s="411">
        <v>10452</v>
      </c>
      <c r="I67" s="411"/>
      <c r="J67" s="411" t="s">
        <v>83</v>
      </c>
      <c r="K67" s="411" t="s">
        <v>84</v>
      </c>
      <c r="L67" s="425" t="s">
        <v>1608</v>
      </c>
      <c r="M67" s="411"/>
      <c r="N67" s="411"/>
      <c r="O67" s="411" t="s">
        <v>1693</v>
      </c>
      <c r="P67" s="744"/>
      <c r="Q67" s="417"/>
      <c r="R67" s="675" t="str">
        <f t="shared" si="3"/>
        <v/>
      </c>
      <c r="S67" s="400"/>
      <c r="T67" s="662"/>
      <c r="AD67" s="396"/>
      <c r="AF67" s="408" t="str">
        <f t="shared" si="2"/>
        <v/>
      </c>
    </row>
    <row r="68" spans="1:32" ht="15" customHeight="1" thickBot="1" x14ac:dyDescent="0.3">
      <c r="A68" s="925"/>
      <c r="B68" s="929" t="s">
        <v>928</v>
      </c>
      <c r="C68" s="929" t="s">
        <v>1808</v>
      </c>
      <c r="D68" s="766"/>
      <c r="E68" s="774"/>
      <c r="F68" s="755"/>
      <c r="G68" s="669"/>
      <c r="H68" s="411">
        <v>10453</v>
      </c>
      <c r="I68" s="411"/>
      <c r="J68" s="411" t="s">
        <v>83</v>
      </c>
      <c r="K68" s="411" t="s">
        <v>84</v>
      </c>
      <c r="L68" s="425" t="s">
        <v>1609</v>
      </c>
      <c r="M68" s="411"/>
      <c r="N68" s="411"/>
      <c r="O68" s="411" t="s">
        <v>1694</v>
      </c>
      <c r="P68" s="744"/>
      <c r="Q68" s="677"/>
      <c r="R68" s="675" t="str">
        <f t="shared" si="3"/>
        <v/>
      </c>
      <c r="S68" s="685"/>
      <c r="T68" s="662"/>
      <c r="AD68" s="396"/>
      <c r="AF68" s="408" t="str">
        <f t="shared" si="2"/>
        <v/>
      </c>
    </row>
    <row r="69" spans="1:32" ht="15" customHeight="1" thickBot="1" x14ac:dyDescent="0.3">
      <c r="A69" s="925"/>
      <c r="B69" s="929" t="s">
        <v>867</v>
      </c>
      <c r="C69" s="924" t="s">
        <v>1578</v>
      </c>
      <c r="D69" s="766"/>
      <c r="E69" s="667"/>
      <c r="F69" s="756"/>
      <c r="G69" s="402"/>
      <c r="H69" s="411">
        <v>10454</v>
      </c>
      <c r="I69" s="411"/>
      <c r="J69" s="411" t="s">
        <v>83</v>
      </c>
      <c r="K69" s="411" t="s">
        <v>84</v>
      </c>
      <c r="L69" s="425" t="s">
        <v>1610</v>
      </c>
      <c r="M69" s="411"/>
      <c r="N69" s="411"/>
      <c r="O69" s="411" t="s">
        <v>1695</v>
      </c>
      <c r="P69" s="744"/>
      <c r="Q69" s="417"/>
      <c r="R69" s="675" t="str">
        <f t="shared" si="3"/>
        <v/>
      </c>
      <c r="S69" s="402"/>
      <c r="T69" s="663"/>
      <c r="AD69" s="396"/>
      <c r="AF69" s="408" t="str">
        <f t="shared" si="2"/>
        <v/>
      </c>
    </row>
    <row r="70" spans="1:32" ht="15" customHeight="1" thickBot="1" x14ac:dyDescent="0.3">
      <c r="A70" s="925"/>
      <c r="B70" s="929" t="s">
        <v>868</v>
      </c>
      <c r="C70" s="924" t="s">
        <v>1579</v>
      </c>
      <c r="D70" s="766"/>
      <c r="E70" s="667"/>
      <c r="F70" s="756"/>
      <c r="G70" s="402"/>
      <c r="H70" s="411">
        <v>10455</v>
      </c>
      <c r="I70" s="411"/>
      <c r="J70" s="411" t="s">
        <v>83</v>
      </c>
      <c r="K70" s="411" t="s">
        <v>84</v>
      </c>
      <c r="L70" s="425" t="s">
        <v>1611</v>
      </c>
      <c r="M70" s="411"/>
      <c r="N70" s="411"/>
      <c r="O70" s="411" t="s">
        <v>1696</v>
      </c>
      <c r="P70" s="744"/>
      <c r="Q70" s="417"/>
      <c r="R70" s="675" t="str">
        <f t="shared" si="3"/>
        <v/>
      </c>
      <c r="S70" s="402"/>
      <c r="T70" s="713"/>
      <c r="AD70" s="396"/>
    </row>
    <row r="71" spans="1:32" ht="15" customHeight="1" thickBot="1" x14ac:dyDescent="0.3">
      <c r="A71" s="925"/>
      <c r="B71" s="929" t="s">
        <v>909</v>
      </c>
      <c r="C71" s="924" t="s">
        <v>1809</v>
      </c>
      <c r="D71" s="766"/>
      <c r="E71" s="667"/>
      <c r="F71" s="756"/>
      <c r="G71" s="402"/>
      <c r="H71" s="411">
        <v>10456</v>
      </c>
      <c r="I71" s="411"/>
      <c r="J71" s="411" t="s">
        <v>83</v>
      </c>
      <c r="K71" s="411" t="s">
        <v>84</v>
      </c>
      <c r="L71" s="425" t="s">
        <v>1612</v>
      </c>
      <c r="M71" s="411"/>
      <c r="N71" s="411"/>
      <c r="O71" s="411" t="s">
        <v>1697</v>
      </c>
      <c r="P71" s="744"/>
      <c r="Q71" s="417"/>
      <c r="R71" s="675" t="str">
        <f t="shared" si="3"/>
        <v/>
      </c>
      <c r="S71" s="402"/>
      <c r="T71" s="713"/>
      <c r="AD71" s="396"/>
    </row>
    <row r="72" spans="1:32" ht="15" customHeight="1" thickBot="1" x14ac:dyDescent="0.3">
      <c r="A72" s="925"/>
      <c r="B72" s="929" t="s">
        <v>910</v>
      </c>
      <c r="C72" s="924" t="s">
        <v>1810</v>
      </c>
      <c r="D72" s="766"/>
      <c r="E72" s="667"/>
      <c r="F72" s="756"/>
      <c r="G72" s="402"/>
      <c r="H72" s="411">
        <v>10457</v>
      </c>
      <c r="I72" s="411"/>
      <c r="J72" s="411" t="s">
        <v>83</v>
      </c>
      <c r="K72" s="411" t="s">
        <v>84</v>
      </c>
      <c r="L72" s="425" t="s">
        <v>1613</v>
      </c>
      <c r="M72" s="411"/>
      <c r="N72" s="411"/>
      <c r="O72" s="411" t="s">
        <v>1698</v>
      </c>
      <c r="P72" s="744"/>
      <c r="Q72" s="417"/>
      <c r="R72" s="675" t="str">
        <f t="shared" si="3"/>
        <v/>
      </c>
      <c r="S72" s="402"/>
      <c r="T72" s="713"/>
      <c r="AD72" s="396"/>
    </row>
    <row r="73" spans="1:32" ht="15" customHeight="1" thickBot="1" x14ac:dyDescent="0.3">
      <c r="A73" s="925"/>
      <c r="B73" s="929" t="s">
        <v>1580</v>
      </c>
      <c r="C73" s="924" t="s">
        <v>1811</v>
      </c>
      <c r="D73" s="766"/>
      <c r="E73" s="667"/>
      <c r="F73" s="756"/>
      <c r="G73" s="402"/>
      <c r="H73" s="411">
        <v>10458</v>
      </c>
      <c r="I73" s="411"/>
      <c r="J73" s="411" t="s">
        <v>83</v>
      </c>
      <c r="K73" s="411" t="s">
        <v>84</v>
      </c>
      <c r="L73" s="425" t="s">
        <v>1614</v>
      </c>
      <c r="M73" s="411"/>
      <c r="N73" s="411"/>
      <c r="O73" s="411" t="s">
        <v>1699</v>
      </c>
      <c r="P73" s="744"/>
      <c r="Q73" s="417"/>
      <c r="R73" s="675" t="str">
        <f t="shared" si="3"/>
        <v/>
      </c>
      <c r="S73" s="402"/>
      <c r="T73" s="713"/>
      <c r="AD73" s="396"/>
    </row>
    <row r="74" spans="1:32" ht="15" customHeight="1" thickBot="1" x14ac:dyDescent="0.3">
      <c r="A74" s="925"/>
      <c r="B74" s="929" t="s">
        <v>1812</v>
      </c>
      <c r="C74" s="924" t="s">
        <v>1772</v>
      </c>
      <c r="D74" s="766"/>
      <c r="E74" s="771"/>
      <c r="F74" s="756"/>
      <c r="G74" s="402"/>
      <c r="H74" s="411">
        <v>10459</v>
      </c>
      <c r="I74" s="411"/>
      <c r="J74" s="411" t="s">
        <v>83</v>
      </c>
      <c r="K74" s="411" t="s">
        <v>84</v>
      </c>
      <c r="L74" s="425" t="s">
        <v>1615</v>
      </c>
      <c r="M74" s="411"/>
      <c r="N74" s="411"/>
      <c r="O74" s="411" t="s">
        <v>1700</v>
      </c>
      <c r="P74" s="744"/>
      <c r="Q74" s="417"/>
      <c r="R74" s="675" t="str">
        <f t="shared" si="3"/>
        <v/>
      </c>
      <c r="S74" s="402"/>
      <c r="T74" s="713"/>
      <c r="AD74" s="396"/>
    </row>
    <row r="75" spans="1:32" ht="3.75" customHeight="1" x14ac:dyDescent="0.25">
      <c r="A75" s="742"/>
      <c r="B75" s="761"/>
      <c r="C75" s="768"/>
      <c r="D75" s="766"/>
      <c r="E75" s="667"/>
      <c r="F75" s="756"/>
      <c r="G75" s="402"/>
      <c r="H75" s="411"/>
      <c r="I75" s="411"/>
      <c r="J75" s="411"/>
      <c r="K75" s="411"/>
      <c r="L75" s="425"/>
      <c r="M75" s="411"/>
      <c r="N75" s="411"/>
      <c r="O75" s="411"/>
      <c r="P75" s="951"/>
      <c r="Q75" s="417"/>
      <c r="R75" s="417"/>
      <c r="S75" s="402"/>
      <c r="T75" s="713"/>
      <c r="AD75" s="396"/>
    </row>
    <row r="76" spans="1:32" ht="15" customHeight="1" thickBot="1" x14ac:dyDescent="0.3">
      <c r="A76" s="925">
        <v>8</v>
      </c>
      <c r="B76" s="927" t="s">
        <v>1581</v>
      </c>
      <c r="C76" s="924"/>
      <c r="D76" s="766"/>
      <c r="E76" s="775"/>
      <c r="F76" s="757"/>
      <c r="G76" s="406"/>
      <c r="H76" s="411"/>
      <c r="I76" s="411"/>
      <c r="J76" s="411"/>
      <c r="K76" s="411"/>
      <c r="L76" s="411"/>
      <c r="M76" s="411"/>
      <c r="N76" s="411"/>
      <c r="O76" s="411"/>
      <c r="P76" s="747" t="s">
        <v>1587</v>
      </c>
      <c r="Q76" s="696"/>
      <c r="R76" s="417"/>
      <c r="S76" s="406"/>
      <c r="T76" s="664"/>
      <c r="AD76" s="396"/>
      <c r="AF76" s="408" t="str">
        <f t="shared" si="2"/>
        <v/>
      </c>
    </row>
    <row r="77" spans="1:32" ht="15" customHeight="1" thickBot="1" x14ac:dyDescent="0.3">
      <c r="A77" s="925"/>
      <c r="B77" s="928" t="s">
        <v>1582</v>
      </c>
      <c r="C77" s="924"/>
      <c r="D77" s="766"/>
      <c r="E77" s="776"/>
      <c r="F77" s="758"/>
      <c r="G77" s="276"/>
      <c r="H77" s="411">
        <v>10460</v>
      </c>
      <c r="I77" s="411"/>
      <c r="J77" s="411" t="s">
        <v>83</v>
      </c>
      <c r="K77" s="411" t="s">
        <v>1588</v>
      </c>
      <c r="L77" s="425" t="s">
        <v>562</v>
      </c>
      <c r="M77" s="411"/>
      <c r="N77" s="411"/>
      <c r="O77" s="411" t="s">
        <v>1701</v>
      </c>
      <c r="P77" s="744"/>
      <c r="Q77" s="696"/>
      <c r="R77" s="675" t="str">
        <f t="shared" si="3"/>
        <v/>
      </c>
      <c r="S77" s="276"/>
      <c r="T77" s="664"/>
      <c r="AD77" s="396"/>
      <c r="AF77" s="408" t="str">
        <f t="shared" si="2"/>
        <v/>
      </c>
    </row>
    <row r="78" spans="1:32" ht="15" customHeight="1" x14ac:dyDescent="0.25">
      <c r="A78" s="925"/>
      <c r="B78" s="924" t="s">
        <v>0</v>
      </c>
      <c r="C78" s="924" t="s">
        <v>1583</v>
      </c>
      <c r="D78" s="766"/>
      <c r="E78" s="776"/>
      <c r="F78" s="758"/>
      <c r="G78" s="276"/>
      <c r="H78" s="411"/>
      <c r="I78" s="411"/>
      <c r="J78" s="411"/>
      <c r="K78" s="411"/>
      <c r="L78" s="411"/>
      <c r="M78" s="411"/>
      <c r="N78" s="411"/>
      <c r="O78" s="411"/>
      <c r="P78" s="748"/>
      <c r="Q78" s="696"/>
      <c r="R78" s="417"/>
      <c r="S78" s="276"/>
      <c r="T78" s="664"/>
      <c r="AD78" s="396"/>
      <c r="AF78" s="408" t="str">
        <f t="shared" si="2"/>
        <v/>
      </c>
    </row>
    <row r="79" spans="1:32" ht="15" customHeight="1" x14ac:dyDescent="0.25">
      <c r="A79" s="925"/>
      <c r="B79" s="924" t="s">
        <v>1</v>
      </c>
      <c r="C79" s="924" t="s">
        <v>1584</v>
      </c>
      <c r="D79" s="766"/>
      <c r="E79" s="767"/>
      <c r="F79" s="758"/>
      <c r="G79" s="276"/>
      <c r="H79" s="411"/>
      <c r="I79" s="411"/>
      <c r="J79" s="411"/>
      <c r="K79" s="411"/>
      <c r="L79" s="411"/>
      <c r="M79" s="411"/>
      <c r="N79" s="411"/>
      <c r="O79" s="411"/>
      <c r="P79" s="748"/>
      <c r="Q79" s="696"/>
      <c r="R79" s="417"/>
      <c r="S79" s="276"/>
      <c r="T79" s="664"/>
      <c r="AD79" s="396"/>
      <c r="AF79" s="408" t="str">
        <f t="shared" si="2"/>
        <v/>
      </c>
    </row>
    <row r="80" spans="1:32" ht="15" customHeight="1" x14ac:dyDescent="0.25">
      <c r="A80" s="925"/>
      <c r="B80" s="924" t="s">
        <v>2</v>
      </c>
      <c r="C80" s="924" t="s">
        <v>1585</v>
      </c>
      <c r="D80" s="766"/>
      <c r="E80" s="776"/>
      <c r="F80" s="758"/>
      <c r="G80" s="276"/>
      <c r="H80" s="411"/>
      <c r="I80" s="411"/>
      <c r="J80" s="411"/>
      <c r="K80" s="411"/>
      <c r="L80" s="411"/>
      <c r="M80" s="411"/>
      <c r="N80" s="411"/>
      <c r="O80" s="411"/>
      <c r="P80" s="748"/>
      <c r="Q80" s="696"/>
      <c r="R80" s="417"/>
      <c r="S80" s="276"/>
      <c r="T80" s="664"/>
      <c r="AD80" s="396"/>
      <c r="AF80" s="408" t="str">
        <f t="shared" si="2"/>
        <v/>
      </c>
    </row>
    <row r="81" spans="1:30" ht="3.75" customHeight="1" x14ac:dyDescent="0.25">
      <c r="A81" s="276"/>
      <c r="B81" s="670"/>
      <c r="C81" s="671"/>
      <c r="D81" s="671"/>
      <c r="E81" s="671"/>
      <c r="F81" s="759"/>
      <c r="G81" s="751"/>
      <c r="H81" s="672"/>
      <c r="I81" s="672"/>
      <c r="J81" s="672"/>
      <c r="K81" s="672"/>
      <c r="L81" s="672"/>
      <c r="M81" s="672"/>
      <c r="N81" s="672"/>
      <c r="O81" s="672"/>
      <c r="P81" s="671"/>
      <c r="Q81" s="673"/>
      <c r="R81" s="671"/>
      <c r="S81" s="671"/>
      <c r="T81" s="674"/>
      <c r="AD81" s="396"/>
    </row>
    <row r="82" spans="1:30" ht="7.5" customHeight="1" x14ac:dyDescent="0.25">
      <c r="A82" s="410"/>
      <c r="B82" s="410"/>
      <c r="C82" s="410"/>
      <c r="D82" s="410"/>
      <c r="E82" s="410"/>
      <c r="F82" s="410"/>
      <c r="G82" s="410"/>
      <c r="H82" s="411"/>
      <c r="I82" s="411"/>
      <c r="J82" s="411"/>
      <c r="K82" s="411"/>
      <c r="L82" s="411"/>
      <c r="M82" s="411"/>
      <c r="N82" s="411"/>
      <c r="O82" s="411"/>
      <c r="P82" s="410"/>
      <c r="Q82" s="411"/>
      <c r="R82" s="410"/>
      <c r="S82" s="410"/>
      <c r="T82" s="402"/>
    </row>
    <row r="83" spans="1:30" ht="11.25" hidden="1" customHeight="1" x14ac:dyDescent="0.25">
      <c r="A83" s="166"/>
      <c r="B83" s="166"/>
      <c r="C83" s="166"/>
      <c r="D83" s="166"/>
      <c r="E83" s="166"/>
      <c r="F83" s="166"/>
      <c r="G83" s="166"/>
      <c r="H83" s="411"/>
      <c r="I83" s="411"/>
      <c r="J83" s="411"/>
      <c r="K83" s="411"/>
      <c r="L83" s="411"/>
      <c r="M83" s="411"/>
      <c r="N83" s="411"/>
      <c r="O83" s="411"/>
      <c r="P83" s="166"/>
      <c r="Q83" s="411"/>
      <c r="R83" s="166"/>
      <c r="S83" s="166"/>
      <c r="T83" s="166"/>
    </row>
    <row r="84" spans="1:30" ht="15" hidden="1" x14ac:dyDescent="0.25">
      <c r="H84" s="411"/>
      <c r="I84" s="411"/>
      <c r="J84" s="411"/>
      <c r="K84" s="411"/>
      <c r="L84" s="411"/>
      <c r="M84" s="411"/>
      <c r="N84" s="411"/>
      <c r="O84" s="411"/>
      <c r="Q84" s="411"/>
    </row>
    <row r="85" spans="1:30" ht="15" hidden="1" x14ac:dyDescent="0.25">
      <c r="H85" s="411"/>
      <c r="I85" s="411"/>
      <c r="J85" s="411"/>
      <c r="K85" s="411"/>
      <c r="L85" s="411"/>
      <c r="M85" s="411"/>
      <c r="N85" s="411"/>
      <c r="O85" s="411"/>
      <c r="Q85" s="411"/>
    </row>
    <row r="86" spans="1:30" ht="15" hidden="1" x14ac:dyDescent="0.25">
      <c r="H86" s="411"/>
      <c r="I86" s="411"/>
      <c r="J86" s="411"/>
      <c r="K86" s="411"/>
      <c r="L86" s="411"/>
      <c r="M86" s="411"/>
      <c r="N86" s="411"/>
      <c r="O86" s="411"/>
      <c r="Q86" s="411"/>
    </row>
    <row r="87" spans="1:30" ht="15" hidden="1" x14ac:dyDescent="0.25">
      <c r="H87" s="411"/>
      <c r="I87" s="411"/>
      <c r="J87" s="411"/>
      <c r="K87" s="411"/>
      <c r="L87" s="411"/>
      <c r="M87" s="411"/>
      <c r="N87" s="411"/>
      <c r="O87" s="411"/>
      <c r="Q87" s="411"/>
    </row>
    <row r="88" spans="1:30" ht="15" hidden="1" x14ac:dyDescent="0.25">
      <c r="H88" s="411"/>
      <c r="I88" s="411"/>
      <c r="J88" s="411"/>
      <c r="K88" s="411"/>
      <c r="L88" s="411"/>
      <c r="M88" s="411"/>
      <c r="N88" s="411"/>
      <c r="O88" s="411"/>
      <c r="Q88" s="411"/>
    </row>
    <row r="89" spans="1:30" ht="15" hidden="1" x14ac:dyDescent="0.25">
      <c r="H89" s="411"/>
      <c r="I89" s="411"/>
      <c r="J89" s="411"/>
      <c r="K89" s="411"/>
      <c r="L89" s="411"/>
      <c r="M89" s="411"/>
      <c r="N89" s="411"/>
      <c r="O89" s="411"/>
      <c r="Q89" s="411"/>
    </row>
    <row r="90" spans="1:30" ht="15" hidden="1" x14ac:dyDescent="0.25">
      <c r="H90" s="411"/>
      <c r="I90" s="411"/>
      <c r="J90" s="411"/>
      <c r="K90" s="411"/>
      <c r="L90" s="411"/>
      <c r="M90" s="411"/>
      <c r="N90" s="411"/>
      <c r="O90" s="411"/>
      <c r="Q90" s="411"/>
    </row>
    <row r="91" spans="1:30" ht="15" hidden="1" x14ac:dyDescent="0.25">
      <c r="H91" s="411"/>
      <c r="I91" s="411"/>
      <c r="J91" s="411"/>
      <c r="K91" s="411"/>
      <c r="L91" s="411"/>
      <c r="M91" s="411"/>
      <c r="N91" s="411"/>
      <c r="O91" s="411"/>
      <c r="Q91" s="411"/>
    </row>
    <row r="92" spans="1:30" ht="15" hidden="1" x14ac:dyDescent="0.25">
      <c r="H92" s="411"/>
      <c r="I92" s="411"/>
      <c r="J92" s="411"/>
      <c r="K92" s="411"/>
      <c r="L92" s="411"/>
      <c r="M92" s="411"/>
      <c r="N92" s="411"/>
      <c r="O92" s="411"/>
      <c r="Q92" s="411"/>
    </row>
    <row r="93" spans="1:30" ht="15" hidden="1" x14ac:dyDescent="0.25">
      <c r="H93" s="411"/>
      <c r="I93" s="411"/>
      <c r="J93" s="411"/>
      <c r="K93" s="411"/>
      <c r="L93" s="411"/>
      <c r="M93" s="411"/>
      <c r="N93" s="411"/>
      <c r="O93" s="411"/>
      <c r="Q93" s="411"/>
    </row>
    <row r="94" spans="1:30" ht="15" hidden="1" x14ac:dyDescent="0.25">
      <c r="H94" s="411"/>
      <c r="I94" s="411"/>
      <c r="J94" s="411"/>
      <c r="K94" s="411"/>
      <c r="L94" s="411"/>
      <c r="M94" s="411"/>
      <c r="N94" s="411"/>
      <c r="O94" s="411"/>
      <c r="Q94" s="411"/>
    </row>
    <row r="95" spans="1:30" ht="15" hidden="1" x14ac:dyDescent="0.25">
      <c r="H95" s="411"/>
      <c r="I95" s="411"/>
      <c r="J95" s="411"/>
      <c r="K95" s="411"/>
      <c r="L95" s="411"/>
      <c r="M95" s="411"/>
      <c r="N95" s="411"/>
      <c r="O95" s="411"/>
      <c r="Q95" s="411"/>
    </row>
    <row r="96" spans="1:30" ht="15" hidden="1" x14ac:dyDescent="0.25">
      <c r="H96" s="411"/>
      <c r="I96" s="411"/>
      <c r="J96" s="411"/>
      <c r="K96" s="411"/>
      <c r="L96" s="411"/>
      <c r="M96" s="411"/>
      <c r="N96" s="411"/>
      <c r="O96" s="411"/>
      <c r="Q96" s="411"/>
    </row>
    <row r="97" spans="8:17" ht="15" hidden="1" x14ac:dyDescent="0.25">
      <c r="H97" s="411"/>
      <c r="I97" s="411"/>
      <c r="J97" s="411"/>
      <c r="K97" s="411"/>
      <c r="L97" s="411"/>
      <c r="M97" s="411"/>
      <c r="N97" s="411"/>
      <c r="O97" s="411"/>
      <c r="Q97" s="411"/>
    </row>
    <row r="98" spans="8:17" ht="15" hidden="1" x14ac:dyDescent="0.25">
      <c r="H98" s="411"/>
      <c r="I98" s="411"/>
      <c r="J98" s="411"/>
      <c r="K98" s="411"/>
      <c r="L98" s="411"/>
      <c r="M98" s="411"/>
      <c r="N98" s="411"/>
      <c r="O98" s="411"/>
      <c r="Q98" s="411"/>
    </row>
    <row r="99" spans="8:17" ht="15" hidden="1" x14ac:dyDescent="0.25">
      <c r="H99" s="411"/>
      <c r="I99" s="411"/>
      <c r="J99" s="411"/>
      <c r="K99" s="411"/>
      <c r="L99" s="411"/>
      <c r="M99" s="411"/>
      <c r="N99" s="411"/>
      <c r="O99" s="411"/>
      <c r="Q99" s="411"/>
    </row>
    <row r="100" spans="8:17" ht="15" hidden="1" x14ac:dyDescent="0.25">
      <c r="H100" s="411"/>
      <c r="I100" s="411"/>
      <c r="J100" s="411"/>
      <c r="K100" s="411"/>
      <c r="L100" s="411"/>
      <c r="M100" s="411"/>
      <c r="N100" s="411"/>
      <c r="O100" s="411"/>
      <c r="Q100" s="411"/>
    </row>
    <row r="101" spans="8:17" ht="15" hidden="1" x14ac:dyDescent="0.25">
      <c r="H101" s="411"/>
      <c r="I101" s="411"/>
      <c r="J101" s="411"/>
      <c r="K101" s="411"/>
      <c r="L101" s="411"/>
      <c r="M101" s="411"/>
      <c r="N101" s="411"/>
      <c r="O101" s="411"/>
      <c r="Q101" s="411"/>
    </row>
    <row r="102" spans="8:17" ht="15" hidden="1" x14ac:dyDescent="0.25">
      <c r="H102" s="411"/>
      <c r="I102" s="411"/>
      <c r="J102" s="411"/>
      <c r="K102" s="411"/>
      <c r="L102" s="411"/>
      <c r="M102" s="411"/>
      <c r="N102" s="411"/>
      <c r="O102" s="411"/>
      <c r="Q102" s="411"/>
    </row>
    <row r="103" spans="8:17" ht="15" hidden="1" x14ac:dyDescent="0.25">
      <c r="H103" s="411"/>
      <c r="I103" s="411"/>
      <c r="J103" s="411"/>
      <c r="K103" s="411"/>
      <c r="L103" s="411"/>
      <c r="M103" s="411"/>
      <c r="N103" s="411"/>
      <c r="O103" s="411"/>
      <c r="Q103" s="411"/>
    </row>
    <row r="104" spans="8:17" ht="15" hidden="1" x14ac:dyDescent="0.25">
      <c r="H104" s="411"/>
      <c r="I104" s="411"/>
      <c r="J104" s="411"/>
      <c r="K104" s="411"/>
      <c r="L104" s="411"/>
      <c r="M104" s="411"/>
      <c r="N104" s="411"/>
      <c r="O104" s="411"/>
      <c r="Q104" s="411"/>
    </row>
    <row r="105" spans="8:17" ht="15" hidden="1" x14ac:dyDescent="0.25">
      <c r="H105" s="411"/>
      <c r="I105" s="411"/>
      <c r="J105" s="411"/>
      <c r="K105" s="411"/>
      <c r="L105" s="411"/>
      <c r="M105" s="411"/>
      <c r="N105" s="411"/>
      <c r="O105" s="411"/>
      <c r="Q105" s="411"/>
    </row>
    <row r="106" spans="8:17" ht="15" hidden="1" x14ac:dyDescent="0.25">
      <c r="H106" s="411"/>
      <c r="I106" s="411"/>
      <c r="J106" s="411"/>
      <c r="K106" s="411"/>
      <c r="L106" s="411"/>
      <c r="M106" s="411"/>
      <c r="N106" s="411"/>
      <c r="O106" s="411"/>
      <c r="Q106" s="411"/>
    </row>
    <row r="107" spans="8:17" ht="15" hidden="1" x14ac:dyDescent="0.25">
      <c r="H107" s="411"/>
      <c r="I107" s="411"/>
      <c r="J107" s="411"/>
      <c r="K107" s="411"/>
      <c r="L107" s="411"/>
      <c r="M107" s="411"/>
      <c r="N107" s="411"/>
      <c r="O107" s="411"/>
      <c r="Q107" s="411"/>
    </row>
    <row r="108" spans="8:17" ht="15" hidden="1" x14ac:dyDescent="0.25">
      <c r="H108" s="411"/>
      <c r="I108" s="411"/>
      <c r="J108" s="411"/>
      <c r="K108" s="411"/>
      <c r="L108" s="411"/>
      <c r="M108" s="411"/>
      <c r="N108" s="411"/>
      <c r="O108" s="411"/>
      <c r="Q108" s="411"/>
    </row>
    <row r="109" spans="8:17" ht="15" hidden="1" x14ac:dyDescent="0.25">
      <c r="H109" s="411"/>
      <c r="I109" s="411"/>
      <c r="J109" s="411"/>
      <c r="K109" s="411"/>
      <c r="L109" s="411"/>
      <c r="M109" s="411"/>
      <c r="N109" s="411"/>
      <c r="O109" s="411"/>
      <c r="Q109" s="411"/>
    </row>
    <row r="110" spans="8:17" ht="15" hidden="1" x14ac:dyDescent="0.25">
      <c r="H110" s="411"/>
      <c r="I110" s="411"/>
      <c r="J110" s="411"/>
      <c r="K110" s="411"/>
      <c r="L110" s="411"/>
      <c r="M110" s="411"/>
      <c r="N110" s="411"/>
      <c r="O110" s="411"/>
      <c r="Q110" s="411"/>
    </row>
    <row r="111" spans="8:17" ht="15" hidden="1" x14ac:dyDescent="0.25">
      <c r="H111" s="411"/>
      <c r="I111" s="411"/>
      <c r="J111" s="411"/>
      <c r="K111" s="411"/>
      <c r="L111" s="411"/>
      <c r="M111" s="411"/>
      <c r="N111" s="411"/>
      <c r="O111" s="411"/>
      <c r="Q111" s="411"/>
    </row>
    <row r="112" spans="8:17" ht="15" hidden="1" x14ac:dyDescent="0.25">
      <c r="H112" s="411"/>
      <c r="I112" s="411"/>
      <c r="J112" s="411"/>
      <c r="K112" s="411"/>
      <c r="L112" s="411"/>
      <c r="M112" s="411"/>
      <c r="N112" s="411"/>
      <c r="O112" s="411"/>
      <c r="Q112" s="411"/>
    </row>
    <row r="113" spans="8:17" ht="15" hidden="1" x14ac:dyDescent="0.25">
      <c r="H113" s="411"/>
      <c r="I113" s="411"/>
      <c r="J113" s="411"/>
      <c r="K113" s="411"/>
      <c r="L113" s="411"/>
      <c r="M113" s="411"/>
      <c r="N113" s="411"/>
      <c r="O113" s="411"/>
      <c r="Q113" s="411"/>
    </row>
    <row r="114" spans="8:17" ht="15" hidden="1" x14ac:dyDescent="0.25">
      <c r="H114" s="411"/>
      <c r="I114" s="411"/>
      <c r="J114" s="411"/>
      <c r="K114" s="411"/>
      <c r="L114" s="411"/>
      <c r="M114" s="411"/>
      <c r="N114" s="411"/>
      <c r="O114" s="411"/>
      <c r="Q114" s="411"/>
    </row>
    <row r="115" spans="8:17" ht="15" hidden="1" x14ac:dyDescent="0.25">
      <c r="H115" s="411"/>
      <c r="I115" s="411"/>
      <c r="J115" s="411"/>
      <c r="K115" s="411"/>
      <c r="L115" s="411"/>
      <c r="M115" s="411"/>
      <c r="N115" s="411"/>
      <c r="O115" s="411"/>
      <c r="Q115" s="411"/>
    </row>
    <row r="116" spans="8:17" ht="15" hidden="1" x14ac:dyDescent="0.25">
      <c r="H116" s="411"/>
      <c r="I116" s="411"/>
      <c r="J116" s="411"/>
      <c r="K116" s="411"/>
      <c r="L116" s="411"/>
      <c r="M116" s="411"/>
      <c r="N116" s="411"/>
      <c r="O116" s="411"/>
      <c r="Q116" s="411"/>
    </row>
    <row r="117" spans="8:17" ht="15" hidden="1" x14ac:dyDescent="0.25">
      <c r="H117" s="411"/>
      <c r="I117" s="411"/>
      <c r="J117" s="411"/>
      <c r="K117" s="411"/>
      <c r="L117" s="411"/>
      <c r="M117" s="411"/>
      <c r="N117" s="411"/>
      <c r="O117" s="411"/>
      <c r="Q117" s="411"/>
    </row>
    <row r="118" spans="8:17" ht="15" hidden="1" x14ac:dyDescent="0.25">
      <c r="H118" s="411"/>
      <c r="I118" s="411"/>
      <c r="J118" s="411"/>
      <c r="K118" s="411"/>
      <c r="L118" s="411"/>
      <c r="M118" s="411"/>
      <c r="N118" s="411"/>
      <c r="O118" s="411"/>
      <c r="Q118" s="411"/>
    </row>
    <row r="119" spans="8:17" ht="15" hidden="1" x14ac:dyDescent="0.25">
      <c r="H119" s="411"/>
      <c r="I119" s="411"/>
      <c r="J119" s="411"/>
      <c r="K119" s="411"/>
      <c r="L119" s="411"/>
      <c r="M119" s="411"/>
      <c r="N119" s="411"/>
      <c r="O119" s="411"/>
      <c r="Q119" s="411"/>
    </row>
    <row r="120" spans="8:17" ht="15" hidden="1" x14ac:dyDescent="0.25">
      <c r="H120" s="411"/>
      <c r="I120" s="411"/>
      <c r="J120" s="411"/>
      <c r="K120" s="411"/>
      <c r="L120" s="411"/>
      <c r="M120" s="411"/>
      <c r="N120" s="411"/>
      <c r="O120" s="411"/>
      <c r="Q120" s="411"/>
    </row>
    <row r="121" spans="8:17" ht="15" hidden="1" x14ac:dyDescent="0.25">
      <c r="H121" s="411"/>
      <c r="I121" s="411"/>
      <c r="J121" s="411"/>
      <c r="K121" s="411"/>
      <c r="L121" s="411"/>
      <c r="M121" s="411"/>
      <c r="N121" s="411"/>
      <c r="O121" s="411"/>
      <c r="Q121" s="411"/>
    </row>
    <row r="122" spans="8:17" ht="15" hidden="1" x14ac:dyDescent="0.25">
      <c r="H122" s="411"/>
      <c r="I122" s="411"/>
      <c r="J122" s="411"/>
      <c r="K122" s="411"/>
      <c r="L122" s="411"/>
      <c r="M122" s="411"/>
      <c r="N122" s="411"/>
      <c r="O122" s="411"/>
      <c r="Q122" s="411"/>
    </row>
    <row r="123" spans="8:17" ht="15" hidden="1" x14ac:dyDescent="0.25">
      <c r="H123" s="411"/>
      <c r="I123" s="411"/>
      <c r="J123" s="411"/>
      <c r="K123" s="411"/>
      <c r="L123" s="411"/>
      <c r="M123" s="411"/>
      <c r="N123" s="411"/>
      <c r="O123" s="411"/>
      <c r="Q123" s="411"/>
    </row>
    <row r="124" spans="8:17" ht="15" hidden="1" x14ac:dyDescent="0.25">
      <c r="H124" s="411"/>
      <c r="I124" s="411"/>
      <c r="J124" s="411"/>
      <c r="K124" s="411"/>
      <c r="L124" s="411"/>
      <c r="M124" s="411"/>
      <c r="N124" s="411"/>
      <c r="O124" s="411"/>
      <c r="Q124" s="411"/>
    </row>
    <row r="125" spans="8:17" ht="15" hidden="1" x14ac:dyDescent="0.25">
      <c r="H125" s="411"/>
      <c r="I125" s="411"/>
      <c r="J125" s="411"/>
      <c r="K125" s="411"/>
      <c r="L125" s="411"/>
      <c r="M125" s="411"/>
      <c r="N125" s="411"/>
      <c r="O125" s="411"/>
      <c r="Q125" s="411"/>
    </row>
    <row r="126" spans="8:17" ht="15" hidden="1" x14ac:dyDescent="0.25">
      <c r="H126" s="411"/>
      <c r="I126" s="411"/>
      <c r="J126" s="411"/>
      <c r="K126" s="411"/>
      <c r="L126" s="411"/>
      <c r="M126" s="411"/>
      <c r="N126" s="411"/>
      <c r="O126" s="411"/>
      <c r="Q126" s="411"/>
    </row>
    <row r="127" spans="8:17" ht="15" hidden="1" x14ac:dyDescent="0.25">
      <c r="H127" s="411"/>
      <c r="I127" s="411"/>
      <c r="J127" s="411"/>
      <c r="K127" s="411"/>
      <c r="L127" s="411"/>
      <c r="M127" s="411"/>
      <c r="N127" s="411"/>
      <c r="O127" s="411"/>
      <c r="Q127" s="411"/>
    </row>
    <row r="128" spans="8:17" ht="15" hidden="1" x14ac:dyDescent="0.25">
      <c r="H128" s="411"/>
      <c r="I128" s="411"/>
      <c r="J128" s="411"/>
      <c r="K128" s="411"/>
      <c r="L128" s="411"/>
      <c r="M128" s="411"/>
      <c r="N128" s="411"/>
      <c r="O128" s="411"/>
      <c r="Q128" s="411"/>
    </row>
    <row r="129" spans="8:17" ht="15" hidden="1" x14ac:dyDescent="0.25">
      <c r="H129" s="411"/>
      <c r="I129" s="411"/>
      <c r="J129" s="411"/>
      <c r="K129" s="411"/>
      <c r="L129" s="411"/>
      <c r="M129" s="411"/>
      <c r="N129" s="411"/>
      <c r="O129" s="411"/>
      <c r="Q129" s="411"/>
    </row>
    <row r="130" spans="8:17" ht="15" hidden="1" x14ac:dyDescent="0.25">
      <c r="H130" s="411"/>
      <c r="I130" s="411"/>
      <c r="J130" s="411"/>
      <c r="K130" s="411"/>
      <c r="L130" s="411"/>
      <c r="M130" s="411"/>
      <c r="N130" s="411"/>
      <c r="O130" s="411"/>
      <c r="Q130" s="411"/>
    </row>
    <row r="131" spans="8:17" ht="15" hidden="1" x14ac:dyDescent="0.25">
      <c r="H131" s="411"/>
      <c r="I131" s="411"/>
      <c r="J131" s="411"/>
      <c r="K131" s="411"/>
      <c r="L131" s="411"/>
      <c r="M131" s="411"/>
      <c r="N131" s="411"/>
      <c r="O131" s="411"/>
      <c r="Q131" s="411"/>
    </row>
    <row r="132" spans="8:17" ht="15" hidden="1" x14ac:dyDescent="0.25">
      <c r="H132" s="411"/>
      <c r="I132" s="411"/>
      <c r="J132" s="411"/>
      <c r="K132" s="411"/>
      <c r="L132" s="411"/>
      <c r="M132" s="411"/>
      <c r="N132" s="411"/>
      <c r="O132" s="411"/>
      <c r="Q132" s="411"/>
    </row>
    <row r="133" spans="8:17" ht="15" hidden="1" x14ac:dyDescent="0.25">
      <c r="H133" s="411"/>
      <c r="I133" s="411"/>
      <c r="J133" s="411"/>
      <c r="K133" s="411"/>
      <c r="L133" s="411"/>
      <c r="M133" s="411"/>
      <c r="N133" s="411"/>
      <c r="O133" s="411"/>
      <c r="Q133" s="411"/>
    </row>
    <row r="134" spans="8:17" ht="15" hidden="1" x14ac:dyDescent="0.25">
      <c r="H134" s="411"/>
      <c r="I134" s="411"/>
      <c r="J134" s="411"/>
      <c r="K134" s="411"/>
      <c r="L134" s="411"/>
      <c r="M134" s="411"/>
      <c r="N134" s="411"/>
      <c r="O134" s="411"/>
      <c r="Q134" s="411"/>
    </row>
    <row r="135" spans="8:17" ht="15" hidden="1" x14ac:dyDescent="0.25">
      <c r="H135" s="411"/>
      <c r="I135" s="411"/>
      <c r="J135" s="411"/>
      <c r="K135" s="411"/>
      <c r="L135" s="411"/>
      <c r="M135" s="411"/>
      <c r="N135" s="411"/>
      <c r="O135" s="411"/>
      <c r="Q135" s="411"/>
    </row>
    <row r="136" spans="8:17" ht="15" hidden="1" x14ac:dyDescent="0.25">
      <c r="H136" s="411"/>
      <c r="I136" s="411"/>
      <c r="J136" s="411"/>
      <c r="K136" s="411"/>
      <c r="L136" s="411"/>
      <c r="M136" s="411"/>
      <c r="N136" s="411"/>
      <c r="O136" s="411"/>
      <c r="Q136" s="411"/>
    </row>
    <row r="137" spans="8:17" ht="15" hidden="1" x14ac:dyDescent="0.25">
      <c r="H137" s="411"/>
      <c r="I137" s="411"/>
      <c r="J137" s="411"/>
      <c r="K137" s="411"/>
      <c r="L137" s="411"/>
      <c r="M137" s="411"/>
      <c r="N137" s="411"/>
      <c r="O137" s="411"/>
      <c r="Q137" s="411"/>
    </row>
    <row r="138" spans="8:17" ht="15" hidden="1" x14ac:dyDescent="0.25">
      <c r="H138" s="411"/>
      <c r="I138" s="411"/>
      <c r="J138" s="411"/>
      <c r="K138" s="411"/>
      <c r="L138" s="411"/>
      <c r="M138" s="411"/>
      <c r="N138" s="411"/>
      <c r="O138" s="411"/>
      <c r="Q138" s="411"/>
    </row>
    <row r="139" spans="8:17" ht="15" hidden="1" x14ac:dyDescent="0.25">
      <c r="H139" s="411"/>
      <c r="I139" s="411"/>
      <c r="J139" s="411"/>
      <c r="K139" s="411"/>
      <c r="L139" s="411"/>
      <c r="M139" s="411"/>
      <c r="N139" s="411"/>
      <c r="O139" s="411"/>
      <c r="Q139" s="411"/>
    </row>
    <row r="140" spans="8:17" ht="15" hidden="1" x14ac:dyDescent="0.25">
      <c r="H140" s="411"/>
      <c r="I140" s="411"/>
      <c r="J140" s="411"/>
      <c r="K140" s="411"/>
      <c r="L140" s="411"/>
      <c r="M140" s="411"/>
      <c r="N140" s="411"/>
      <c r="O140" s="411"/>
      <c r="Q140" s="411"/>
    </row>
    <row r="141" spans="8:17" ht="15" hidden="1" x14ac:dyDescent="0.25">
      <c r="H141" s="411"/>
      <c r="I141" s="411"/>
      <c r="J141" s="411"/>
      <c r="K141" s="411"/>
      <c r="L141" s="411"/>
      <c r="M141" s="411"/>
      <c r="N141" s="411"/>
      <c r="O141" s="411"/>
      <c r="Q141" s="411"/>
    </row>
    <row r="142" spans="8:17" ht="15" hidden="1" x14ac:dyDescent="0.25">
      <c r="H142" s="411"/>
      <c r="I142" s="411"/>
      <c r="J142" s="411"/>
      <c r="K142" s="411"/>
      <c r="L142" s="411"/>
      <c r="M142" s="411"/>
      <c r="N142" s="411"/>
      <c r="O142" s="411"/>
      <c r="Q142" s="411"/>
    </row>
    <row r="143" spans="8:17" ht="15" hidden="1" x14ac:dyDescent="0.25">
      <c r="H143" s="411"/>
      <c r="I143" s="411"/>
      <c r="J143" s="411"/>
      <c r="K143" s="411"/>
      <c r="L143" s="411"/>
      <c r="M143" s="411"/>
      <c r="N143" s="411"/>
      <c r="O143" s="411"/>
      <c r="Q143" s="411"/>
    </row>
    <row r="144" spans="8:17" ht="15" hidden="1" x14ac:dyDescent="0.25">
      <c r="H144" s="411"/>
      <c r="I144" s="411"/>
      <c r="J144" s="411"/>
      <c r="K144" s="411"/>
      <c r="L144" s="411"/>
      <c r="M144" s="411"/>
      <c r="N144" s="411"/>
      <c r="O144" s="411"/>
      <c r="Q144" s="411"/>
    </row>
    <row r="145" spans="8:17" ht="15" hidden="1" x14ac:dyDescent="0.25">
      <c r="H145" s="411"/>
      <c r="I145" s="411"/>
      <c r="J145" s="411"/>
      <c r="K145" s="411"/>
      <c r="L145" s="411"/>
      <c r="M145" s="411"/>
      <c r="N145" s="411"/>
      <c r="O145" s="411"/>
      <c r="Q145" s="411"/>
    </row>
    <row r="146" spans="8:17" ht="15" hidden="1" x14ac:dyDescent="0.25">
      <c r="H146" s="411"/>
      <c r="I146" s="411"/>
      <c r="J146" s="411"/>
      <c r="K146" s="411"/>
      <c r="L146" s="411"/>
      <c r="M146" s="411"/>
      <c r="N146" s="411"/>
      <c r="O146" s="411"/>
      <c r="Q146" s="411"/>
    </row>
    <row r="147" spans="8:17" ht="15" hidden="1" x14ac:dyDescent="0.25">
      <c r="H147" s="411"/>
      <c r="I147" s="411"/>
      <c r="J147" s="411"/>
      <c r="K147" s="411"/>
      <c r="L147" s="411"/>
      <c r="M147" s="411"/>
      <c r="N147" s="411"/>
      <c r="O147" s="411"/>
      <c r="Q147" s="411"/>
    </row>
    <row r="148" spans="8:17" ht="15" hidden="1" x14ac:dyDescent="0.25">
      <c r="H148" s="411"/>
      <c r="I148" s="411"/>
      <c r="J148" s="411"/>
      <c r="K148" s="411"/>
      <c r="L148" s="411"/>
      <c r="M148" s="411"/>
      <c r="N148" s="411"/>
      <c r="O148" s="411"/>
      <c r="Q148" s="411"/>
    </row>
    <row r="149" spans="8:17" ht="15" hidden="1" x14ac:dyDescent="0.25">
      <c r="H149" s="411"/>
      <c r="I149" s="411"/>
      <c r="J149" s="411"/>
      <c r="K149" s="411"/>
      <c r="L149" s="411"/>
      <c r="M149" s="411"/>
      <c r="N149" s="411"/>
      <c r="O149" s="411"/>
      <c r="Q149" s="411"/>
    </row>
    <row r="150" spans="8:17" ht="15" hidden="1" x14ac:dyDescent="0.25">
      <c r="H150" s="411"/>
      <c r="I150" s="411"/>
      <c r="J150" s="411"/>
      <c r="K150" s="411"/>
      <c r="L150" s="411"/>
      <c r="M150" s="411"/>
      <c r="N150" s="411"/>
      <c r="O150" s="411"/>
      <c r="Q150" s="411"/>
    </row>
    <row r="151" spans="8:17" ht="15" hidden="1" x14ac:dyDescent="0.25">
      <c r="H151" s="411"/>
      <c r="I151" s="411"/>
      <c r="J151" s="411"/>
      <c r="K151" s="411"/>
      <c r="L151" s="411"/>
      <c r="M151" s="411"/>
      <c r="N151" s="411"/>
      <c r="O151" s="411"/>
      <c r="Q151" s="411"/>
    </row>
    <row r="152" spans="8:17" ht="15" hidden="1" x14ac:dyDescent="0.25">
      <c r="H152" s="411"/>
      <c r="I152" s="411"/>
      <c r="J152" s="411"/>
      <c r="K152" s="411"/>
      <c r="L152" s="411"/>
      <c r="M152" s="411"/>
      <c r="N152" s="411"/>
      <c r="O152" s="411"/>
      <c r="Q152" s="411"/>
    </row>
    <row r="153" spans="8:17" ht="15" hidden="1" x14ac:dyDescent="0.25">
      <c r="H153" s="411"/>
      <c r="I153" s="411"/>
      <c r="J153" s="411"/>
      <c r="K153" s="411"/>
      <c r="L153" s="411"/>
      <c r="M153" s="411"/>
      <c r="N153" s="411"/>
      <c r="O153" s="411"/>
      <c r="Q153" s="411"/>
    </row>
    <row r="154" spans="8:17" ht="15" hidden="1" x14ac:dyDescent="0.25">
      <c r="H154" s="411"/>
      <c r="I154" s="411"/>
      <c r="J154" s="411"/>
      <c r="K154" s="411"/>
      <c r="L154" s="411"/>
      <c r="M154" s="411"/>
      <c r="N154" s="411"/>
      <c r="O154" s="411"/>
      <c r="Q154" s="411"/>
    </row>
    <row r="155" spans="8:17" ht="15" hidden="1" x14ac:dyDescent="0.25">
      <c r="H155" s="411"/>
      <c r="I155" s="411"/>
      <c r="J155" s="411"/>
      <c r="K155" s="411"/>
      <c r="L155" s="411"/>
      <c r="M155" s="411"/>
      <c r="N155" s="411"/>
      <c r="O155" s="411"/>
      <c r="Q155" s="411"/>
    </row>
    <row r="156" spans="8:17" ht="15" hidden="1" x14ac:dyDescent="0.25">
      <c r="H156" s="411"/>
      <c r="I156" s="411"/>
      <c r="J156" s="411"/>
      <c r="K156" s="411"/>
      <c r="L156" s="411"/>
      <c r="M156" s="411"/>
      <c r="N156" s="411"/>
      <c r="O156" s="411"/>
      <c r="Q156" s="411"/>
    </row>
    <row r="157" spans="8:17" ht="15" hidden="1" x14ac:dyDescent="0.25">
      <c r="H157" s="411"/>
      <c r="I157" s="411"/>
      <c r="J157" s="411"/>
      <c r="K157" s="411"/>
      <c r="L157" s="411"/>
      <c r="M157" s="411"/>
      <c r="N157" s="411"/>
      <c r="O157" s="411"/>
      <c r="Q157" s="411"/>
    </row>
    <row r="158" spans="8:17" ht="15" hidden="1" x14ac:dyDescent="0.25">
      <c r="H158" s="411"/>
      <c r="I158" s="411"/>
      <c r="J158" s="411"/>
      <c r="K158" s="411"/>
      <c r="L158" s="411"/>
      <c r="M158" s="411"/>
      <c r="N158" s="411"/>
      <c r="O158" s="411"/>
      <c r="Q158" s="411"/>
    </row>
    <row r="159" spans="8:17" ht="15" hidden="1" x14ac:dyDescent="0.25">
      <c r="H159" s="411"/>
      <c r="I159" s="411"/>
      <c r="J159" s="411"/>
      <c r="K159" s="411"/>
      <c r="L159" s="411"/>
      <c r="M159" s="411"/>
      <c r="N159" s="411"/>
      <c r="O159" s="411"/>
      <c r="Q159" s="411"/>
    </row>
    <row r="160" spans="8:17" ht="15" hidden="1" x14ac:dyDescent="0.25">
      <c r="H160" s="411"/>
      <c r="I160" s="411"/>
      <c r="J160" s="411"/>
      <c r="K160" s="411"/>
      <c r="L160" s="411"/>
      <c r="M160" s="411"/>
      <c r="N160" s="411"/>
      <c r="O160" s="411"/>
      <c r="Q160" s="411"/>
    </row>
    <row r="161" spans="8:17" ht="15" hidden="1" x14ac:dyDescent="0.25">
      <c r="H161" s="411"/>
      <c r="I161" s="411"/>
      <c r="J161" s="411"/>
      <c r="K161" s="411"/>
      <c r="L161" s="411"/>
      <c r="M161" s="411"/>
      <c r="N161" s="411"/>
      <c r="O161" s="411"/>
      <c r="Q161" s="411"/>
    </row>
    <row r="162" spans="8:17" ht="15" hidden="1" x14ac:dyDescent="0.25">
      <c r="H162" s="411"/>
      <c r="I162" s="411"/>
      <c r="J162" s="411"/>
      <c r="K162" s="411"/>
      <c r="L162" s="411"/>
      <c r="M162" s="411"/>
      <c r="N162" s="411"/>
      <c r="O162" s="411"/>
      <c r="Q162" s="411"/>
    </row>
    <row r="163" spans="8:17" ht="15" hidden="1" x14ac:dyDescent="0.25">
      <c r="H163" s="411"/>
      <c r="I163" s="411"/>
      <c r="J163" s="411"/>
      <c r="K163" s="411"/>
      <c r="L163" s="411"/>
      <c r="M163" s="411"/>
      <c r="N163" s="411"/>
      <c r="O163" s="411"/>
      <c r="Q163" s="411"/>
    </row>
    <row r="164" spans="8:17" ht="15" hidden="1" x14ac:dyDescent="0.25">
      <c r="H164" s="411"/>
      <c r="I164" s="411"/>
      <c r="J164" s="411"/>
      <c r="K164" s="411"/>
      <c r="L164" s="411"/>
      <c r="M164" s="411"/>
      <c r="N164" s="411"/>
      <c r="O164" s="411"/>
      <c r="Q164" s="411"/>
    </row>
    <row r="165" spans="8:17" ht="15" hidden="1" x14ac:dyDescent="0.25">
      <c r="H165" s="411"/>
      <c r="I165" s="411"/>
      <c r="J165" s="411"/>
      <c r="K165" s="411"/>
      <c r="L165" s="411"/>
      <c r="M165" s="411"/>
      <c r="N165" s="411"/>
      <c r="O165" s="411"/>
      <c r="Q165" s="411"/>
    </row>
    <row r="166" spans="8:17" ht="15" hidden="1" x14ac:dyDescent="0.25">
      <c r="H166" s="411"/>
      <c r="I166" s="411"/>
      <c r="J166" s="411"/>
      <c r="K166" s="411"/>
      <c r="L166" s="411"/>
      <c r="M166" s="411"/>
      <c r="N166" s="411"/>
      <c r="O166" s="411"/>
      <c r="Q166" s="411"/>
    </row>
    <row r="167" spans="8:17" ht="15" hidden="1" x14ac:dyDescent="0.25">
      <c r="H167" s="411"/>
      <c r="I167" s="411"/>
      <c r="J167" s="411"/>
      <c r="K167" s="411"/>
      <c r="L167" s="411"/>
      <c r="M167" s="411"/>
      <c r="N167" s="411"/>
      <c r="O167" s="411"/>
      <c r="Q167" s="411"/>
    </row>
    <row r="168" spans="8:17" ht="15" hidden="1" x14ac:dyDescent="0.25">
      <c r="H168" s="411"/>
      <c r="I168" s="411"/>
      <c r="J168" s="411"/>
      <c r="K168" s="411"/>
      <c r="L168" s="411"/>
      <c r="M168" s="411"/>
      <c r="N168" s="411"/>
      <c r="O168" s="411"/>
      <c r="Q168" s="411"/>
    </row>
    <row r="169" spans="8:17" ht="15" hidden="1" x14ac:dyDescent="0.25">
      <c r="H169" s="411"/>
      <c r="I169" s="411"/>
      <c r="J169" s="411"/>
      <c r="K169" s="411"/>
      <c r="L169" s="411"/>
      <c r="M169" s="411"/>
      <c r="N169" s="411"/>
      <c r="O169" s="411"/>
      <c r="Q169" s="411"/>
    </row>
    <row r="170" spans="8:17" ht="15" hidden="1" x14ac:dyDescent="0.25">
      <c r="H170" s="411"/>
      <c r="I170" s="411"/>
      <c r="J170" s="411"/>
      <c r="K170" s="411"/>
      <c r="L170" s="411"/>
      <c r="M170" s="411"/>
      <c r="N170" s="411"/>
      <c r="O170" s="411"/>
      <c r="Q170" s="411"/>
    </row>
    <row r="171" spans="8:17" ht="15" hidden="1" x14ac:dyDescent="0.25">
      <c r="H171" s="411"/>
      <c r="I171" s="411"/>
      <c r="J171" s="411"/>
      <c r="K171" s="411"/>
      <c r="L171" s="411"/>
      <c r="M171" s="411"/>
      <c r="N171" s="411"/>
      <c r="O171" s="411"/>
      <c r="Q171" s="411"/>
    </row>
    <row r="172" spans="8:17" ht="15" hidden="1" x14ac:dyDescent="0.25">
      <c r="H172" s="411"/>
      <c r="I172" s="411"/>
      <c r="J172" s="411"/>
      <c r="K172" s="411"/>
      <c r="L172" s="411"/>
      <c r="M172" s="411"/>
      <c r="N172" s="411"/>
      <c r="O172" s="411"/>
      <c r="Q172" s="411"/>
    </row>
    <row r="173" spans="8:17" ht="15" hidden="1" x14ac:dyDescent="0.25">
      <c r="H173" s="411"/>
      <c r="I173" s="411"/>
      <c r="J173" s="411"/>
      <c r="K173" s="411"/>
      <c r="L173" s="411"/>
      <c r="M173" s="411"/>
      <c r="N173" s="411"/>
      <c r="O173" s="411"/>
      <c r="Q173" s="411"/>
    </row>
    <row r="174" spans="8:17" ht="15" hidden="1" x14ac:dyDescent="0.25">
      <c r="H174" s="411"/>
      <c r="I174" s="411"/>
      <c r="J174" s="411"/>
      <c r="K174" s="411"/>
      <c r="L174" s="411"/>
      <c r="M174" s="411"/>
      <c r="N174" s="411"/>
      <c r="O174" s="411"/>
      <c r="Q174" s="411"/>
    </row>
    <row r="175" spans="8:17" ht="15" hidden="1" x14ac:dyDescent="0.25">
      <c r="H175" s="411"/>
      <c r="I175" s="411"/>
      <c r="J175" s="411"/>
      <c r="K175" s="411"/>
      <c r="L175" s="411"/>
      <c r="M175" s="411"/>
      <c r="N175" s="411"/>
      <c r="O175" s="411"/>
      <c r="Q175" s="411"/>
    </row>
    <row r="176" spans="8:17" ht="15" hidden="1" x14ac:dyDescent="0.25">
      <c r="H176" s="411"/>
      <c r="I176" s="411"/>
      <c r="J176" s="411"/>
      <c r="K176" s="411"/>
      <c r="L176" s="411"/>
      <c r="M176" s="411"/>
      <c r="N176" s="411"/>
      <c r="O176" s="411"/>
      <c r="Q176" s="411"/>
    </row>
    <row r="177" spans="8:17" ht="15" hidden="1" x14ac:dyDescent="0.25">
      <c r="H177" s="411"/>
      <c r="I177" s="411"/>
      <c r="J177" s="411"/>
      <c r="K177" s="411"/>
      <c r="L177" s="411"/>
      <c r="M177" s="411"/>
      <c r="N177" s="411"/>
      <c r="O177" s="411"/>
      <c r="Q177" s="411"/>
    </row>
    <row r="178" spans="8:17" ht="15" hidden="1" x14ac:dyDescent="0.25">
      <c r="H178" s="411"/>
      <c r="I178" s="411"/>
      <c r="J178" s="411"/>
      <c r="K178" s="411"/>
      <c r="L178" s="411"/>
      <c r="M178" s="411"/>
      <c r="N178" s="411"/>
      <c r="O178" s="411"/>
      <c r="Q178" s="411"/>
    </row>
    <row r="179" spans="8:17" ht="15" hidden="1" x14ac:dyDescent="0.25">
      <c r="H179" s="411"/>
      <c r="I179" s="411"/>
      <c r="J179" s="411"/>
      <c r="K179" s="411"/>
      <c r="L179" s="411"/>
      <c r="M179" s="411"/>
      <c r="N179" s="411"/>
      <c r="O179" s="411"/>
      <c r="Q179" s="411"/>
    </row>
    <row r="180" spans="8:17" ht="15" hidden="1" x14ac:dyDescent="0.25">
      <c r="H180" s="411"/>
      <c r="I180" s="411"/>
      <c r="J180" s="411"/>
      <c r="K180" s="411"/>
      <c r="L180" s="411"/>
      <c r="M180" s="411"/>
      <c r="N180" s="411"/>
      <c r="O180" s="411"/>
      <c r="Q180" s="411"/>
    </row>
    <row r="181" spans="8:17" ht="15" hidden="1" x14ac:dyDescent="0.25">
      <c r="H181" s="411"/>
      <c r="I181" s="411"/>
      <c r="J181" s="411"/>
      <c r="K181" s="411"/>
      <c r="L181" s="411"/>
      <c r="M181" s="411"/>
      <c r="N181" s="411"/>
      <c r="O181" s="411"/>
      <c r="Q181" s="411"/>
    </row>
    <row r="182" spans="8:17" ht="15" hidden="1" x14ac:dyDescent="0.25">
      <c r="H182" s="411"/>
      <c r="I182" s="411"/>
      <c r="J182" s="411"/>
      <c r="K182" s="411"/>
      <c r="L182" s="411"/>
      <c r="M182" s="411"/>
      <c r="N182" s="411"/>
      <c r="O182" s="411"/>
      <c r="Q182" s="411"/>
    </row>
    <row r="183" spans="8:17" ht="15" hidden="1" x14ac:dyDescent="0.25">
      <c r="H183" s="411"/>
      <c r="I183" s="411"/>
      <c r="J183" s="411"/>
      <c r="K183" s="411"/>
      <c r="L183" s="411"/>
      <c r="M183" s="411"/>
      <c r="N183" s="411"/>
      <c r="O183" s="411"/>
      <c r="Q183" s="411"/>
    </row>
    <row r="184" spans="8:17" ht="15" hidden="1" x14ac:dyDescent="0.25">
      <c r="H184" s="411"/>
      <c r="I184" s="411"/>
      <c r="J184" s="411"/>
      <c r="K184" s="411"/>
      <c r="L184" s="411"/>
      <c r="M184" s="411"/>
      <c r="N184" s="411"/>
      <c r="O184" s="411"/>
      <c r="Q184" s="411"/>
    </row>
    <row r="185" spans="8:17" ht="15" hidden="1" x14ac:dyDescent="0.25">
      <c r="H185" s="411"/>
      <c r="I185" s="411"/>
      <c r="J185" s="411"/>
      <c r="K185" s="411"/>
      <c r="L185" s="411"/>
      <c r="M185" s="411"/>
      <c r="N185" s="411"/>
      <c r="O185" s="411"/>
      <c r="Q185" s="411"/>
    </row>
    <row r="186" spans="8:17" ht="15" hidden="1" x14ac:dyDescent="0.25">
      <c r="H186" s="411"/>
      <c r="I186" s="411"/>
      <c r="J186" s="411"/>
      <c r="K186" s="411"/>
      <c r="L186" s="411"/>
      <c r="M186" s="411"/>
      <c r="N186" s="411"/>
      <c r="O186" s="411"/>
      <c r="Q186" s="411"/>
    </row>
    <row r="187" spans="8:17" ht="15" hidden="1" x14ac:dyDescent="0.25">
      <c r="H187" s="411"/>
      <c r="I187" s="411"/>
      <c r="J187" s="411"/>
      <c r="K187" s="411"/>
      <c r="L187" s="411"/>
      <c r="M187" s="411"/>
      <c r="N187" s="411"/>
      <c r="O187" s="411"/>
      <c r="Q187" s="411"/>
    </row>
    <row r="188" spans="8:17" ht="15" hidden="1" x14ac:dyDescent="0.25">
      <c r="H188" s="411"/>
      <c r="I188" s="411"/>
      <c r="J188" s="411"/>
      <c r="K188" s="411"/>
      <c r="L188" s="411"/>
      <c r="M188" s="411"/>
      <c r="N188" s="411"/>
      <c r="O188" s="411"/>
      <c r="Q188" s="411"/>
    </row>
    <row r="189" spans="8:17" ht="15" hidden="1" x14ac:dyDescent="0.25">
      <c r="H189" s="411"/>
      <c r="I189" s="411"/>
      <c r="J189" s="411"/>
      <c r="K189" s="411"/>
      <c r="L189" s="411"/>
      <c r="M189" s="411"/>
      <c r="N189" s="411"/>
      <c r="O189" s="411"/>
      <c r="Q189" s="411"/>
    </row>
    <row r="190" spans="8:17" ht="15" hidden="1" x14ac:dyDescent="0.25">
      <c r="H190" s="411"/>
      <c r="I190" s="411"/>
      <c r="J190" s="411"/>
      <c r="K190" s="411"/>
      <c r="L190" s="411"/>
      <c r="M190" s="411"/>
      <c r="N190" s="411"/>
      <c r="O190" s="411"/>
      <c r="Q190" s="411"/>
    </row>
    <row r="191" spans="8:17" ht="15" hidden="1" x14ac:dyDescent="0.25">
      <c r="H191" s="411"/>
      <c r="I191" s="411"/>
      <c r="J191" s="411"/>
      <c r="K191" s="411"/>
      <c r="L191" s="411"/>
      <c r="M191" s="411"/>
      <c r="N191" s="411"/>
      <c r="O191" s="411"/>
      <c r="Q191" s="411"/>
    </row>
    <row r="192" spans="8:17" ht="15" hidden="1" x14ac:dyDescent="0.25">
      <c r="H192" s="411"/>
      <c r="I192" s="411"/>
      <c r="J192" s="411"/>
      <c r="K192" s="411"/>
      <c r="L192" s="411"/>
      <c r="M192" s="411"/>
      <c r="N192" s="411"/>
      <c r="O192" s="411"/>
      <c r="Q192" s="411"/>
    </row>
    <row r="193" spans="8:17" ht="15" hidden="1" x14ac:dyDescent="0.25">
      <c r="H193" s="411"/>
      <c r="I193" s="411"/>
      <c r="J193" s="411"/>
      <c r="K193" s="411"/>
      <c r="L193" s="411"/>
      <c r="M193" s="411"/>
      <c r="N193" s="411"/>
      <c r="O193" s="411"/>
      <c r="Q193" s="411"/>
    </row>
    <row r="194" spans="8:17" ht="15" hidden="1" x14ac:dyDescent="0.25">
      <c r="H194" s="411"/>
      <c r="I194" s="411"/>
      <c r="J194" s="411"/>
      <c r="K194" s="411"/>
      <c r="L194" s="411"/>
      <c r="M194" s="411"/>
      <c r="N194" s="411"/>
      <c r="O194" s="411"/>
      <c r="Q194" s="411"/>
    </row>
    <row r="195" spans="8:17" ht="15" hidden="1" x14ac:dyDescent="0.25">
      <c r="H195" s="411"/>
      <c r="I195" s="411"/>
      <c r="J195" s="411"/>
      <c r="K195" s="411"/>
      <c r="L195" s="411"/>
      <c r="M195" s="411"/>
      <c r="N195" s="411"/>
      <c r="O195" s="411"/>
      <c r="Q195" s="411"/>
    </row>
    <row r="196" spans="8:17" ht="15" hidden="1" x14ac:dyDescent="0.25">
      <c r="H196" s="411"/>
      <c r="I196" s="411"/>
      <c r="J196" s="411"/>
      <c r="K196" s="411"/>
      <c r="L196" s="411"/>
      <c r="M196" s="411"/>
      <c r="N196" s="411"/>
      <c r="O196" s="411"/>
      <c r="Q196" s="411"/>
    </row>
    <row r="197" spans="8:17" ht="15" hidden="1" x14ac:dyDescent="0.25">
      <c r="H197" s="411"/>
      <c r="I197" s="411"/>
      <c r="J197" s="411"/>
      <c r="K197" s="411"/>
      <c r="L197" s="411"/>
      <c r="M197" s="411"/>
      <c r="N197" s="411"/>
      <c r="O197" s="411"/>
      <c r="Q197" s="411"/>
    </row>
    <row r="198" spans="8:17" ht="15" hidden="1" x14ac:dyDescent="0.25">
      <c r="H198" s="411"/>
      <c r="I198" s="411"/>
      <c r="J198" s="411"/>
      <c r="K198" s="411"/>
      <c r="L198" s="411"/>
      <c r="M198" s="411"/>
      <c r="N198" s="411"/>
      <c r="O198" s="411"/>
      <c r="Q198" s="411"/>
    </row>
    <row r="199" spans="8:17" ht="15" hidden="1" x14ac:dyDescent="0.25">
      <c r="H199" s="411"/>
      <c r="I199" s="411"/>
      <c r="J199" s="411"/>
      <c r="K199" s="411"/>
      <c r="L199" s="411"/>
      <c r="M199" s="411"/>
      <c r="N199" s="411"/>
      <c r="O199" s="411"/>
      <c r="Q199" s="411"/>
    </row>
    <row r="200" spans="8:17" ht="15" hidden="1" x14ac:dyDescent="0.25">
      <c r="H200" s="411"/>
      <c r="I200" s="411"/>
      <c r="J200" s="411"/>
      <c r="K200" s="411"/>
      <c r="L200" s="411"/>
      <c r="M200" s="411"/>
      <c r="N200" s="411"/>
      <c r="O200" s="411"/>
      <c r="Q200" s="411"/>
    </row>
    <row r="201" spans="8:17" ht="15" hidden="1" x14ac:dyDescent="0.25">
      <c r="H201" s="411"/>
      <c r="I201" s="411"/>
      <c r="J201" s="411"/>
      <c r="K201" s="411"/>
      <c r="L201" s="411"/>
      <c r="M201" s="411"/>
      <c r="N201" s="411"/>
      <c r="O201" s="411"/>
      <c r="Q201" s="411"/>
    </row>
    <row r="202" spans="8:17" ht="15" hidden="1" x14ac:dyDescent="0.25">
      <c r="H202" s="411"/>
      <c r="I202" s="411"/>
      <c r="J202" s="411"/>
      <c r="K202" s="411"/>
      <c r="L202" s="411"/>
      <c r="M202" s="411"/>
      <c r="N202" s="411"/>
      <c r="O202" s="411"/>
      <c r="Q202" s="411"/>
    </row>
    <row r="203" spans="8:17" ht="15" hidden="1" x14ac:dyDescent="0.25">
      <c r="H203" s="411"/>
      <c r="I203" s="411"/>
      <c r="J203" s="411"/>
      <c r="K203" s="411"/>
      <c r="L203" s="411"/>
      <c r="M203" s="411"/>
      <c r="N203" s="411"/>
      <c r="O203" s="411"/>
      <c r="Q203" s="411"/>
    </row>
    <row r="204" spans="8:17" ht="15" hidden="1" x14ac:dyDescent="0.25">
      <c r="H204" s="411"/>
      <c r="I204" s="411"/>
      <c r="J204" s="411"/>
      <c r="K204" s="411"/>
      <c r="L204" s="411"/>
      <c r="M204" s="411"/>
      <c r="N204" s="411"/>
      <c r="O204" s="411"/>
      <c r="Q204" s="411"/>
    </row>
    <row r="205" spans="8:17" ht="15" hidden="1" x14ac:dyDescent="0.25">
      <c r="H205" s="411"/>
      <c r="I205" s="411"/>
      <c r="J205" s="411"/>
      <c r="K205" s="411"/>
      <c r="L205" s="411"/>
      <c r="M205" s="411"/>
      <c r="N205" s="411"/>
      <c r="O205" s="411"/>
      <c r="Q205" s="411"/>
    </row>
    <row r="206" spans="8:17" ht="15" hidden="1" x14ac:dyDescent="0.25">
      <c r="H206" s="411"/>
      <c r="I206" s="411"/>
      <c r="J206" s="411"/>
      <c r="K206" s="411"/>
      <c r="L206" s="411"/>
      <c r="M206" s="411"/>
      <c r="N206" s="411"/>
      <c r="O206" s="411"/>
      <c r="Q206" s="411"/>
    </row>
    <row r="207" spans="8:17" ht="15" hidden="1" x14ac:dyDescent="0.25">
      <c r="H207" s="411"/>
      <c r="I207" s="411"/>
      <c r="J207" s="411"/>
      <c r="K207" s="411"/>
      <c r="L207" s="411"/>
      <c r="M207" s="411"/>
      <c r="N207" s="411"/>
      <c r="O207" s="411"/>
      <c r="Q207" s="411"/>
    </row>
    <row r="208" spans="8:17" ht="15" hidden="1" x14ac:dyDescent="0.25">
      <c r="H208" s="411"/>
      <c r="I208" s="411"/>
      <c r="J208" s="411"/>
      <c r="K208" s="411"/>
      <c r="L208" s="411"/>
      <c r="M208" s="411"/>
      <c r="N208" s="411"/>
      <c r="O208" s="411"/>
      <c r="Q208" s="411"/>
    </row>
    <row r="209" spans="8:17" ht="15" hidden="1" x14ac:dyDescent="0.25">
      <c r="H209" s="411"/>
      <c r="I209" s="411"/>
      <c r="J209" s="411"/>
      <c r="K209" s="411"/>
      <c r="L209" s="411"/>
      <c r="M209" s="411"/>
      <c r="N209" s="411"/>
      <c r="O209" s="411"/>
      <c r="Q209" s="411"/>
    </row>
    <row r="210" spans="8:17" ht="15" hidden="1" x14ac:dyDescent="0.25">
      <c r="H210" s="411"/>
      <c r="I210" s="411"/>
      <c r="J210" s="411"/>
      <c r="K210" s="411"/>
      <c r="L210" s="411"/>
      <c r="M210" s="411"/>
      <c r="N210" s="411"/>
      <c r="O210" s="411"/>
      <c r="Q210" s="411"/>
    </row>
    <row r="211" spans="8:17" ht="15" hidden="1" x14ac:dyDescent="0.25">
      <c r="H211" s="411"/>
      <c r="I211" s="411"/>
      <c r="J211" s="411"/>
      <c r="K211" s="411"/>
      <c r="L211" s="411"/>
      <c r="M211" s="411"/>
      <c r="N211" s="411"/>
      <c r="O211" s="411"/>
      <c r="Q211" s="411"/>
    </row>
    <row r="212" spans="8:17" ht="15" hidden="1" x14ac:dyDescent="0.25">
      <c r="H212" s="411"/>
      <c r="I212" s="411"/>
      <c r="J212" s="411"/>
      <c r="K212" s="411"/>
      <c r="L212" s="411"/>
      <c r="M212" s="411"/>
      <c r="N212" s="411"/>
      <c r="O212" s="411"/>
      <c r="Q212" s="411"/>
    </row>
    <row r="213" spans="8:17" ht="15" hidden="1" x14ac:dyDescent="0.25">
      <c r="H213" s="411"/>
      <c r="I213" s="411"/>
      <c r="J213" s="411"/>
      <c r="K213" s="411"/>
      <c r="L213" s="411"/>
      <c r="M213" s="411"/>
      <c r="N213" s="411"/>
      <c r="O213" s="411"/>
      <c r="Q213" s="411"/>
    </row>
    <row r="214" spans="8:17" ht="15" hidden="1" x14ac:dyDescent="0.25">
      <c r="H214" s="411"/>
      <c r="I214" s="411"/>
      <c r="J214" s="411"/>
      <c r="K214" s="411"/>
      <c r="L214" s="411"/>
      <c r="M214" s="411"/>
      <c r="N214" s="411"/>
      <c r="O214" s="411"/>
      <c r="Q214" s="411"/>
    </row>
    <row r="215" spans="8:17" ht="15" hidden="1" x14ac:dyDescent="0.25">
      <c r="H215" s="411"/>
      <c r="I215" s="411"/>
      <c r="J215" s="411"/>
      <c r="K215" s="411"/>
      <c r="L215" s="411"/>
      <c r="M215" s="411"/>
      <c r="N215" s="411"/>
      <c r="O215" s="411"/>
      <c r="Q215" s="411"/>
    </row>
    <row r="216" spans="8:17" ht="15" hidden="1" x14ac:dyDescent="0.25">
      <c r="H216" s="411"/>
      <c r="I216" s="411"/>
      <c r="J216" s="411"/>
      <c r="K216" s="411"/>
      <c r="L216" s="411"/>
      <c r="M216" s="411"/>
      <c r="N216" s="411"/>
      <c r="O216" s="411"/>
      <c r="Q216" s="411"/>
    </row>
    <row r="217" spans="8:17" ht="15" hidden="1" x14ac:dyDescent="0.25">
      <c r="H217" s="411"/>
      <c r="I217" s="411"/>
      <c r="J217" s="411"/>
      <c r="K217" s="411"/>
      <c r="L217" s="411"/>
      <c r="M217" s="411"/>
      <c r="N217" s="411"/>
      <c r="O217" s="411"/>
      <c r="Q217" s="411"/>
    </row>
    <row r="218" spans="8:17" ht="15" hidden="1" x14ac:dyDescent="0.25">
      <c r="H218" s="411"/>
      <c r="I218" s="411"/>
      <c r="J218" s="411"/>
      <c r="K218" s="411"/>
      <c r="L218" s="411"/>
      <c r="M218" s="411"/>
      <c r="N218" s="411"/>
      <c r="O218" s="411"/>
      <c r="Q218" s="411"/>
    </row>
    <row r="219" spans="8:17" ht="15" hidden="1" x14ac:dyDescent="0.25">
      <c r="H219" s="411"/>
      <c r="I219" s="411"/>
      <c r="J219" s="411"/>
      <c r="K219" s="411"/>
      <c r="L219" s="411"/>
      <c r="M219" s="411"/>
      <c r="N219" s="411"/>
      <c r="O219" s="411"/>
      <c r="Q219" s="411"/>
    </row>
    <row r="220" spans="8:17" ht="15" hidden="1" x14ac:dyDescent="0.25">
      <c r="H220" s="411"/>
      <c r="I220" s="411"/>
      <c r="J220" s="411"/>
      <c r="K220" s="411"/>
      <c r="L220" s="411"/>
      <c r="M220" s="411"/>
      <c r="N220" s="411"/>
      <c r="O220" s="411"/>
      <c r="Q220" s="411"/>
    </row>
    <row r="221" spans="8:17" ht="15" hidden="1" x14ac:dyDescent="0.25">
      <c r="H221" s="411"/>
      <c r="I221" s="411"/>
      <c r="J221" s="411"/>
      <c r="K221" s="411"/>
      <c r="L221" s="411"/>
      <c r="M221" s="411"/>
      <c r="N221" s="411"/>
      <c r="O221" s="411"/>
      <c r="Q221" s="411"/>
    </row>
    <row r="222" spans="8:17" ht="15" hidden="1" x14ac:dyDescent="0.25">
      <c r="H222" s="411"/>
      <c r="I222" s="411"/>
      <c r="J222" s="411"/>
      <c r="K222" s="411"/>
      <c r="L222" s="411"/>
      <c r="M222" s="411"/>
      <c r="N222" s="411"/>
      <c r="O222" s="411"/>
      <c r="Q222" s="411"/>
    </row>
    <row r="223" spans="8:17" ht="15" hidden="1" x14ac:dyDescent="0.25">
      <c r="H223" s="411"/>
      <c r="I223" s="411"/>
      <c r="J223" s="411"/>
      <c r="K223" s="411"/>
      <c r="L223" s="411"/>
      <c r="M223" s="411"/>
      <c r="N223" s="411"/>
      <c r="O223" s="411"/>
      <c r="Q223" s="411"/>
    </row>
    <row r="224" spans="8:17" ht="15" hidden="1" x14ac:dyDescent="0.25">
      <c r="H224" s="411"/>
      <c r="I224" s="411"/>
      <c r="J224" s="411"/>
      <c r="K224" s="411"/>
      <c r="L224" s="411"/>
      <c r="M224" s="411"/>
      <c r="N224" s="411"/>
      <c r="O224" s="411"/>
      <c r="Q224" s="411"/>
    </row>
    <row r="225" spans="8:17" ht="15" hidden="1" x14ac:dyDescent="0.25">
      <c r="H225" s="411"/>
      <c r="I225" s="411"/>
      <c r="J225" s="411"/>
      <c r="K225" s="411"/>
      <c r="L225" s="411"/>
      <c r="M225" s="411"/>
      <c r="N225" s="411"/>
      <c r="O225" s="411"/>
      <c r="Q225" s="411"/>
    </row>
    <row r="226" spans="8:17" ht="15" hidden="1" x14ac:dyDescent="0.25">
      <c r="H226" s="411"/>
      <c r="I226" s="411"/>
      <c r="J226" s="411"/>
      <c r="K226" s="411"/>
      <c r="L226" s="411"/>
      <c r="M226" s="411"/>
      <c r="N226" s="411"/>
      <c r="O226" s="411"/>
      <c r="Q226" s="411"/>
    </row>
    <row r="227" spans="8:17" ht="15" hidden="1" x14ac:dyDescent="0.25">
      <c r="H227" s="411"/>
      <c r="I227" s="411"/>
      <c r="J227" s="411"/>
      <c r="K227" s="411"/>
      <c r="L227" s="411"/>
      <c r="M227" s="411"/>
      <c r="N227" s="411"/>
      <c r="O227" s="411"/>
      <c r="Q227" s="411"/>
    </row>
    <row r="228" spans="8:17" ht="15" hidden="1" x14ac:dyDescent="0.25">
      <c r="H228" s="411"/>
      <c r="I228" s="411"/>
      <c r="J228" s="411"/>
      <c r="K228" s="411"/>
      <c r="L228" s="411"/>
      <c r="M228" s="411"/>
      <c r="N228" s="411"/>
      <c r="O228" s="411"/>
      <c r="Q228" s="411"/>
    </row>
    <row r="229" spans="8:17" ht="15" hidden="1" x14ac:dyDescent="0.25">
      <c r="H229" s="411"/>
      <c r="I229" s="411"/>
      <c r="J229" s="411"/>
      <c r="K229" s="411"/>
      <c r="L229" s="411"/>
      <c r="M229" s="411"/>
      <c r="N229" s="411"/>
      <c r="O229" s="411"/>
      <c r="Q229" s="411"/>
    </row>
    <row r="230" spans="8:17" ht="15" hidden="1" x14ac:dyDescent="0.25">
      <c r="H230" s="411"/>
      <c r="I230" s="411"/>
      <c r="J230" s="411"/>
      <c r="K230" s="411"/>
      <c r="L230" s="411"/>
      <c r="M230" s="411"/>
      <c r="N230" s="411"/>
      <c r="O230" s="411"/>
      <c r="Q230" s="411"/>
    </row>
    <row r="231" spans="8:17" ht="15" hidden="1" x14ac:dyDescent="0.25">
      <c r="H231" s="411"/>
      <c r="I231" s="411"/>
      <c r="J231" s="411"/>
      <c r="K231" s="411"/>
      <c r="L231" s="411"/>
      <c r="M231" s="411"/>
      <c r="N231" s="411"/>
      <c r="O231" s="411"/>
      <c r="Q231" s="411"/>
    </row>
    <row r="232" spans="8:17" ht="15" hidden="1" x14ac:dyDescent="0.25">
      <c r="H232" s="411"/>
      <c r="I232" s="411"/>
      <c r="J232" s="411"/>
      <c r="K232" s="411"/>
      <c r="L232" s="411"/>
      <c r="M232" s="411"/>
      <c r="N232" s="411"/>
      <c r="O232" s="411"/>
      <c r="Q232" s="411"/>
    </row>
    <row r="233" spans="8:17" ht="15" hidden="1" x14ac:dyDescent="0.25">
      <c r="H233" s="411"/>
      <c r="I233" s="411"/>
      <c r="J233" s="411"/>
      <c r="K233" s="411"/>
      <c r="L233" s="411"/>
      <c r="M233" s="411"/>
      <c r="N233" s="411"/>
      <c r="O233" s="411"/>
      <c r="Q233" s="411"/>
    </row>
    <row r="234" spans="8:17" ht="15" hidden="1" x14ac:dyDescent="0.25">
      <c r="H234" s="411"/>
      <c r="I234" s="411"/>
      <c r="J234" s="411"/>
      <c r="K234" s="411"/>
      <c r="L234" s="411"/>
      <c r="M234" s="411"/>
      <c r="N234" s="411"/>
      <c r="O234" s="411"/>
      <c r="Q234" s="411"/>
    </row>
    <row r="235" spans="8:17" ht="15" hidden="1" x14ac:dyDescent="0.25">
      <c r="H235" s="411"/>
      <c r="I235" s="411"/>
      <c r="J235" s="411"/>
      <c r="K235" s="411"/>
      <c r="L235" s="411"/>
      <c r="M235" s="411"/>
      <c r="N235" s="411"/>
      <c r="O235" s="411"/>
      <c r="Q235" s="411"/>
    </row>
    <row r="236" spans="8:17" ht="15" hidden="1" x14ac:dyDescent="0.25">
      <c r="H236" s="411"/>
      <c r="I236" s="411"/>
      <c r="J236" s="411"/>
      <c r="K236" s="411"/>
      <c r="L236" s="411"/>
      <c r="M236" s="411"/>
      <c r="N236" s="411"/>
      <c r="O236" s="411"/>
      <c r="Q236" s="411"/>
    </row>
    <row r="237" spans="8:17" ht="15" hidden="1" x14ac:dyDescent="0.25">
      <c r="H237" s="411"/>
      <c r="I237" s="411"/>
      <c r="J237" s="411"/>
      <c r="K237" s="411"/>
      <c r="L237" s="411"/>
      <c r="M237" s="411"/>
      <c r="N237" s="411"/>
      <c r="O237" s="411"/>
      <c r="Q237" s="411"/>
    </row>
    <row r="238" spans="8:17" ht="15" hidden="1" x14ac:dyDescent="0.25">
      <c r="H238" s="411"/>
      <c r="I238" s="411"/>
      <c r="J238" s="411"/>
      <c r="K238" s="411"/>
      <c r="L238" s="411"/>
      <c r="M238" s="411"/>
      <c r="N238" s="411"/>
      <c r="O238" s="411"/>
      <c r="Q238" s="411"/>
    </row>
    <row r="239" spans="8:17" ht="15" hidden="1" x14ac:dyDescent="0.25">
      <c r="H239" s="411"/>
      <c r="I239" s="411"/>
      <c r="J239" s="411"/>
      <c r="K239" s="411"/>
      <c r="L239" s="411"/>
      <c r="M239" s="411"/>
      <c r="N239" s="411"/>
      <c r="O239" s="411"/>
      <c r="Q239" s="411"/>
    </row>
    <row r="240" spans="8:17" ht="15" hidden="1" x14ac:dyDescent="0.25">
      <c r="H240" s="411"/>
      <c r="I240" s="411"/>
      <c r="J240" s="411"/>
      <c r="K240" s="411"/>
      <c r="L240" s="411"/>
      <c r="M240" s="411"/>
      <c r="N240" s="411"/>
      <c r="O240" s="411"/>
      <c r="Q240" s="411"/>
    </row>
    <row r="241" spans="8:17" ht="15" hidden="1" x14ac:dyDescent="0.25">
      <c r="H241" s="411"/>
      <c r="I241" s="411"/>
      <c r="J241" s="411"/>
      <c r="K241" s="411"/>
      <c r="L241" s="411"/>
      <c r="M241" s="411"/>
      <c r="N241" s="411"/>
      <c r="O241" s="411"/>
      <c r="Q241" s="411"/>
    </row>
    <row r="242" spans="8:17" ht="15" hidden="1" x14ac:dyDescent="0.25">
      <c r="H242" s="411"/>
      <c r="I242" s="411"/>
      <c r="J242" s="411"/>
      <c r="K242" s="411"/>
      <c r="L242" s="411"/>
      <c r="M242" s="411"/>
      <c r="N242" s="411"/>
      <c r="O242" s="411"/>
      <c r="Q242" s="411"/>
    </row>
    <row r="243" spans="8:17" ht="15" hidden="1" x14ac:dyDescent="0.25">
      <c r="H243" s="411"/>
      <c r="I243" s="411"/>
      <c r="J243" s="411"/>
      <c r="K243" s="411"/>
      <c r="L243" s="411"/>
      <c r="M243" s="411"/>
      <c r="N243" s="411"/>
      <c r="O243" s="411"/>
      <c r="Q243" s="411"/>
    </row>
    <row r="244" spans="8:17" ht="15" hidden="1" x14ac:dyDescent="0.25">
      <c r="H244" s="411"/>
      <c r="I244" s="411"/>
      <c r="J244" s="411"/>
      <c r="K244" s="411"/>
      <c r="L244" s="411"/>
      <c r="M244" s="411"/>
      <c r="N244" s="411"/>
      <c r="O244" s="411"/>
      <c r="Q244" s="411"/>
    </row>
    <row r="245" spans="8:17" ht="15" hidden="1" x14ac:dyDescent="0.25">
      <c r="H245" s="411"/>
      <c r="I245" s="411"/>
      <c r="J245" s="411"/>
      <c r="K245" s="411"/>
      <c r="L245" s="411"/>
      <c r="M245" s="411"/>
      <c r="N245" s="411"/>
      <c r="O245" s="411"/>
      <c r="Q245" s="411"/>
    </row>
    <row r="246" spans="8:17" ht="15" hidden="1" x14ac:dyDescent="0.25">
      <c r="H246" s="411"/>
      <c r="I246" s="411"/>
      <c r="J246" s="411"/>
      <c r="K246" s="411"/>
      <c r="L246" s="411"/>
      <c r="M246" s="411"/>
      <c r="N246" s="411"/>
      <c r="O246" s="411"/>
      <c r="Q246" s="411"/>
    </row>
    <row r="247" spans="8:17" ht="15" hidden="1" x14ac:dyDescent="0.25">
      <c r="H247" s="411"/>
      <c r="I247" s="411"/>
      <c r="J247" s="411"/>
      <c r="K247" s="411"/>
      <c r="L247" s="411"/>
      <c r="M247" s="411"/>
      <c r="N247" s="411"/>
      <c r="O247" s="411"/>
      <c r="Q247" s="411"/>
    </row>
    <row r="248" spans="8:17" ht="15" hidden="1" x14ac:dyDescent="0.25">
      <c r="H248" s="411"/>
      <c r="I248" s="411"/>
      <c r="J248" s="411"/>
      <c r="K248" s="411"/>
      <c r="L248" s="411"/>
      <c r="M248" s="411"/>
      <c r="N248" s="411"/>
      <c r="O248" s="411"/>
      <c r="Q248" s="411"/>
    </row>
    <row r="249" spans="8:17" ht="15" hidden="1" x14ac:dyDescent="0.25">
      <c r="H249" s="411"/>
      <c r="I249" s="411"/>
      <c r="J249" s="411"/>
      <c r="K249" s="411"/>
      <c r="L249" s="411"/>
      <c r="M249" s="411"/>
      <c r="N249" s="411"/>
      <c r="O249" s="411"/>
      <c r="Q249" s="411"/>
    </row>
    <row r="250" spans="8:17" ht="15" hidden="1" x14ac:dyDescent="0.25">
      <c r="H250" s="411"/>
      <c r="I250" s="411"/>
      <c r="J250" s="411"/>
      <c r="K250" s="411"/>
      <c r="L250" s="411"/>
      <c r="M250" s="411"/>
      <c r="N250" s="411"/>
      <c r="O250" s="411"/>
      <c r="Q250" s="411"/>
    </row>
    <row r="251" spans="8:17" ht="15" hidden="1" x14ac:dyDescent="0.25">
      <c r="H251" s="411"/>
      <c r="I251" s="411"/>
      <c r="J251" s="411"/>
      <c r="L251" s="411"/>
      <c r="M251" s="411"/>
      <c r="N251" s="411"/>
      <c r="O251" s="411"/>
      <c r="Q251" s="411"/>
    </row>
    <row r="252" spans="8:17" ht="15" hidden="1" x14ac:dyDescent="0.25">
      <c r="H252" s="411"/>
      <c r="I252" s="411"/>
      <c r="J252" s="411"/>
      <c r="L252" s="411"/>
      <c r="M252" s="411"/>
      <c r="N252" s="411"/>
      <c r="O252" s="411"/>
      <c r="Q252" s="411"/>
    </row>
    <row r="253" spans="8:17" ht="15" hidden="1" x14ac:dyDescent="0.25">
      <c r="H253" s="411"/>
      <c r="I253" s="411"/>
      <c r="J253" s="411"/>
      <c r="L253" s="411"/>
      <c r="M253" s="411"/>
      <c r="N253" s="411"/>
      <c r="O253" s="411"/>
      <c r="Q253" s="411"/>
    </row>
    <row r="254" spans="8:17" ht="15" hidden="1" x14ac:dyDescent="0.25">
      <c r="H254" s="411"/>
      <c r="I254" s="411"/>
      <c r="J254" s="411"/>
      <c r="L254" s="411"/>
      <c r="M254" s="411"/>
      <c r="N254" s="411"/>
      <c r="O254" s="411"/>
      <c r="Q254" s="411"/>
    </row>
    <row r="255" spans="8:17" ht="15" hidden="1" x14ac:dyDescent="0.25">
      <c r="H255" s="411"/>
      <c r="I255" s="411"/>
      <c r="M255" s="411"/>
      <c r="N255" s="411"/>
      <c r="O255" s="411"/>
      <c r="Q255" s="411"/>
    </row>
    <row r="256" spans="8:17" ht="15" hidden="1" x14ac:dyDescent="0.25">
      <c r="M256" s="411"/>
      <c r="N256" s="411"/>
      <c r="O256" s="411"/>
      <c r="Q256" s="411"/>
    </row>
    <row r="257" spans="13:17" ht="15" hidden="1" x14ac:dyDescent="0.25">
      <c r="M257" s="411"/>
      <c r="N257" s="411"/>
      <c r="O257" s="411"/>
      <c r="Q257" s="411"/>
    </row>
    <row r="258" spans="13:17" ht="15" hidden="1" x14ac:dyDescent="0.25">
      <c r="M258" s="411"/>
      <c r="N258" s="411"/>
      <c r="O258" s="411"/>
      <c r="Q258" s="411"/>
    </row>
    <row r="259" spans="13:17" ht="15" hidden="1" x14ac:dyDescent="0.25">
      <c r="M259" s="411"/>
      <c r="N259" s="411"/>
      <c r="O259" s="411"/>
      <c r="Q259" s="411"/>
    </row>
    <row r="260" spans="13:17" ht="15" hidden="1" x14ac:dyDescent="0.25">
      <c r="M260" s="411"/>
      <c r="N260" s="411"/>
      <c r="O260" s="411"/>
      <c r="Q260" s="411"/>
    </row>
    <row r="261" spans="13:17" ht="15" hidden="1" x14ac:dyDescent="0.25">
      <c r="M261" s="411"/>
      <c r="N261" s="411"/>
      <c r="O261" s="411"/>
      <c r="Q261" s="411"/>
    </row>
    <row r="262" spans="13:17" ht="15" hidden="1" x14ac:dyDescent="0.25">
      <c r="M262" s="411"/>
      <c r="N262" s="411"/>
      <c r="O262" s="411"/>
      <c r="Q262" s="411"/>
    </row>
    <row r="263" spans="13:17" ht="15" hidden="1" x14ac:dyDescent="0.25">
      <c r="M263" s="411"/>
      <c r="N263" s="411"/>
      <c r="O263" s="411"/>
      <c r="Q263" s="411"/>
    </row>
    <row r="264" spans="13:17" hidden="1" x14ac:dyDescent="0.2"/>
    <row r="265" spans="13:17" hidden="1" x14ac:dyDescent="0.2"/>
    <row r="266" spans="13:17" hidden="1" x14ac:dyDescent="0.2"/>
    <row r="267" spans="13:17" hidden="1" x14ac:dyDescent="0.2"/>
    <row r="268" spans="13:17" hidden="1" x14ac:dyDescent="0.2"/>
    <row r="269" spans="13:17" hidden="1" x14ac:dyDescent="0.2"/>
    <row r="270" spans="13:17" hidden="1" x14ac:dyDescent="0.2"/>
    <row r="271" spans="13:17" hidden="1" x14ac:dyDescent="0.2"/>
    <row r="272" spans="13:17"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x14ac:dyDescent="0.2"/>
  </sheetData>
  <sheetProtection password="ECAB" sheet="1" objects="1" scenarios="1"/>
  <dataValidations count="6">
    <dataValidation type="list" allowBlank="1" showInputMessage="1" showErrorMessage="1" sqref="P7:P16 P59:P75">
      <formula1>"Yes,No"</formula1>
    </dataValidation>
    <dataValidation type="list" allowBlank="1" showInputMessage="1" showErrorMessage="1" sqref="P77">
      <formula1>"a,b,c"</formula1>
    </dataValidation>
    <dataValidation type="list" allowBlank="1" showInputMessage="1" showErrorMessage="1" sqref="P26 P45">
      <formula1>"a,b,c,d,e"</formula1>
    </dataValidation>
    <dataValidation type="list" allowBlank="1" showInputMessage="1" showErrorMessage="1" sqref="P35">
      <formula1>"a,b,c,d,e,f,g"</formula1>
    </dataValidation>
    <dataValidation type="list" allowBlank="1" showInputMessage="1" showErrorMessage="1" sqref="P53">
      <formula1>"a,b"</formula1>
    </dataValidation>
    <dataValidation type="list" allowBlank="1" showInputMessage="1" showErrorMessage="1" sqref="P18">
      <formula1>"a,b,c,d"</formula1>
    </dataValidation>
  </dataValidations>
  <pageMargins left="0.25" right="0.25" top="0.25" bottom="0.5" header="0" footer="0"/>
  <pageSetup scale="95" fitToHeight="2" pageOrder="overThenDown" orientation="landscape" r:id="rId1"/>
  <headerFooter alignWithMargins="0">
    <oddFooter>&amp;L&amp;"Times New Roman,Regular"PricewaterhouseCoopers LLP
&amp;F&amp;C&amp;"Times New Roman,Regular"Page &amp;P&amp;R&amp;"Times New Roman,Regular"2016 Law Firm Statistical Survey
&amp;D &amp;T</oddFooter>
  </headerFooter>
  <rowBreaks count="1" manualBreakCount="1">
    <brk id="42" max="19"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Y221"/>
  <sheetViews>
    <sheetView zoomScaleNormal="100" workbookViewId="0">
      <pane xSplit="3" ySplit="6" topLeftCell="D7" activePane="bottomRight" state="frozen"/>
      <selection pane="topRight"/>
      <selection pane="bottomLeft"/>
      <selection pane="bottomRight" activeCell="E8" sqref="E8"/>
    </sheetView>
  </sheetViews>
  <sheetFormatPr defaultColWidth="0" defaultRowHeight="15.75" zeroHeight="1" x14ac:dyDescent="0.25"/>
  <cols>
    <col min="1" max="1" width="3.7109375" customWidth="1"/>
    <col min="2" max="2" width="45.7109375" customWidth="1"/>
    <col min="3" max="4" width="7.28515625" customWidth="1"/>
    <col min="5" max="5" width="11" customWidth="1"/>
    <col min="6" max="35" width="11" hidden="1" customWidth="1"/>
    <col min="36" max="36" width="52.85546875" customWidth="1"/>
    <col min="37" max="37" width="3.42578125" customWidth="1"/>
    <col min="38" max="38" width="67.85546875" style="6" customWidth="1"/>
    <col min="39" max="39" width="8" style="6" hidden="1" customWidth="1"/>
    <col min="40" max="40" width="20.28515625" style="6" hidden="1" customWidth="1"/>
    <col min="41" max="41" width="1.7109375" style="6" hidden="1" customWidth="1"/>
    <col min="42" max="42" width="3.42578125" style="6" hidden="1" customWidth="1"/>
    <col min="43" max="43" width="3.7109375" style="4" hidden="1" customWidth="1"/>
    <col min="44" max="45" width="0" hidden="1" customWidth="1"/>
    <col min="46" max="46" width="8" hidden="1" customWidth="1"/>
    <col min="47" max="47" width="20.28515625" hidden="1" customWidth="1"/>
    <col min="48" max="48" width="1.7109375" hidden="1" customWidth="1"/>
    <col min="49" max="49" width="3.42578125" hidden="1" customWidth="1"/>
    <col min="50" max="51" width="3.7109375" hidden="1" customWidth="1"/>
  </cols>
  <sheetData>
    <row r="1" spans="1:42" ht="17.25" customHeight="1" x14ac:dyDescent="0.3">
      <c r="A1" s="117" t="str">
        <f>refSurveyLbl</f>
        <v>2016 Law Firm Statistical Survey</v>
      </c>
      <c r="B1" s="4"/>
      <c r="C1" s="4"/>
      <c r="D1" s="4"/>
      <c r="E1" s="31"/>
      <c r="F1" s="1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14"/>
      <c r="AL1" s="4"/>
      <c r="AM1" s="4"/>
      <c r="AN1" s="4"/>
      <c r="AO1" s="4"/>
      <c r="AP1" s="4"/>
    </row>
    <row r="2" spans="1:42" ht="17.25" customHeight="1" x14ac:dyDescent="0.3">
      <c r="A2" s="17" t="str">
        <f>"Preliminary Firm Results - " &amp; refSurveyYear</f>
        <v>Preliminary Firm Results - 2016</v>
      </c>
      <c r="B2" s="9"/>
      <c r="C2" s="9"/>
      <c r="D2" s="9"/>
      <c r="E2" s="35"/>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14"/>
      <c r="AL2" s="4"/>
      <c r="AM2" s="4"/>
      <c r="AN2" s="4"/>
      <c r="AO2" s="4"/>
      <c r="AP2" s="4"/>
    </row>
    <row r="3" spans="1:42" ht="15.75" customHeight="1" x14ac:dyDescent="0.35">
      <c r="A3" s="200" t="s">
        <v>672</v>
      </c>
      <c r="B3" s="4"/>
      <c r="C3" s="4"/>
      <c r="D3" s="4"/>
      <c r="E3" s="31"/>
      <c r="F3" s="58"/>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14"/>
      <c r="AL3" s="4"/>
      <c r="AM3" s="4"/>
      <c r="AN3" s="4"/>
      <c r="AO3" s="4"/>
      <c r="AP3" s="4"/>
    </row>
    <row r="4" spans="1:42" ht="3.75" customHeight="1" x14ac:dyDescent="0.25">
      <c r="A4" s="74"/>
      <c r="B4" s="4"/>
      <c r="C4" s="4"/>
      <c r="D4" s="4"/>
      <c r="E4" s="46"/>
      <c r="F4" s="46"/>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4"/>
      <c r="AL4" s="4"/>
      <c r="AM4" s="4"/>
      <c r="AN4" s="4"/>
      <c r="AO4" s="4"/>
      <c r="AP4" s="4"/>
    </row>
    <row r="5" spans="1:42" ht="3.75" customHeight="1" x14ac:dyDescent="0.25">
      <c r="A5" s="61"/>
      <c r="B5" s="133"/>
      <c r="C5" s="133"/>
      <c r="D5" s="133"/>
      <c r="E5" s="134"/>
      <c r="F5" s="134"/>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6"/>
      <c r="AL5" s="4"/>
      <c r="AM5" s="4"/>
      <c r="AN5" s="4"/>
      <c r="AO5" s="4"/>
      <c r="AP5" s="4"/>
    </row>
    <row r="6" spans="1:42" ht="29.25" customHeight="1" x14ac:dyDescent="0.25">
      <c r="A6" s="62"/>
      <c r="B6" s="62"/>
      <c r="C6" s="62"/>
      <c r="D6" s="62"/>
      <c r="E6" s="192" t="str">
        <f>refTFALabel</f>
        <v>Total Firm</v>
      </c>
      <c r="F6" s="194" t="str">
        <f>refOfc1</f>
        <v>Office1</v>
      </c>
      <c r="G6" s="194" t="str">
        <f>refOfc2</f>
        <v>Office2</v>
      </c>
      <c r="H6" s="194" t="str">
        <f>refOfc3</f>
        <v>Office3</v>
      </c>
      <c r="I6" s="194" t="str">
        <f>refOfc4</f>
        <v>Office4</v>
      </c>
      <c r="J6" s="194" t="str">
        <f>refOfc5</f>
        <v>Office5</v>
      </c>
      <c r="K6" s="194" t="str">
        <f>refOfc6</f>
        <v>Office6</v>
      </c>
      <c r="L6" s="194" t="str">
        <f>refOfc7</f>
        <v>Office7</v>
      </c>
      <c r="M6" s="194" t="str">
        <f>refOfc8</f>
        <v>Office8</v>
      </c>
      <c r="N6" s="194" t="str">
        <f>refOfc9</f>
        <v>Office9</v>
      </c>
      <c r="O6" s="194" t="str">
        <f>refOfc10</f>
        <v>Office10</v>
      </c>
      <c r="P6" s="194" t="str">
        <f>refOfc11</f>
        <v>Office11</v>
      </c>
      <c r="Q6" s="194" t="str">
        <f>refOfc12</f>
        <v>Office12</v>
      </c>
      <c r="R6" s="194" t="str">
        <f>refOfc13</f>
        <v>Office13</v>
      </c>
      <c r="S6" s="194" t="str">
        <f>refOfc14</f>
        <v>Office14</v>
      </c>
      <c r="T6" s="194" t="str">
        <f>refOfc15</f>
        <v>Office15</v>
      </c>
      <c r="U6" s="194" t="str">
        <f>refOfc16</f>
        <v>Office16</v>
      </c>
      <c r="V6" s="194" t="str">
        <f>refOfc17</f>
        <v>Office17</v>
      </c>
      <c r="W6" s="194" t="str">
        <f>refOfc18</f>
        <v>Office18</v>
      </c>
      <c r="X6" s="194" t="str">
        <f>refOfc19</f>
        <v>Office19</v>
      </c>
      <c r="Y6" s="194" t="str">
        <f>refOfc20</f>
        <v>Office20</v>
      </c>
      <c r="Z6" s="194" t="str">
        <f>refOfc21</f>
        <v>Office21</v>
      </c>
      <c r="AA6" s="194" t="str">
        <f>refOfc22</f>
        <v>Office22</v>
      </c>
      <c r="AB6" s="194" t="str">
        <f>refOfc23</f>
        <v>Office23</v>
      </c>
      <c r="AC6" s="194" t="str">
        <f>refOfc24</f>
        <v>Office24</v>
      </c>
      <c r="AD6" s="194" t="str">
        <f>refOfc25</f>
        <v>Office25</v>
      </c>
      <c r="AE6" s="194" t="str">
        <f>refOfc26</f>
        <v>Office26</v>
      </c>
      <c r="AF6" s="194" t="str">
        <f>refOfc27</f>
        <v>Office27</v>
      </c>
      <c r="AG6" s="194" t="str">
        <f>refOfc28</f>
        <v>Office28</v>
      </c>
      <c r="AH6" s="194" t="str">
        <f>refOfc29</f>
        <v>Office29</v>
      </c>
      <c r="AI6" s="194" t="str">
        <f>refOfc30</f>
        <v>Office30</v>
      </c>
      <c r="AJ6" s="198"/>
      <c r="AK6" s="123"/>
      <c r="AL6" s="4"/>
      <c r="AM6" s="4"/>
      <c r="AN6" s="4"/>
      <c r="AO6" s="4"/>
      <c r="AP6" s="4"/>
    </row>
    <row r="7" spans="1:42" ht="14.25" customHeight="1" x14ac:dyDescent="0.25">
      <c r="B7" s="63" t="s">
        <v>509</v>
      </c>
      <c r="C7" s="173"/>
      <c r="D7" s="164"/>
      <c r="E7" s="36"/>
      <c r="F7" s="1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320"/>
      <c r="AK7" s="12"/>
      <c r="AL7" s="13"/>
      <c r="AM7" s="13"/>
      <c r="AN7" s="12"/>
      <c r="AO7" s="13"/>
      <c r="AP7" s="4"/>
    </row>
    <row r="8" spans="1:42" ht="14.25" customHeight="1" x14ac:dyDescent="0.25">
      <c r="A8" s="62"/>
      <c r="B8" s="127" t="s">
        <v>47</v>
      </c>
      <c r="C8" s="152"/>
      <c r="D8" s="129"/>
      <c r="E8" s="391" t="str">
        <f>IF(AND(ISNUMBER('F2'!O$14),'F2'!O$14&gt;0),IF(ISNUMBER('F5'!O10),('F5'!O10/'F2'!O$14)*1000,"N/A"),"N/A")</f>
        <v>N/A</v>
      </c>
      <c r="F8" s="391" t="str">
        <f>IF(AND(ISNUMBER('F2'!Q$14),'F2'!Q$14&gt;0),IF(ISNUMBER('F5'!Q10),('F5'!Q10/'F2'!Q$14)*1000,"N/A"),"N/A")</f>
        <v>N/A</v>
      </c>
      <c r="G8" s="391" t="str">
        <f>IF(AND(ISNUMBER('F2'!R$14),'F2'!R$14&gt;0),IF(ISNUMBER('F5'!R10),('F5'!R10/'F2'!R$14)*1000,"N/A"),"N/A")</f>
        <v>N/A</v>
      </c>
      <c r="H8" s="391" t="str">
        <f>IF(AND(ISNUMBER('F2'!S$14),'F2'!S$14&gt;0),IF(ISNUMBER('F5'!S10),('F5'!S10/'F2'!S$14)*1000,"N/A"),"N/A")</f>
        <v>N/A</v>
      </c>
      <c r="I8" s="391" t="str">
        <f>IF(AND(ISNUMBER('F2'!T$14),'F2'!T$14&gt;0),IF(ISNUMBER('F5'!T10),('F5'!T10/'F2'!T$14)*1000,"N/A"),"N/A")</f>
        <v>N/A</v>
      </c>
      <c r="J8" s="391" t="str">
        <f>IF(AND(ISNUMBER('F2'!U$14),'F2'!U$14&gt;0),IF(ISNUMBER('F5'!U10),('F5'!U10/'F2'!U$14)*1000,"N/A"),"N/A")</f>
        <v>N/A</v>
      </c>
      <c r="K8" s="391" t="str">
        <f>IF(AND(ISNUMBER('F2'!V$14),'F2'!V$14&gt;0),IF(ISNUMBER('F5'!V10),('F5'!V10/'F2'!V$14)*1000,"N/A"),"N/A")</f>
        <v>N/A</v>
      </c>
      <c r="L8" s="391" t="str">
        <f>IF(AND(ISNUMBER('F2'!W$14),'F2'!W$14&gt;0),IF(ISNUMBER('F5'!W10),('F5'!W10/'F2'!W$14)*1000,"N/A"),"N/A")</f>
        <v>N/A</v>
      </c>
      <c r="M8" s="391" t="str">
        <f>IF(AND(ISNUMBER('F2'!X$14),'F2'!X$14&gt;0),IF(ISNUMBER('F5'!X10),('F5'!X10/'F2'!X$14)*1000,"N/A"),"N/A")</f>
        <v>N/A</v>
      </c>
      <c r="N8" s="391" t="str">
        <f>IF(AND(ISNUMBER('F2'!Y$14),'F2'!Y$14&gt;0),IF(ISNUMBER('F5'!Y10),('F5'!Y10/'F2'!Y$14)*1000,"N/A"),"N/A")</f>
        <v>N/A</v>
      </c>
      <c r="O8" s="391" t="str">
        <f>IF(AND(ISNUMBER('F2'!Z$14),'F2'!Z$14&gt;0),IF(ISNUMBER('F5'!Z10),('F5'!Z10/'F2'!Z$14)*1000,"N/A"),"N/A")</f>
        <v>N/A</v>
      </c>
      <c r="P8" s="391" t="str">
        <f>IF(AND(ISNUMBER('F2'!AA$14),'F2'!AA$14&gt;0),IF(ISNUMBER('F5'!AA10),('F5'!AA10/'F2'!AA$14)*1000,"N/A"),"N/A")</f>
        <v>N/A</v>
      </c>
      <c r="Q8" s="391" t="str">
        <f>IF(AND(ISNUMBER('F2'!AB$14),'F2'!AB$14&gt;0),IF(ISNUMBER('F5'!AB10),('F5'!AB10/'F2'!AB$14)*1000,"N/A"),"N/A")</f>
        <v>N/A</v>
      </c>
      <c r="R8" s="391" t="str">
        <f>IF(AND(ISNUMBER('F2'!AC$14),'F2'!AC$14&gt;0),IF(ISNUMBER('F5'!AC10),('F5'!AC10/'F2'!AC$14)*1000,"N/A"),"N/A")</f>
        <v>N/A</v>
      </c>
      <c r="S8" s="391" t="str">
        <f>IF(AND(ISNUMBER('F2'!AD$14),'F2'!AD$14&gt;0),IF(ISNUMBER('F5'!AD10),('F5'!AD10/'F2'!AD$14)*1000,"N/A"),"N/A")</f>
        <v>N/A</v>
      </c>
      <c r="T8" s="391" t="str">
        <f>IF(AND(ISNUMBER('F2'!AE$14),'F2'!AE$14&gt;0),IF(ISNUMBER('F5'!AE10),('F5'!AE10/'F2'!AE$14)*1000,"N/A"),"N/A")</f>
        <v>N/A</v>
      </c>
      <c r="U8" s="391" t="str">
        <f>IF(AND(ISNUMBER('F2'!AF$14),'F2'!AF$14&gt;0),IF(ISNUMBER('F5'!AF10),('F5'!AF10/'F2'!AF$14)*1000,"N/A"),"N/A")</f>
        <v>N/A</v>
      </c>
      <c r="V8" s="391" t="str">
        <f>IF(AND(ISNUMBER('F2'!AG$14),'F2'!AG$14&gt;0),IF(ISNUMBER('F5'!AG10),('F5'!AG10/'F2'!AG$14)*1000,"N/A"),"N/A")</f>
        <v>N/A</v>
      </c>
      <c r="W8" s="391" t="str">
        <f>IF(AND(ISNUMBER('F2'!AH$14),'F2'!AH$14&gt;0),IF(ISNUMBER('F5'!AH10),('F5'!AH10/'F2'!AH$14)*1000,"N/A"),"N/A")</f>
        <v>N/A</v>
      </c>
      <c r="X8" s="391" t="str">
        <f>IF(AND(ISNUMBER('F2'!AI$14),'F2'!AI$14&gt;0),IF(ISNUMBER('F5'!AI10),('F5'!AI10/'F2'!AI$14)*1000,"N/A"),"N/A")</f>
        <v>N/A</v>
      </c>
      <c r="Y8" s="391" t="str">
        <f>IF(AND(ISNUMBER('F2'!AJ$14),'F2'!AJ$14&gt;0),IF(ISNUMBER('F5'!AJ10),('F5'!AJ10/'F2'!AJ$14)*1000,"N/A"),"N/A")</f>
        <v>N/A</v>
      </c>
      <c r="Z8" s="391" t="str">
        <f>IF(AND(ISNUMBER('F2'!AK$14),'F2'!AK$14&gt;0),IF(ISNUMBER('F5'!AK10),('F5'!AK10/'F2'!AK$14)*1000,"N/A"),"N/A")</f>
        <v>N/A</v>
      </c>
      <c r="AA8" s="391" t="str">
        <f>IF(AND(ISNUMBER('F2'!AL$14),'F2'!AL$14&gt;0),IF(ISNUMBER('F5'!AL10),('F5'!AL10/'F2'!AL$14)*1000,"N/A"),"N/A")</f>
        <v>N/A</v>
      </c>
      <c r="AB8" s="391" t="str">
        <f>IF(AND(ISNUMBER('F2'!AM$14),'F2'!AM$14&gt;0),IF(ISNUMBER('F5'!AM10),('F5'!AM10/'F2'!AM$14)*1000,"N/A"),"N/A")</f>
        <v>N/A</v>
      </c>
      <c r="AC8" s="391" t="str">
        <f>IF(AND(ISNUMBER('F2'!AN$14),'F2'!AN$14&gt;0),IF(ISNUMBER('F5'!AN10),('F5'!AN10/'F2'!AN$14)*1000,"N/A"),"N/A")</f>
        <v>N/A</v>
      </c>
      <c r="AD8" s="391" t="str">
        <f>IF(AND(ISNUMBER('F2'!AO$14),'F2'!AO$14&gt;0),IF(ISNUMBER('F5'!AO10),('F5'!AO10/'F2'!AO$14)*1000,"N/A"),"N/A")</f>
        <v>N/A</v>
      </c>
      <c r="AE8" s="391" t="str">
        <f>IF(AND(ISNUMBER('F2'!AP$14),'F2'!AP$14&gt;0),IF(ISNUMBER('F5'!AP10),('F5'!AP10/'F2'!AP$14)*1000,"N/A"),"N/A")</f>
        <v>N/A</v>
      </c>
      <c r="AF8" s="391" t="str">
        <f>IF(AND(ISNUMBER('F2'!AQ$14),'F2'!AQ$14&gt;0),IF(ISNUMBER('F5'!AQ10),('F5'!AQ10/'F2'!AQ$14)*1000,"N/A"),"N/A")</f>
        <v>N/A</v>
      </c>
      <c r="AG8" s="391" t="str">
        <f>IF(AND(ISNUMBER('F2'!AR$14),'F2'!AR$14&gt;0),IF(ISNUMBER('F5'!AR10),('F5'!AR10/'F2'!AR$14)*1000,"N/A"),"N/A")</f>
        <v>N/A</v>
      </c>
      <c r="AH8" s="391" t="str">
        <f>IF(AND(ISNUMBER('F2'!AS$14),'F2'!AS$14&gt;0),IF(ISNUMBER('F5'!AS10),('F5'!AS10/'F2'!AS$14)*1000,"N/A"),"N/A")</f>
        <v>N/A</v>
      </c>
      <c r="AI8" s="391" t="str">
        <f>IF(AND(ISNUMBER('F2'!AT$14),'F2'!AT$14&gt;0),IF(ISNUMBER('F5'!AT10),('F5'!AT10/'F2'!AT$14)*1000,"N/A"),"N/A")</f>
        <v>N/A</v>
      </c>
      <c r="AJ8" s="128"/>
      <c r="AK8" s="12"/>
      <c r="AL8" s="13"/>
      <c r="AM8" s="13"/>
      <c r="AN8" s="13"/>
      <c r="AO8" s="13"/>
      <c r="AP8" s="4"/>
    </row>
    <row r="9" spans="1:42" ht="14.25" customHeight="1" x14ac:dyDescent="0.25">
      <c r="A9" s="62"/>
      <c r="B9" s="127" t="s">
        <v>756</v>
      </c>
      <c r="C9" s="152"/>
      <c r="D9" s="129"/>
      <c r="E9" s="391" t="str">
        <f>IF(AND(ISNUMBER('F2'!O$14),'F2'!O$14&gt;0),IF(ISNUMBER('F5'!O11),('F5'!O11/'F2'!O$14)*1000,"N/A"),"N/A")</f>
        <v>N/A</v>
      </c>
      <c r="F9" s="391" t="str">
        <f>IF(AND(ISNUMBER('F2'!Q$14),'F2'!Q$14&gt;0),IF(ISNUMBER('F5'!Q11),('F5'!Q11/'F2'!Q$14)*1000,"N/A"),"N/A")</f>
        <v>N/A</v>
      </c>
      <c r="G9" s="391" t="str">
        <f>IF(AND(ISNUMBER('F2'!R$14),'F2'!R$14&gt;0),IF(ISNUMBER('F5'!R11),('F5'!R11/'F2'!R$14)*1000,"N/A"),"N/A")</f>
        <v>N/A</v>
      </c>
      <c r="H9" s="391" t="str">
        <f>IF(AND(ISNUMBER('F2'!S$14),'F2'!S$14&gt;0),IF(ISNUMBER('F5'!S11),('F5'!S11/'F2'!S$14)*1000,"N/A"),"N/A")</f>
        <v>N/A</v>
      </c>
      <c r="I9" s="391" t="str">
        <f>IF(AND(ISNUMBER('F2'!T$14),'F2'!T$14&gt;0),IF(ISNUMBER('F5'!T11),('F5'!T11/'F2'!T$14)*1000,"N/A"),"N/A")</f>
        <v>N/A</v>
      </c>
      <c r="J9" s="391" t="str">
        <f>IF(AND(ISNUMBER('F2'!U$14),'F2'!U$14&gt;0),IF(ISNUMBER('F5'!U11),('F5'!U11/'F2'!U$14)*1000,"N/A"),"N/A")</f>
        <v>N/A</v>
      </c>
      <c r="K9" s="391" t="str">
        <f>IF(AND(ISNUMBER('F2'!V$14),'F2'!V$14&gt;0),IF(ISNUMBER('F5'!V11),('F5'!V11/'F2'!V$14)*1000,"N/A"),"N/A")</f>
        <v>N/A</v>
      </c>
      <c r="L9" s="391" t="str">
        <f>IF(AND(ISNUMBER('F2'!W$14),'F2'!W$14&gt;0),IF(ISNUMBER('F5'!W11),('F5'!W11/'F2'!W$14)*1000,"N/A"),"N/A")</f>
        <v>N/A</v>
      </c>
      <c r="M9" s="391" t="str">
        <f>IF(AND(ISNUMBER('F2'!X$14),'F2'!X$14&gt;0),IF(ISNUMBER('F5'!X11),('F5'!X11/'F2'!X$14)*1000,"N/A"),"N/A")</f>
        <v>N/A</v>
      </c>
      <c r="N9" s="391" t="str">
        <f>IF(AND(ISNUMBER('F2'!Y$14),'F2'!Y$14&gt;0),IF(ISNUMBER('F5'!Y11),('F5'!Y11/'F2'!Y$14)*1000,"N/A"),"N/A")</f>
        <v>N/A</v>
      </c>
      <c r="O9" s="391" t="str">
        <f>IF(AND(ISNUMBER('F2'!Z$14),'F2'!Z$14&gt;0),IF(ISNUMBER('F5'!Z11),('F5'!Z11/'F2'!Z$14)*1000,"N/A"),"N/A")</f>
        <v>N/A</v>
      </c>
      <c r="P9" s="391" t="str">
        <f>IF(AND(ISNUMBER('F2'!AA$14),'F2'!AA$14&gt;0),IF(ISNUMBER('F5'!AA11),('F5'!AA11/'F2'!AA$14)*1000,"N/A"),"N/A")</f>
        <v>N/A</v>
      </c>
      <c r="Q9" s="391" t="str">
        <f>IF(AND(ISNUMBER('F2'!AB$14),'F2'!AB$14&gt;0),IF(ISNUMBER('F5'!AB11),('F5'!AB11/'F2'!AB$14)*1000,"N/A"),"N/A")</f>
        <v>N/A</v>
      </c>
      <c r="R9" s="391" t="str">
        <f>IF(AND(ISNUMBER('F2'!AC$14),'F2'!AC$14&gt;0),IF(ISNUMBER('F5'!AC11),('F5'!AC11/'F2'!AC$14)*1000,"N/A"),"N/A")</f>
        <v>N/A</v>
      </c>
      <c r="S9" s="391" t="str">
        <f>IF(AND(ISNUMBER('F2'!AD$14),'F2'!AD$14&gt;0),IF(ISNUMBER('F5'!AD11),('F5'!AD11/'F2'!AD$14)*1000,"N/A"),"N/A")</f>
        <v>N/A</v>
      </c>
      <c r="T9" s="391" t="str">
        <f>IF(AND(ISNUMBER('F2'!AE$14),'F2'!AE$14&gt;0),IF(ISNUMBER('F5'!AE11),('F5'!AE11/'F2'!AE$14)*1000,"N/A"),"N/A")</f>
        <v>N/A</v>
      </c>
      <c r="U9" s="391" t="str">
        <f>IF(AND(ISNUMBER('F2'!AF$14),'F2'!AF$14&gt;0),IF(ISNUMBER('F5'!AF11),('F5'!AF11/'F2'!AF$14)*1000,"N/A"),"N/A")</f>
        <v>N/A</v>
      </c>
      <c r="V9" s="391" t="str">
        <f>IF(AND(ISNUMBER('F2'!AG$14),'F2'!AG$14&gt;0),IF(ISNUMBER('F5'!AG11),('F5'!AG11/'F2'!AG$14)*1000,"N/A"),"N/A")</f>
        <v>N/A</v>
      </c>
      <c r="W9" s="391" t="str">
        <f>IF(AND(ISNUMBER('F2'!AH$14),'F2'!AH$14&gt;0),IF(ISNUMBER('F5'!AH11),('F5'!AH11/'F2'!AH$14)*1000,"N/A"),"N/A")</f>
        <v>N/A</v>
      </c>
      <c r="X9" s="391" t="str">
        <f>IF(AND(ISNUMBER('F2'!AI$14),'F2'!AI$14&gt;0),IF(ISNUMBER('F5'!AI11),('F5'!AI11/'F2'!AI$14)*1000,"N/A"),"N/A")</f>
        <v>N/A</v>
      </c>
      <c r="Y9" s="391" t="str">
        <f>IF(AND(ISNUMBER('F2'!AJ$14),'F2'!AJ$14&gt;0),IF(ISNUMBER('F5'!AJ11),('F5'!AJ11/'F2'!AJ$14)*1000,"N/A"),"N/A")</f>
        <v>N/A</v>
      </c>
      <c r="Z9" s="391" t="str">
        <f>IF(AND(ISNUMBER('F2'!AK$14),'F2'!AK$14&gt;0),IF(ISNUMBER('F5'!AK11),('F5'!AK11/'F2'!AK$14)*1000,"N/A"),"N/A")</f>
        <v>N/A</v>
      </c>
      <c r="AA9" s="391" t="str">
        <f>IF(AND(ISNUMBER('F2'!AL$14),'F2'!AL$14&gt;0),IF(ISNUMBER('F5'!AL11),('F5'!AL11/'F2'!AL$14)*1000,"N/A"),"N/A")</f>
        <v>N/A</v>
      </c>
      <c r="AB9" s="391" t="str">
        <f>IF(AND(ISNUMBER('F2'!AM$14),'F2'!AM$14&gt;0),IF(ISNUMBER('F5'!AM11),('F5'!AM11/'F2'!AM$14)*1000,"N/A"),"N/A")</f>
        <v>N/A</v>
      </c>
      <c r="AC9" s="391" t="str">
        <f>IF(AND(ISNUMBER('F2'!AN$14),'F2'!AN$14&gt;0),IF(ISNUMBER('F5'!AN11),('F5'!AN11/'F2'!AN$14)*1000,"N/A"),"N/A")</f>
        <v>N/A</v>
      </c>
      <c r="AD9" s="391" t="str">
        <f>IF(AND(ISNUMBER('F2'!AO$14),'F2'!AO$14&gt;0),IF(ISNUMBER('F5'!AO11),('F5'!AO11/'F2'!AO$14)*1000,"N/A"),"N/A")</f>
        <v>N/A</v>
      </c>
      <c r="AE9" s="391" t="str">
        <f>IF(AND(ISNUMBER('F2'!AP$14),'F2'!AP$14&gt;0),IF(ISNUMBER('F5'!AP11),('F5'!AP11/'F2'!AP$14)*1000,"N/A"),"N/A")</f>
        <v>N/A</v>
      </c>
      <c r="AF9" s="391" t="str">
        <f>IF(AND(ISNUMBER('F2'!AQ$14),'F2'!AQ$14&gt;0),IF(ISNUMBER('F5'!AQ11),('F5'!AQ11/'F2'!AQ$14)*1000,"N/A"),"N/A")</f>
        <v>N/A</v>
      </c>
      <c r="AG9" s="391" t="str">
        <f>IF(AND(ISNUMBER('F2'!AR$14),'F2'!AR$14&gt;0),IF(ISNUMBER('F5'!AR11),('F5'!AR11/'F2'!AR$14)*1000,"N/A"),"N/A")</f>
        <v>N/A</v>
      </c>
      <c r="AH9" s="391" t="str">
        <f>IF(AND(ISNUMBER('F2'!AS$14),'F2'!AS$14&gt;0),IF(ISNUMBER('F5'!AS11),('F5'!AS11/'F2'!AS$14)*1000,"N/A"),"N/A")</f>
        <v>N/A</v>
      </c>
      <c r="AI9" s="391" t="str">
        <f>IF(AND(ISNUMBER('F2'!AT$14),'F2'!AT$14&gt;0),IF(ISNUMBER('F5'!AT11),('F5'!AT11/'F2'!AT$14)*1000,"N/A"),"N/A")</f>
        <v>N/A</v>
      </c>
      <c r="AJ9" s="128"/>
      <c r="AK9" s="12"/>
      <c r="AL9" s="13"/>
      <c r="AM9" s="13"/>
      <c r="AN9" s="13"/>
      <c r="AO9" s="13"/>
      <c r="AP9" s="4"/>
    </row>
    <row r="10" spans="1:42" ht="14.25" customHeight="1" x14ac:dyDescent="0.25">
      <c r="A10" s="62"/>
      <c r="B10" s="127" t="s">
        <v>626</v>
      </c>
      <c r="C10" s="152"/>
      <c r="D10" s="129"/>
      <c r="E10" s="391" t="str">
        <f>IF(AND(ISNUMBER('F2'!O$14),'F2'!O$14&gt;0),IF(ISNUMBER('F5'!O12),('F5'!O12/'F2'!O$14)*1000,"N/A"),"N/A")</f>
        <v>N/A</v>
      </c>
      <c r="F10" s="391" t="str">
        <f>IF(AND(ISNUMBER('F2'!Q$14),'F2'!Q$14&gt;0),IF(ISNUMBER('F5'!Q12),('F5'!Q12/'F2'!Q$14)*1000,"N/A"),"N/A")</f>
        <v>N/A</v>
      </c>
      <c r="G10" s="391" t="str">
        <f>IF(AND(ISNUMBER('F2'!R$14),'F2'!R$14&gt;0),IF(ISNUMBER('F5'!R12),('F5'!R12/'F2'!R$14)*1000,"N/A"),"N/A")</f>
        <v>N/A</v>
      </c>
      <c r="H10" s="391" t="str">
        <f>IF(AND(ISNUMBER('F2'!S$14),'F2'!S$14&gt;0),IF(ISNUMBER('F5'!S12),('F5'!S12/'F2'!S$14)*1000,"N/A"),"N/A")</f>
        <v>N/A</v>
      </c>
      <c r="I10" s="391" t="str">
        <f>IF(AND(ISNUMBER('F2'!T$14),'F2'!T$14&gt;0),IF(ISNUMBER('F5'!T12),('F5'!T12/'F2'!T$14)*1000,"N/A"),"N/A")</f>
        <v>N/A</v>
      </c>
      <c r="J10" s="391" t="str">
        <f>IF(AND(ISNUMBER('F2'!U$14),'F2'!U$14&gt;0),IF(ISNUMBER('F5'!U12),('F5'!U12/'F2'!U$14)*1000,"N/A"),"N/A")</f>
        <v>N/A</v>
      </c>
      <c r="K10" s="391" t="str">
        <f>IF(AND(ISNUMBER('F2'!V$14),'F2'!V$14&gt;0),IF(ISNUMBER('F5'!V12),('F5'!V12/'F2'!V$14)*1000,"N/A"),"N/A")</f>
        <v>N/A</v>
      </c>
      <c r="L10" s="391" t="str">
        <f>IF(AND(ISNUMBER('F2'!W$14),'F2'!W$14&gt;0),IF(ISNUMBER('F5'!W12),('F5'!W12/'F2'!W$14)*1000,"N/A"),"N/A")</f>
        <v>N/A</v>
      </c>
      <c r="M10" s="391" t="str">
        <f>IF(AND(ISNUMBER('F2'!X$14),'F2'!X$14&gt;0),IF(ISNUMBER('F5'!X12),('F5'!X12/'F2'!X$14)*1000,"N/A"),"N/A")</f>
        <v>N/A</v>
      </c>
      <c r="N10" s="391" t="str">
        <f>IF(AND(ISNUMBER('F2'!Y$14),'F2'!Y$14&gt;0),IF(ISNUMBER('F5'!Y12),('F5'!Y12/'F2'!Y$14)*1000,"N/A"),"N/A")</f>
        <v>N/A</v>
      </c>
      <c r="O10" s="391" t="str">
        <f>IF(AND(ISNUMBER('F2'!Z$14),'F2'!Z$14&gt;0),IF(ISNUMBER('F5'!Z12),('F5'!Z12/'F2'!Z$14)*1000,"N/A"),"N/A")</f>
        <v>N/A</v>
      </c>
      <c r="P10" s="391" t="str">
        <f>IF(AND(ISNUMBER('F2'!AA$14),'F2'!AA$14&gt;0),IF(ISNUMBER('F5'!AA12),('F5'!AA12/'F2'!AA$14)*1000,"N/A"),"N/A")</f>
        <v>N/A</v>
      </c>
      <c r="Q10" s="391" t="str">
        <f>IF(AND(ISNUMBER('F2'!AB$14),'F2'!AB$14&gt;0),IF(ISNUMBER('F5'!AB12),('F5'!AB12/'F2'!AB$14)*1000,"N/A"),"N/A")</f>
        <v>N/A</v>
      </c>
      <c r="R10" s="391" t="str">
        <f>IF(AND(ISNUMBER('F2'!AC$14),'F2'!AC$14&gt;0),IF(ISNUMBER('F5'!AC12),('F5'!AC12/'F2'!AC$14)*1000,"N/A"),"N/A")</f>
        <v>N/A</v>
      </c>
      <c r="S10" s="391" t="str">
        <f>IF(AND(ISNUMBER('F2'!AD$14),'F2'!AD$14&gt;0),IF(ISNUMBER('F5'!AD12),('F5'!AD12/'F2'!AD$14)*1000,"N/A"),"N/A")</f>
        <v>N/A</v>
      </c>
      <c r="T10" s="391" t="str">
        <f>IF(AND(ISNUMBER('F2'!AE$14),'F2'!AE$14&gt;0),IF(ISNUMBER('F5'!AE12),('F5'!AE12/'F2'!AE$14)*1000,"N/A"),"N/A")</f>
        <v>N/A</v>
      </c>
      <c r="U10" s="391" t="str">
        <f>IF(AND(ISNUMBER('F2'!AF$14),'F2'!AF$14&gt;0),IF(ISNUMBER('F5'!AF12),('F5'!AF12/'F2'!AF$14)*1000,"N/A"),"N/A")</f>
        <v>N/A</v>
      </c>
      <c r="V10" s="391" t="str">
        <f>IF(AND(ISNUMBER('F2'!AG$14),'F2'!AG$14&gt;0),IF(ISNUMBER('F5'!AG12),('F5'!AG12/'F2'!AG$14)*1000,"N/A"),"N/A")</f>
        <v>N/A</v>
      </c>
      <c r="W10" s="391" t="str">
        <f>IF(AND(ISNUMBER('F2'!AH$14),'F2'!AH$14&gt;0),IF(ISNUMBER('F5'!AH12),('F5'!AH12/'F2'!AH$14)*1000,"N/A"),"N/A")</f>
        <v>N/A</v>
      </c>
      <c r="X10" s="391" t="str">
        <f>IF(AND(ISNUMBER('F2'!AI$14),'F2'!AI$14&gt;0),IF(ISNUMBER('F5'!AI12),('F5'!AI12/'F2'!AI$14)*1000,"N/A"),"N/A")</f>
        <v>N/A</v>
      </c>
      <c r="Y10" s="391" t="str">
        <f>IF(AND(ISNUMBER('F2'!AJ$14),'F2'!AJ$14&gt;0),IF(ISNUMBER('F5'!AJ12),('F5'!AJ12/'F2'!AJ$14)*1000,"N/A"),"N/A")</f>
        <v>N/A</v>
      </c>
      <c r="Z10" s="391" t="str">
        <f>IF(AND(ISNUMBER('F2'!AK$14),'F2'!AK$14&gt;0),IF(ISNUMBER('F5'!AK12),('F5'!AK12/'F2'!AK$14)*1000,"N/A"),"N/A")</f>
        <v>N/A</v>
      </c>
      <c r="AA10" s="391" t="str">
        <f>IF(AND(ISNUMBER('F2'!AL$14),'F2'!AL$14&gt;0),IF(ISNUMBER('F5'!AL12),('F5'!AL12/'F2'!AL$14)*1000,"N/A"),"N/A")</f>
        <v>N/A</v>
      </c>
      <c r="AB10" s="391" t="str">
        <f>IF(AND(ISNUMBER('F2'!AM$14),'F2'!AM$14&gt;0),IF(ISNUMBER('F5'!AM12),('F5'!AM12/'F2'!AM$14)*1000,"N/A"),"N/A")</f>
        <v>N/A</v>
      </c>
      <c r="AC10" s="391" t="str">
        <f>IF(AND(ISNUMBER('F2'!AN$14),'F2'!AN$14&gt;0),IF(ISNUMBER('F5'!AN12),('F5'!AN12/'F2'!AN$14)*1000,"N/A"),"N/A")</f>
        <v>N/A</v>
      </c>
      <c r="AD10" s="391" t="str">
        <f>IF(AND(ISNUMBER('F2'!AO$14),'F2'!AO$14&gt;0),IF(ISNUMBER('F5'!AO12),('F5'!AO12/'F2'!AO$14)*1000,"N/A"),"N/A")</f>
        <v>N/A</v>
      </c>
      <c r="AE10" s="391" t="str">
        <f>IF(AND(ISNUMBER('F2'!AP$14),'F2'!AP$14&gt;0),IF(ISNUMBER('F5'!AP12),('F5'!AP12/'F2'!AP$14)*1000,"N/A"),"N/A")</f>
        <v>N/A</v>
      </c>
      <c r="AF10" s="391" t="str">
        <f>IF(AND(ISNUMBER('F2'!AQ$14),'F2'!AQ$14&gt;0),IF(ISNUMBER('F5'!AQ12),('F5'!AQ12/'F2'!AQ$14)*1000,"N/A"),"N/A")</f>
        <v>N/A</v>
      </c>
      <c r="AG10" s="391" t="str">
        <f>IF(AND(ISNUMBER('F2'!AR$14),'F2'!AR$14&gt;0),IF(ISNUMBER('F5'!AR12),('F5'!AR12/'F2'!AR$14)*1000,"N/A"),"N/A")</f>
        <v>N/A</v>
      </c>
      <c r="AH10" s="391" t="str">
        <f>IF(AND(ISNUMBER('F2'!AS$14),'F2'!AS$14&gt;0),IF(ISNUMBER('F5'!AS12),('F5'!AS12/'F2'!AS$14)*1000,"N/A"),"N/A")</f>
        <v>N/A</v>
      </c>
      <c r="AI10" s="391" t="str">
        <f>IF(AND(ISNUMBER('F2'!AT$14),'F2'!AT$14&gt;0),IF(ISNUMBER('F5'!AT12),('F5'!AT12/'F2'!AT$14)*1000,"N/A"),"N/A")</f>
        <v>N/A</v>
      </c>
      <c r="AJ10" s="128"/>
      <c r="AK10" s="12"/>
      <c r="AL10" s="13"/>
      <c r="AM10" s="13"/>
      <c r="AN10" s="13"/>
      <c r="AO10" s="13"/>
      <c r="AP10" s="4"/>
    </row>
    <row r="11" spans="1:42" ht="14.25" customHeight="1" x14ac:dyDescent="0.25">
      <c r="A11" s="62"/>
      <c r="B11" s="127" t="s">
        <v>608</v>
      </c>
      <c r="C11" s="152"/>
      <c r="D11" s="129"/>
      <c r="E11" s="391" t="str">
        <f>IF(AND(ISNUMBER('F2'!O$14),'F2'!O$14&gt;0),IF(ISNUMBER('F5'!O13),('F5'!O13/'F2'!O$14)*1000,"N/A"),"N/A")</f>
        <v>N/A</v>
      </c>
      <c r="F11" s="391" t="str">
        <f>IF(AND(ISNUMBER('F2'!Q$14),'F2'!Q$14&gt;0),IF(ISNUMBER('F5'!Q13),('F5'!Q13/'F2'!Q$14)*1000,"N/A"),"N/A")</f>
        <v>N/A</v>
      </c>
      <c r="G11" s="391" t="str">
        <f>IF(AND(ISNUMBER('F2'!R$14),'F2'!R$14&gt;0),IF(ISNUMBER('F5'!R13),('F5'!R13/'F2'!R$14)*1000,"N/A"),"N/A")</f>
        <v>N/A</v>
      </c>
      <c r="H11" s="391" t="str">
        <f>IF(AND(ISNUMBER('F2'!S$14),'F2'!S$14&gt;0),IF(ISNUMBER('F5'!S13),('F5'!S13/'F2'!S$14)*1000,"N/A"),"N/A")</f>
        <v>N/A</v>
      </c>
      <c r="I11" s="391" t="str">
        <f>IF(AND(ISNUMBER('F2'!T$14),'F2'!T$14&gt;0),IF(ISNUMBER('F5'!T13),('F5'!T13/'F2'!T$14)*1000,"N/A"),"N/A")</f>
        <v>N/A</v>
      </c>
      <c r="J11" s="391" t="str">
        <f>IF(AND(ISNUMBER('F2'!U$14),'F2'!U$14&gt;0),IF(ISNUMBER('F5'!U13),('F5'!U13/'F2'!U$14)*1000,"N/A"),"N/A")</f>
        <v>N/A</v>
      </c>
      <c r="K11" s="391" t="str">
        <f>IF(AND(ISNUMBER('F2'!V$14),'F2'!V$14&gt;0),IF(ISNUMBER('F5'!V13),('F5'!V13/'F2'!V$14)*1000,"N/A"),"N/A")</f>
        <v>N/A</v>
      </c>
      <c r="L11" s="391" t="str">
        <f>IF(AND(ISNUMBER('F2'!W$14),'F2'!W$14&gt;0),IF(ISNUMBER('F5'!W13),('F5'!W13/'F2'!W$14)*1000,"N/A"),"N/A")</f>
        <v>N/A</v>
      </c>
      <c r="M11" s="391" t="str">
        <f>IF(AND(ISNUMBER('F2'!X$14),'F2'!X$14&gt;0),IF(ISNUMBER('F5'!X13),('F5'!X13/'F2'!X$14)*1000,"N/A"),"N/A")</f>
        <v>N/A</v>
      </c>
      <c r="N11" s="391" t="str">
        <f>IF(AND(ISNUMBER('F2'!Y$14),'F2'!Y$14&gt;0),IF(ISNUMBER('F5'!Y13),('F5'!Y13/'F2'!Y$14)*1000,"N/A"),"N/A")</f>
        <v>N/A</v>
      </c>
      <c r="O11" s="391" t="str">
        <f>IF(AND(ISNUMBER('F2'!Z$14),'F2'!Z$14&gt;0),IF(ISNUMBER('F5'!Z13),('F5'!Z13/'F2'!Z$14)*1000,"N/A"),"N/A")</f>
        <v>N/A</v>
      </c>
      <c r="P11" s="391" t="str">
        <f>IF(AND(ISNUMBER('F2'!AA$14),'F2'!AA$14&gt;0),IF(ISNUMBER('F5'!AA13),('F5'!AA13/'F2'!AA$14)*1000,"N/A"),"N/A")</f>
        <v>N/A</v>
      </c>
      <c r="Q11" s="391" t="str">
        <f>IF(AND(ISNUMBER('F2'!AB$14),'F2'!AB$14&gt;0),IF(ISNUMBER('F5'!AB13),('F5'!AB13/'F2'!AB$14)*1000,"N/A"),"N/A")</f>
        <v>N/A</v>
      </c>
      <c r="R11" s="391" t="str">
        <f>IF(AND(ISNUMBER('F2'!AC$14),'F2'!AC$14&gt;0),IF(ISNUMBER('F5'!AC13),('F5'!AC13/'F2'!AC$14)*1000,"N/A"),"N/A")</f>
        <v>N/A</v>
      </c>
      <c r="S11" s="391" t="str">
        <f>IF(AND(ISNUMBER('F2'!AD$14),'F2'!AD$14&gt;0),IF(ISNUMBER('F5'!AD13),('F5'!AD13/'F2'!AD$14)*1000,"N/A"),"N/A")</f>
        <v>N/A</v>
      </c>
      <c r="T11" s="391" t="str">
        <f>IF(AND(ISNUMBER('F2'!AE$14),'F2'!AE$14&gt;0),IF(ISNUMBER('F5'!AE13),('F5'!AE13/'F2'!AE$14)*1000,"N/A"),"N/A")</f>
        <v>N/A</v>
      </c>
      <c r="U11" s="391" t="str">
        <f>IF(AND(ISNUMBER('F2'!AF$14),'F2'!AF$14&gt;0),IF(ISNUMBER('F5'!AF13),('F5'!AF13/'F2'!AF$14)*1000,"N/A"),"N/A")</f>
        <v>N/A</v>
      </c>
      <c r="V11" s="391" t="str">
        <f>IF(AND(ISNUMBER('F2'!AG$14),'F2'!AG$14&gt;0),IF(ISNUMBER('F5'!AG13),('F5'!AG13/'F2'!AG$14)*1000,"N/A"),"N/A")</f>
        <v>N/A</v>
      </c>
      <c r="W11" s="391" t="str">
        <f>IF(AND(ISNUMBER('F2'!AH$14),'F2'!AH$14&gt;0),IF(ISNUMBER('F5'!AH13),('F5'!AH13/'F2'!AH$14)*1000,"N/A"),"N/A")</f>
        <v>N/A</v>
      </c>
      <c r="X11" s="391" t="str">
        <f>IF(AND(ISNUMBER('F2'!AI$14),'F2'!AI$14&gt;0),IF(ISNUMBER('F5'!AI13),('F5'!AI13/'F2'!AI$14)*1000,"N/A"),"N/A")</f>
        <v>N/A</v>
      </c>
      <c r="Y11" s="391" t="str">
        <f>IF(AND(ISNUMBER('F2'!AJ$14),'F2'!AJ$14&gt;0),IF(ISNUMBER('F5'!AJ13),('F5'!AJ13/'F2'!AJ$14)*1000,"N/A"),"N/A")</f>
        <v>N/A</v>
      </c>
      <c r="Z11" s="391" t="str">
        <f>IF(AND(ISNUMBER('F2'!AK$14),'F2'!AK$14&gt;0),IF(ISNUMBER('F5'!AK13),('F5'!AK13/'F2'!AK$14)*1000,"N/A"),"N/A")</f>
        <v>N/A</v>
      </c>
      <c r="AA11" s="391" t="str">
        <f>IF(AND(ISNUMBER('F2'!AL$14),'F2'!AL$14&gt;0),IF(ISNUMBER('F5'!AL13),('F5'!AL13/'F2'!AL$14)*1000,"N/A"),"N/A")</f>
        <v>N/A</v>
      </c>
      <c r="AB11" s="391" t="str">
        <f>IF(AND(ISNUMBER('F2'!AM$14),'F2'!AM$14&gt;0),IF(ISNUMBER('F5'!AM13),('F5'!AM13/'F2'!AM$14)*1000,"N/A"),"N/A")</f>
        <v>N/A</v>
      </c>
      <c r="AC11" s="391" t="str">
        <f>IF(AND(ISNUMBER('F2'!AN$14),'F2'!AN$14&gt;0),IF(ISNUMBER('F5'!AN13),('F5'!AN13/'F2'!AN$14)*1000,"N/A"),"N/A")</f>
        <v>N/A</v>
      </c>
      <c r="AD11" s="391" t="str">
        <f>IF(AND(ISNUMBER('F2'!AO$14),'F2'!AO$14&gt;0),IF(ISNUMBER('F5'!AO13),('F5'!AO13/'F2'!AO$14)*1000,"N/A"),"N/A")</f>
        <v>N/A</v>
      </c>
      <c r="AE11" s="391" t="str">
        <f>IF(AND(ISNUMBER('F2'!AP$14),'F2'!AP$14&gt;0),IF(ISNUMBER('F5'!AP13),('F5'!AP13/'F2'!AP$14)*1000,"N/A"),"N/A")</f>
        <v>N/A</v>
      </c>
      <c r="AF11" s="391" t="str">
        <f>IF(AND(ISNUMBER('F2'!AQ$14),'F2'!AQ$14&gt;0),IF(ISNUMBER('F5'!AQ13),('F5'!AQ13/'F2'!AQ$14)*1000,"N/A"),"N/A")</f>
        <v>N/A</v>
      </c>
      <c r="AG11" s="391" t="str">
        <f>IF(AND(ISNUMBER('F2'!AR$14),'F2'!AR$14&gt;0),IF(ISNUMBER('F5'!AR13),('F5'!AR13/'F2'!AR$14)*1000,"N/A"),"N/A")</f>
        <v>N/A</v>
      </c>
      <c r="AH11" s="391" t="str">
        <f>IF(AND(ISNUMBER('F2'!AS$14),'F2'!AS$14&gt;0),IF(ISNUMBER('F5'!AS13),('F5'!AS13/'F2'!AS$14)*1000,"N/A"),"N/A")</f>
        <v>N/A</v>
      </c>
      <c r="AI11" s="391" t="str">
        <f>IF(AND(ISNUMBER('F2'!AT$14),'F2'!AT$14&gt;0),IF(ISNUMBER('F5'!AT13),('F5'!AT13/'F2'!AT$14)*1000,"N/A"),"N/A")</f>
        <v>N/A</v>
      </c>
      <c r="AJ11" s="128"/>
      <c r="AK11" s="12"/>
      <c r="AL11" s="13"/>
      <c r="AM11" s="13"/>
      <c r="AN11" s="13"/>
      <c r="AO11" s="13"/>
      <c r="AP11" s="4"/>
    </row>
    <row r="12" spans="1:42" ht="14.25" customHeight="1" x14ac:dyDescent="0.25">
      <c r="A12" s="62"/>
      <c r="B12" s="127" t="s">
        <v>735</v>
      </c>
      <c r="C12" s="152"/>
      <c r="D12" s="129"/>
      <c r="E12" s="391" t="str">
        <f>IF(AND(ISNUMBER('F2'!O$14),'F2'!O$14&gt;0),IF(ISNUMBER('F5'!O14),('F5'!O14/'F2'!O$14)*1000,"N/A"),"N/A")</f>
        <v>N/A</v>
      </c>
      <c r="F12" s="391" t="str">
        <f>IF(AND(ISNUMBER('F2'!Q$14),'F2'!Q$14&gt;0),IF(ISNUMBER('F5'!Q14),('F5'!Q14/'F2'!Q$14)*1000,"N/A"),"N/A")</f>
        <v>N/A</v>
      </c>
      <c r="G12" s="391" t="str">
        <f>IF(AND(ISNUMBER('F2'!R$14),'F2'!R$14&gt;0),IF(ISNUMBER('F5'!R14),('F5'!R14/'F2'!R$14)*1000,"N/A"),"N/A")</f>
        <v>N/A</v>
      </c>
      <c r="H12" s="391" t="str">
        <f>IF(AND(ISNUMBER('F2'!S$14),'F2'!S$14&gt;0),IF(ISNUMBER('F5'!S14),('F5'!S14/'F2'!S$14)*1000,"N/A"),"N/A")</f>
        <v>N/A</v>
      </c>
      <c r="I12" s="391" t="str">
        <f>IF(AND(ISNUMBER('F2'!T$14),'F2'!T$14&gt;0),IF(ISNUMBER('F5'!T14),('F5'!T14/'F2'!T$14)*1000,"N/A"),"N/A")</f>
        <v>N/A</v>
      </c>
      <c r="J12" s="391" t="str">
        <f>IF(AND(ISNUMBER('F2'!U$14),'F2'!U$14&gt;0),IF(ISNUMBER('F5'!U14),('F5'!U14/'F2'!U$14)*1000,"N/A"),"N/A")</f>
        <v>N/A</v>
      </c>
      <c r="K12" s="391" t="str">
        <f>IF(AND(ISNUMBER('F2'!V$14),'F2'!V$14&gt;0),IF(ISNUMBER('F5'!V14),('F5'!V14/'F2'!V$14)*1000,"N/A"),"N/A")</f>
        <v>N/A</v>
      </c>
      <c r="L12" s="391" t="str">
        <f>IF(AND(ISNUMBER('F2'!W$14),'F2'!W$14&gt;0),IF(ISNUMBER('F5'!W14),('F5'!W14/'F2'!W$14)*1000,"N/A"),"N/A")</f>
        <v>N/A</v>
      </c>
      <c r="M12" s="391" t="str">
        <f>IF(AND(ISNUMBER('F2'!X$14),'F2'!X$14&gt;0),IF(ISNUMBER('F5'!X14),('F5'!X14/'F2'!X$14)*1000,"N/A"),"N/A")</f>
        <v>N/A</v>
      </c>
      <c r="N12" s="391" t="str">
        <f>IF(AND(ISNUMBER('F2'!Y$14),'F2'!Y$14&gt;0),IF(ISNUMBER('F5'!Y14),('F5'!Y14/'F2'!Y$14)*1000,"N/A"),"N/A")</f>
        <v>N/A</v>
      </c>
      <c r="O12" s="391" t="str">
        <f>IF(AND(ISNUMBER('F2'!Z$14),'F2'!Z$14&gt;0),IF(ISNUMBER('F5'!Z14),('F5'!Z14/'F2'!Z$14)*1000,"N/A"),"N/A")</f>
        <v>N/A</v>
      </c>
      <c r="P12" s="391" t="str">
        <f>IF(AND(ISNUMBER('F2'!AA$14),'F2'!AA$14&gt;0),IF(ISNUMBER('F5'!AA14),('F5'!AA14/'F2'!AA$14)*1000,"N/A"),"N/A")</f>
        <v>N/A</v>
      </c>
      <c r="Q12" s="391" t="str">
        <f>IF(AND(ISNUMBER('F2'!AB$14),'F2'!AB$14&gt;0),IF(ISNUMBER('F5'!AB14),('F5'!AB14/'F2'!AB$14)*1000,"N/A"),"N/A")</f>
        <v>N/A</v>
      </c>
      <c r="R12" s="391" t="str">
        <f>IF(AND(ISNUMBER('F2'!AC$14),'F2'!AC$14&gt;0),IF(ISNUMBER('F5'!AC14),('F5'!AC14/'F2'!AC$14)*1000,"N/A"),"N/A")</f>
        <v>N/A</v>
      </c>
      <c r="S12" s="391" t="str">
        <f>IF(AND(ISNUMBER('F2'!AD$14),'F2'!AD$14&gt;0),IF(ISNUMBER('F5'!AD14),('F5'!AD14/'F2'!AD$14)*1000,"N/A"),"N/A")</f>
        <v>N/A</v>
      </c>
      <c r="T12" s="391" t="str">
        <f>IF(AND(ISNUMBER('F2'!AE$14),'F2'!AE$14&gt;0),IF(ISNUMBER('F5'!AE14),('F5'!AE14/'F2'!AE$14)*1000,"N/A"),"N/A")</f>
        <v>N/A</v>
      </c>
      <c r="U12" s="391" t="str">
        <f>IF(AND(ISNUMBER('F2'!AF$14),'F2'!AF$14&gt;0),IF(ISNUMBER('F5'!AF14),('F5'!AF14/'F2'!AF$14)*1000,"N/A"),"N/A")</f>
        <v>N/A</v>
      </c>
      <c r="V12" s="391" t="str">
        <f>IF(AND(ISNUMBER('F2'!AG$14),'F2'!AG$14&gt;0),IF(ISNUMBER('F5'!AG14),('F5'!AG14/'F2'!AG$14)*1000,"N/A"),"N/A")</f>
        <v>N/A</v>
      </c>
      <c r="W12" s="391" t="str">
        <f>IF(AND(ISNUMBER('F2'!AH$14),'F2'!AH$14&gt;0),IF(ISNUMBER('F5'!AH14),('F5'!AH14/'F2'!AH$14)*1000,"N/A"),"N/A")</f>
        <v>N/A</v>
      </c>
      <c r="X12" s="391" t="str">
        <f>IF(AND(ISNUMBER('F2'!AI$14),'F2'!AI$14&gt;0),IF(ISNUMBER('F5'!AI14),('F5'!AI14/'F2'!AI$14)*1000,"N/A"),"N/A")</f>
        <v>N/A</v>
      </c>
      <c r="Y12" s="391" t="str">
        <f>IF(AND(ISNUMBER('F2'!AJ$14),'F2'!AJ$14&gt;0),IF(ISNUMBER('F5'!AJ14),('F5'!AJ14/'F2'!AJ$14)*1000,"N/A"),"N/A")</f>
        <v>N/A</v>
      </c>
      <c r="Z12" s="391" t="str">
        <f>IF(AND(ISNUMBER('F2'!AK$14),'F2'!AK$14&gt;0),IF(ISNUMBER('F5'!AK14),('F5'!AK14/'F2'!AK$14)*1000,"N/A"),"N/A")</f>
        <v>N/A</v>
      </c>
      <c r="AA12" s="391" t="str">
        <f>IF(AND(ISNUMBER('F2'!AL$14),'F2'!AL$14&gt;0),IF(ISNUMBER('F5'!AL14),('F5'!AL14/'F2'!AL$14)*1000,"N/A"),"N/A")</f>
        <v>N/A</v>
      </c>
      <c r="AB12" s="391" t="str">
        <f>IF(AND(ISNUMBER('F2'!AM$14),'F2'!AM$14&gt;0),IF(ISNUMBER('F5'!AM14),('F5'!AM14/'F2'!AM$14)*1000,"N/A"),"N/A")</f>
        <v>N/A</v>
      </c>
      <c r="AC12" s="391" t="str">
        <f>IF(AND(ISNUMBER('F2'!AN$14),'F2'!AN$14&gt;0),IF(ISNUMBER('F5'!AN14),('F5'!AN14/'F2'!AN$14)*1000,"N/A"),"N/A")</f>
        <v>N/A</v>
      </c>
      <c r="AD12" s="391" t="str">
        <f>IF(AND(ISNUMBER('F2'!AO$14),'F2'!AO$14&gt;0),IF(ISNUMBER('F5'!AO14),('F5'!AO14/'F2'!AO$14)*1000,"N/A"),"N/A")</f>
        <v>N/A</v>
      </c>
      <c r="AE12" s="391" t="str">
        <f>IF(AND(ISNUMBER('F2'!AP$14),'F2'!AP$14&gt;0),IF(ISNUMBER('F5'!AP14),('F5'!AP14/'F2'!AP$14)*1000,"N/A"),"N/A")</f>
        <v>N/A</v>
      </c>
      <c r="AF12" s="391" t="str">
        <f>IF(AND(ISNUMBER('F2'!AQ$14),'F2'!AQ$14&gt;0),IF(ISNUMBER('F5'!AQ14),('F5'!AQ14/'F2'!AQ$14)*1000,"N/A"),"N/A")</f>
        <v>N/A</v>
      </c>
      <c r="AG12" s="391" t="str">
        <f>IF(AND(ISNUMBER('F2'!AR$14),'F2'!AR$14&gt;0),IF(ISNUMBER('F5'!AR14),('F5'!AR14/'F2'!AR$14)*1000,"N/A"),"N/A")</f>
        <v>N/A</v>
      </c>
      <c r="AH12" s="391" t="str">
        <f>IF(AND(ISNUMBER('F2'!AS$14),'F2'!AS$14&gt;0),IF(ISNUMBER('F5'!AS14),('F5'!AS14/'F2'!AS$14)*1000,"N/A"),"N/A")</f>
        <v>N/A</v>
      </c>
      <c r="AI12" s="391" t="str">
        <f>IF(AND(ISNUMBER('F2'!AT$14),'F2'!AT$14&gt;0),IF(ISNUMBER('F5'!AT14),('F5'!AT14/'F2'!AT$14)*1000,"N/A"),"N/A")</f>
        <v>N/A</v>
      </c>
      <c r="AJ12" s="128"/>
      <c r="AK12" s="12"/>
      <c r="AL12" s="13"/>
      <c r="AM12" s="13"/>
      <c r="AN12" s="13"/>
      <c r="AO12" s="13"/>
      <c r="AP12" s="4"/>
    </row>
    <row r="13" spans="1:42" ht="14.25" customHeight="1" x14ac:dyDescent="0.25">
      <c r="A13" s="62"/>
      <c r="B13" s="127" t="s">
        <v>664</v>
      </c>
      <c r="C13" s="152"/>
      <c r="D13" s="129"/>
      <c r="E13" s="391" t="str">
        <f>IF(AND(ISNUMBER('F2'!O$14),'F2'!O$14&gt;0),IF(ISNUMBER('F5'!O15),('F5'!O15/'F2'!O$14)*1000,"N/A"),"N/A")</f>
        <v>N/A</v>
      </c>
      <c r="F13" s="391" t="str">
        <f>IF(AND(ISNUMBER('F2'!Q$14),'F2'!Q$14&gt;0),IF(ISNUMBER('F5'!Q15),('F5'!Q15/'F2'!Q$14)*1000,"N/A"),"N/A")</f>
        <v>N/A</v>
      </c>
      <c r="G13" s="391" t="str">
        <f>IF(AND(ISNUMBER('F2'!R$14),'F2'!R$14&gt;0),IF(ISNUMBER('F5'!R15),('F5'!R15/'F2'!R$14)*1000,"N/A"),"N/A")</f>
        <v>N/A</v>
      </c>
      <c r="H13" s="391" t="str">
        <f>IF(AND(ISNUMBER('F2'!S$14),'F2'!S$14&gt;0),IF(ISNUMBER('F5'!S15),('F5'!S15/'F2'!S$14)*1000,"N/A"),"N/A")</f>
        <v>N/A</v>
      </c>
      <c r="I13" s="391" t="str">
        <f>IF(AND(ISNUMBER('F2'!T$14),'F2'!T$14&gt;0),IF(ISNUMBER('F5'!T15),('F5'!T15/'F2'!T$14)*1000,"N/A"),"N/A")</f>
        <v>N/A</v>
      </c>
      <c r="J13" s="391" t="str">
        <f>IF(AND(ISNUMBER('F2'!U$14),'F2'!U$14&gt;0),IF(ISNUMBER('F5'!U15),('F5'!U15/'F2'!U$14)*1000,"N/A"),"N/A")</f>
        <v>N/A</v>
      </c>
      <c r="K13" s="391" t="str">
        <f>IF(AND(ISNUMBER('F2'!V$14),'F2'!V$14&gt;0),IF(ISNUMBER('F5'!V15),('F5'!V15/'F2'!V$14)*1000,"N/A"),"N/A")</f>
        <v>N/A</v>
      </c>
      <c r="L13" s="391" t="str">
        <f>IF(AND(ISNUMBER('F2'!W$14),'F2'!W$14&gt;0),IF(ISNUMBER('F5'!W15),('F5'!W15/'F2'!W$14)*1000,"N/A"),"N/A")</f>
        <v>N/A</v>
      </c>
      <c r="M13" s="391" t="str">
        <f>IF(AND(ISNUMBER('F2'!X$14),'F2'!X$14&gt;0),IF(ISNUMBER('F5'!X15),('F5'!X15/'F2'!X$14)*1000,"N/A"),"N/A")</f>
        <v>N/A</v>
      </c>
      <c r="N13" s="391" t="str">
        <f>IF(AND(ISNUMBER('F2'!Y$14),'F2'!Y$14&gt;0),IF(ISNUMBER('F5'!Y15),('F5'!Y15/'F2'!Y$14)*1000,"N/A"),"N/A")</f>
        <v>N/A</v>
      </c>
      <c r="O13" s="391" t="str">
        <f>IF(AND(ISNUMBER('F2'!Z$14),'F2'!Z$14&gt;0),IF(ISNUMBER('F5'!Z15),('F5'!Z15/'F2'!Z$14)*1000,"N/A"),"N/A")</f>
        <v>N/A</v>
      </c>
      <c r="P13" s="391" t="str">
        <f>IF(AND(ISNUMBER('F2'!AA$14),'F2'!AA$14&gt;0),IF(ISNUMBER('F5'!AA15),('F5'!AA15/'F2'!AA$14)*1000,"N/A"),"N/A")</f>
        <v>N/A</v>
      </c>
      <c r="Q13" s="391" t="str">
        <f>IF(AND(ISNUMBER('F2'!AB$14),'F2'!AB$14&gt;0),IF(ISNUMBER('F5'!AB15),('F5'!AB15/'F2'!AB$14)*1000,"N/A"),"N/A")</f>
        <v>N/A</v>
      </c>
      <c r="R13" s="391" t="str">
        <f>IF(AND(ISNUMBER('F2'!AC$14),'F2'!AC$14&gt;0),IF(ISNUMBER('F5'!AC15),('F5'!AC15/'F2'!AC$14)*1000,"N/A"),"N/A")</f>
        <v>N/A</v>
      </c>
      <c r="S13" s="391" t="str">
        <f>IF(AND(ISNUMBER('F2'!AD$14),'F2'!AD$14&gt;0),IF(ISNUMBER('F5'!AD15),('F5'!AD15/'F2'!AD$14)*1000,"N/A"),"N/A")</f>
        <v>N/A</v>
      </c>
      <c r="T13" s="391" t="str">
        <f>IF(AND(ISNUMBER('F2'!AE$14),'F2'!AE$14&gt;0),IF(ISNUMBER('F5'!AE15),('F5'!AE15/'F2'!AE$14)*1000,"N/A"),"N/A")</f>
        <v>N/A</v>
      </c>
      <c r="U13" s="391" t="str">
        <f>IF(AND(ISNUMBER('F2'!AF$14),'F2'!AF$14&gt;0),IF(ISNUMBER('F5'!AF15),('F5'!AF15/'F2'!AF$14)*1000,"N/A"),"N/A")</f>
        <v>N/A</v>
      </c>
      <c r="V13" s="391" t="str">
        <f>IF(AND(ISNUMBER('F2'!AG$14),'F2'!AG$14&gt;0),IF(ISNUMBER('F5'!AG15),('F5'!AG15/'F2'!AG$14)*1000,"N/A"),"N/A")</f>
        <v>N/A</v>
      </c>
      <c r="W13" s="391" t="str">
        <f>IF(AND(ISNUMBER('F2'!AH$14),'F2'!AH$14&gt;0),IF(ISNUMBER('F5'!AH15),('F5'!AH15/'F2'!AH$14)*1000,"N/A"),"N/A")</f>
        <v>N/A</v>
      </c>
      <c r="X13" s="391" t="str">
        <f>IF(AND(ISNUMBER('F2'!AI$14),'F2'!AI$14&gt;0),IF(ISNUMBER('F5'!AI15),('F5'!AI15/'F2'!AI$14)*1000,"N/A"),"N/A")</f>
        <v>N/A</v>
      </c>
      <c r="Y13" s="391" t="str">
        <f>IF(AND(ISNUMBER('F2'!AJ$14),'F2'!AJ$14&gt;0),IF(ISNUMBER('F5'!AJ15),('F5'!AJ15/'F2'!AJ$14)*1000,"N/A"),"N/A")</f>
        <v>N/A</v>
      </c>
      <c r="Z13" s="391" t="str">
        <f>IF(AND(ISNUMBER('F2'!AK$14),'F2'!AK$14&gt;0),IF(ISNUMBER('F5'!AK15),('F5'!AK15/'F2'!AK$14)*1000,"N/A"),"N/A")</f>
        <v>N/A</v>
      </c>
      <c r="AA13" s="391" t="str">
        <f>IF(AND(ISNUMBER('F2'!AL$14),'F2'!AL$14&gt;0),IF(ISNUMBER('F5'!AL15),('F5'!AL15/'F2'!AL$14)*1000,"N/A"),"N/A")</f>
        <v>N/A</v>
      </c>
      <c r="AB13" s="391" t="str">
        <f>IF(AND(ISNUMBER('F2'!AM$14),'F2'!AM$14&gt;0),IF(ISNUMBER('F5'!AM15),('F5'!AM15/'F2'!AM$14)*1000,"N/A"),"N/A")</f>
        <v>N/A</v>
      </c>
      <c r="AC13" s="391" t="str">
        <f>IF(AND(ISNUMBER('F2'!AN$14),'F2'!AN$14&gt;0),IF(ISNUMBER('F5'!AN15),('F5'!AN15/'F2'!AN$14)*1000,"N/A"),"N/A")</f>
        <v>N/A</v>
      </c>
      <c r="AD13" s="391" t="str">
        <f>IF(AND(ISNUMBER('F2'!AO$14),'F2'!AO$14&gt;0),IF(ISNUMBER('F5'!AO15),('F5'!AO15/'F2'!AO$14)*1000,"N/A"),"N/A")</f>
        <v>N/A</v>
      </c>
      <c r="AE13" s="391" t="str">
        <f>IF(AND(ISNUMBER('F2'!AP$14),'F2'!AP$14&gt;0),IF(ISNUMBER('F5'!AP15),('F5'!AP15/'F2'!AP$14)*1000,"N/A"),"N/A")</f>
        <v>N/A</v>
      </c>
      <c r="AF13" s="391" t="str">
        <f>IF(AND(ISNUMBER('F2'!AQ$14),'F2'!AQ$14&gt;0),IF(ISNUMBER('F5'!AQ15),('F5'!AQ15/'F2'!AQ$14)*1000,"N/A"),"N/A")</f>
        <v>N/A</v>
      </c>
      <c r="AG13" s="391" t="str">
        <f>IF(AND(ISNUMBER('F2'!AR$14),'F2'!AR$14&gt;0),IF(ISNUMBER('F5'!AR15),('F5'!AR15/'F2'!AR$14)*1000,"N/A"),"N/A")</f>
        <v>N/A</v>
      </c>
      <c r="AH13" s="391" t="str">
        <f>IF(AND(ISNUMBER('F2'!AS$14),'F2'!AS$14&gt;0),IF(ISNUMBER('F5'!AS15),('F5'!AS15/'F2'!AS$14)*1000,"N/A"),"N/A")</f>
        <v>N/A</v>
      </c>
      <c r="AI13" s="391" t="str">
        <f>IF(AND(ISNUMBER('F2'!AT$14),'F2'!AT$14&gt;0),IF(ISNUMBER('F5'!AT15),('F5'!AT15/'F2'!AT$14)*1000,"N/A"),"N/A")</f>
        <v>N/A</v>
      </c>
      <c r="AJ13" s="128"/>
      <c r="AK13" s="12"/>
      <c r="AL13" s="13"/>
      <c r="AM13" s="13"/>
      <c r="AN13" s="13"/>
      <c r="AO13" s="13"/>
      <c r="AP13" s="4"/>
    </row>
    <row r="14" spans="1:42" ht="14.25" customHeight="1" x14ac:dyDescent="0.25">
      <c r="A14" s="62"/>
      <c r="B14" s="127" t="s">
        <v>899</v>
      </c>
      <c r="C14" s="152"/>
      <c r="D14" s="129"/>
      <c r="E14" s="391" t="str">
        <f>IF(AND(ISNUMBER('F2'!O$14),'F2'!O$14&gt;0),IF(ISNUMBER('F5'!O16),('F5'!O16/'F2'!O$14)*1000,"N/A"),"N/A")</f>
        <v>N/A</v>
      </c>
      <c r="F14" s="391" t="str">
        <f>IF(AND(ISNUMBER('F2'!Q$14),'F2'!Q$14&gt;0),IF(ISNUMBER('F5'!Q16),('F5'!Q16/'F2'!Q$14)*1000,"N/A"),"N/A")</f>
        <v>N/A</v>
      </c>
      <c r="G14" s="391" t="str">
        <f>IF(AND(ISNUMBER('F2'!R$14),'F2'!R$14&gt;0),IF(ISNUMBER('F5'!R16),('F5'!R16/'F2'!R$14)*1000,"N/A"),"N/A")</f>
        <v>N/A</v>
      </c>
      <c r="H14" s="391" t="str">
        <f>IF(AND(ISNUMBER('F2'!S$14),'F2'!S$14&gt;0),IF(ISNUMBER('F5'!S16),('F5'!S16/'F2'!S$14)*1000,"N/A"),"N/A")</f>
        <v>N/A</v>
      </c>
      <c r="I14" s="391" t="str">
        <f>IF(AND(ISNUMBER('F2'!T$14),'F2'!T$14&gt;0),IF(ISNUMBER('F5'!T16),('F5'!T16/'F2'!T$14)*1000,"N/A"),"N/A")</f>
        <v>N/A</v>
      </c>
      <c r="J14" s="391" t="str">
        <f>IF(AND(ISNUMBER('F2'!U$14),'F2'!U$14&gt;0),IF(ISNUMBER('F5'!U16),('F5'!U16/'F2'!U$14)*1000,"N/A"),"N/A")</f>
        <v>N/A</v>
      </c>
      <c r="K14" s="391" t="str">
        <f>IF(AND(ISNUMBER('F2'!V$14),'F2'!V$14&gt;0),IF(ISNUMBER('F5'!V16),('F5'!V16/'F2'!V$14)*1000,"N/A"),"N/A")</f>
        <v>N/A</v>
      </c>
      <c r="L14" s="391" t="str">
        <f>IF(AND(ISNUMBER('F2'!W$14),'F2'!W$14&gt;0),IF(ISNUMBER('F5'!W16),('F5'!W16/'F2'!W$14)*1000,"N/A"),"N/A")</f>
        <v>N/A</v>
      </c>
      <c r="M14" s="391" t="str">
        <f>IF(AND(ISNUMBER('F2'!X$14),'F2'!X$14&gt;0),IF(ISNUMBER('F5'!X16),('F5'!X16/'F2'!X$14)*1000,"N/A"),"N/A")</f>
        <v>N/A</v>
      </c>
      <c r="N14" s="391" t="str">
        <f>IF(AND(ISNUMBER('F2'!Y$14),'F2'!Y$14&gt;0),IF(ISNUMBER('F5'!Y16),('F5'!Y16/'F2'!Y$14)*1000,"N/A"),"N/A")</f>
        <v>N/A</v>
      </c>
      <c r="O14" s="391" t="str">
        <f>IF(AND(ISNUMBER('F2'!Z$14),'F2'!Z$14&gt;0),IF(ISNUMBER('F5'!Z16),('F5'!Z16/'F2'!Z$14)*1000,"N/A"),"N/A")</f>
        <v>N/A</v>
      </c>
      <c r="P14" s="391" t="str">
        <f>IF(AND(ISNUMBER('F2'!AA$14),'F2'!AA$14&gt;0),IF(ISNUMBER('F5'!AA16),('F5'!AA16/'F2'!AA$14)*1000,"N/A"),"N/A")</f>
        <v>N/A</v>
      </c>
      <c r="Q14" s="391" t="str">
        <f>IF(AND(ISNUMBER('F2'!AB$14),'F2'!AB$14&gt;0),IF(ISNUMBER('F5'!AB16),('F5'!AB16/'F2'!AB$14)*1000,"N/A"),"N/A")</f>
        <v>N/A</v>
      </c>
      <c r="R14" s="391" t="str">
        <f>IF(AND(ISNUMBER('F2'!AC$14),'F2'!AC$14&gt;0),IF(ISNUMBER('F5'!AC16),('F5'!AC16/'F2'!AC$14)*1000,"N/A"),"N/A")</f>
        <v>N/A</v>
      </c>
      <c r="S14" s="391" t="str">
        <f>IF(AND(ISNUMBER('F2'!AD$14),'F2'!AD$14&gt;0),IF(ISNUMBER('F5'!AD16),('F5'!AD16/'F2'!AD$14)*1000,"N/A"),"N/A")</f>
        <v>N/A</v>
      </c>
      <c r="T14" s="391" t="str">
        <f>IF(AND(ISNUMBER('F2'!AE$14),'F2'!AE$14&gt;0),IF(ISNUMBER('F5'!AE16),('F5'!AE16/'F2'!AE$14)*1000,"N/A"),"N/A")</f>
        <v>N/A</v>
      </c>
      <c r="U14" s="391" t="str">
        <f>IF(AND(ISNUMBER('F2'!AF$14),'F2'!AF$14&gt;0),IF(ISNUMBER('F5'!AF16),('F5'!AF16/'F2'!AF$14)*1000,"N/A"),"N/A")</f>
        <v>N/A</v>
      </c>
      <c r="V14" s="391" t="str">
        <f>IF(AND(ISNUMBER('F2'!AG$14),'F2'!AG$14&gt;0),IF(ISNUMBER('F5'!AG16),('F5'!AG16/'F2'!AG$14)*1000,"N/A"),"N/A")</f>
        <v>N/A</v>
      </c>
      <c r="W14" s="391" t="str">
        <f>IF(AND(ISNUMBER('F2'!AH$14),'F2'!AH$14&gt;0),IF(ISNUMBER('F5'!AH16),('F5'!AH16/'F2'!AH$14)*1000,"N/A"),"N/A")</f>
        <v>N/A</v>
      </c>
      <c r="X14" s="391" t="str">
        <f>IF(AND(ISNUMBER('F2'!AI$14),'F2'!AI$14&gt;0),IF(ISNUMBER('F5'!AI16),('F5'!AI16/'F2'!AI$14)*1000,"N/A"),"N/A")</f>
        <v>N/A</v>
      </c>
      <c r="Y14" s="391" t="str">
        <f>IF(AND(ISNUMBER('F2'!AJ$14),'F2'!AJ$14&gt;0),IF(ISNUMBER('F5'!AJ16),('F5'!AJ16/'F2'!AJ$14)*1000,"N/A"),"N/A")</f>
        <v>N/A</v>
      </c>
      <c r="Z14" s="391" t="str">
        <f>IF(AND(ISNUMBER('F2'!AK$14),'F2'!AK$14&gt;0),IF(ISNUMBER('F5'!AK16),('F5'!AK16/'F2'!AK$14)*1000,"N/A"),"N/A")</f>
        <v>N/A</v>
      </c>
      <c r="AA14" s="391" t="str">
        <f>IF(AND(ISNUMBER('F2'!AL$14),'F2'!AL$14&gt;0),IF(ISNUMBER('F5'!AL16),('F5'!AL16/'F2'!AL$14)*1000,"N/A"),"N/A")</f>
        <v>N/A</v>
      </c>
      <c r="AB14" s="391" t="str">
        <f>IF(AND(ISNUMBER('F2'!AM$14),'F2'!AM$14&gt;0),IF(ISNUMBER('F5'!AM16),('F5'!AM16/'F2'!AM$14)*1000,"N/A"),"N/A")</f>
        <v>N/A</v>
      </c>
      <c r="AC14" s="391" t="str">
        <f>IF(AND(ISNUMBER('F2'!AN$14),'F2'!AN$14&gt;0),IF(ISNUMBER('F5'!AN16),('F5'!AN16/'F2'!AN$14)*1000,"N/A"),"N/A")</f>
        <v>N/A</v>
      </c>
      <c r="AD14" s="391" t="str">
        <f>IF(AND(ISNUMBER('F2'!AO$14),'F2'!AO$14&gt;0),IF(ISNUMBER('F5'!AO16),('F5'!AO16/'F2'!AO$14)*1000,"N/A"),"N/A")</f>
        <v>N/A</v>
      </c>
      <c r="AE14" s="391" t="str">
        <f>IF(AND(ISNUMBER('F2'!AP$14),'F2'!AP$14&gt;0),IF(ISNUMBER('F5'!AP16),('F5'!AP16/'F2'!AP$14)*1000,"N/A"),"N/A")</f>
        <v>N/A</v>
      </c>
      <c r="AF14" s="391" t="str">
        <f>IF(AND(ISNUMBER('F2'!AQ$14),'F2'!AQ$14&gt;0),IF(ISNUMBER('F5'!AQ16),('F5'!AQ16/'F2'!AQ$14)*1000,"N/A"),"N/A")</f>
        <v>N/A</v>
      </c>
      <c r="AG14" s="391" t="str">
        <f>IF(AND(ISNUMBER('F2'!AR$14),'F2'!AR$14&gt;0),IF(ISNUMBER('F5'!AR16),('F5'!AR16/'F2'!AR$14)*1000,"N/A"),"N/A")</f>
        <v>N/A</v>
      </c>
      <c r="AH14" s="391" t="str">
        <f>IF(AND(ISNUMBER('F2'!AS$14),'F2'!AS$14&gt;0),IF(ISNUMBER('F5'!AS16),('F5'!AS16/'F2'!AS$14)*1000,"N/A"),"N/A")</f>
        <v>N/A</v>
      </c>
      <c r="AI14" s="391" t="str">
        <f>IF(AND(ISNUMBER('F2'!AT$14),'F2'!AT$14&gt;0),IF(ISNUMBER('F5'!AT16),('F5'!AT16/'F2'!AT$14)*1000,"N/A"),"N/A")</f>
        <v>N/A</v>
      </c>
      <c r="AJ14" s="128"/>
      <c r="AK14" s="12"/>
      <c r="AL14" s="13"/>
      <c r="AM14" s="13"/>
      <c r="AN14" s="13"/>
      <c r="AO14" s="13"/>
      <c r="AP14" s="4"/>
    </row>
    <row r="15" spans="1:42" ht="14.25" customHeight="1" x14ac:dyDescent="0.25">
      <c r="A15" s="62"/>
      <c r="B15" s="127" t="s">
        <v>666</v>
      </c>
      <c r="C15" s="152"/>
      <c r="D15" s="129"/>
      <c r="E15" s="391" t="str">
        <f>IF(AND(ISNUMBER('F2'!O$14),'F2'!O$14&gt;0),IF(ISNUMBER('F3'!O9),('F3'!O9/'F2'!O$14)*1000,"N/A"),"N/A")</f>
        <v>N/A</v>
      </c>
      <c r="F15" s="391" t="str">
        <f>IF(AND(ISNUMBER('F2'!Q$14),'F2'!Q$14&gt;0),IF(ISNUMBER('F3'!Q9),('F3'!Q9/'F2'!Q$14)*1000,"N/A"),"N/A")</f>
        <v>N/A</v>
      </c>
      <c r="G15" s="391" t="str">
        <f>IF(AND(ISNUMBER('F2'!R$14),'F2'!R$14&gt;0),IF(ISNUMBER('F3'!R9),('F3'!R9/'F2'!R$14)*1000,"N/A"),"N/A")</f>
        <v>N/A</v>
      </c>
      <c r="H15" s="391" t="str">
        <f>IF(AND(ISNUMBER('F2'!S$14),'F2'!S$14&gt;0),IF(ISNUMBER('F3'!S9),('F3'!S9/'F2'!S$14)*1000,"N/A"),"N/A")</f>
        <v>N/A</v>
      </c>
      <c r="I15" s="391" t="str">
        <f>IF(AND(ISNUMBER('F2'!T$14),'F2'!T$14&gt;0),IF(ISNUMBER('F3'!T9),('F3'!T9/'F2'!T$14)*1000,"N/A"),"N/A")</f>
        <v>N/A</v>
      </c>
      <c r="J15" s="391" t="str">
        <f>IF(AND(ISNUMBER('F2'!U$14),'F2'!U$14&gt;0),IF(ISNUMBER('F3'!U9),('F3'!U9/'F2'!U$14)*1000,"N/A"),"N/A")</f>
        <v>N/A</v>
      </c>
      <c r="K15" s="391" t="str">
        <f>IF(AND(ISNUMBER('F2'!V$14),'F2'!V$14&gt;0),IF(ISNUMBER('F3'!V9),('F3'!V9/'F2'!V$14)*1000,"N/A"),"N/A")</f>
        <v>N/A</v>
      </c>
      <c r="L15" s="391" t="str">
        <f>IF(AND(ISNUMBER('F2'!W$14),'F2'!W$14&gt;0),IF(ISNUMBER('F3'!W9),('F3'!W9/'F2'!W$14)*1000,"N/A"),"N/A")</f>
        <v>N/A</v>
      </c>
      <c r="M15" s="391" t="str">
        <f>IF(AND(ISNUMBER('F2'!X$14),'F2'!X$14&gt;0),IF(ISNUMBER('F3'!X9),('F3'!X9/'F2'!X$14)*1000,"N/A"),"N/A")</f>
        <v>N/A</v>
      </c>
      <c r="N15" s="391" t="str">
        <f>IF(AND(ISNUMBER('F2'!Y$14),'F2'!Y$14&gt;0),IF(ISNUMBER('F3'!Y9),('F3'!Y9/'F2'!Y$14)*1000,"N/A"),"N/A")</f>
        <v>N/A</v>
      </c>
      <c r="O15" s="391" t="str">
        <f>IF(AND(ISNUMBER('F2'!Z$14),'F2'!Z$14&gt;0),IF(ISNUMBER('F3'!Z9),('F3'!Z9/'F2'!Z$14)*1000,"N/A"),"N/A")</f>
        <v>N/A</v>
      </c>
      <c r="P15" s="391" t="str">
        <f>IF(AND(ISNUMBER('F2'!AA$14),'F2'!AA$14&gt;0),IF(ISNUMBER('F3'!AA9),('F3'!AA9/'F2'!AA$14)*1000,"N/A"),"N/A")</f>
        <v>N/A</v>
      </c>
      <c r="Q15" s="391" t="str">
        <f>IF(AND(ISNUMBER('F2'!AB$14),'F2'!AB$14&gt;0),IF(ISNUMBER('F3'!AB9),('F3'!AB9/'F2'!AB$14)*1000,"N/A"),"N/A")</f>
        <v>N/A</v>
      </c>
      <c r="R15" s="391" t="str">
        <f>IF(AND(ISNUMBER('F2'!AC$14),'F2'!AC$14&gt;0),IF(ISNUMBER('F3'!AC9),('F3'!AC9/'F2'!AC$14)*1000,"N/A"),"N/A")</f>
        <v>N/A</v>
      </c>
      <c r="S15" s="391" t="str">
        <f>IF(AND(ISNUMBER('F2'!AD$14),'F2'!AD$14&gt;0),IF(ISNUMBER('F3'!AD9),('F3'!AD9/'F2'!AD$14)*1000,"N/A"),"N/A")</f>
        <v>N/A</v>
      </c>
      <c r="T15" s="391" t="str">
        <f>IF(AND(ISNUMBER('F2'!AE$14),'F2'!AE$14&gt;0),IF(ISNUMBER('F3'!AE9),('F3'!AE9/'F2'!AE$14)*1000,"N/A"),"N/A")</f>
        <v>N/A</v>
      </c>
      <c r="U15" s="391" t="str">
        <f>IF(AND(ISNUMBER('F2'!AF$14),'F2'!AF$14&gt;0),IF(ISNUMBER('F3'!AF9),('F3'!AF9/'F2'!AF$14)*1000,"N/A"),"N/A")</f>
        <v>N/A</v>
      </c>
      <c r="V15" s="391" t="str">
        <f>IF(AND(ISNUMBER('F2'!AG$14),'F2'!AG$14&gt;0),IF(ISNUMBER('F3'!AG9),('F3'!AG9/'F2'!AG$14)*1000,"N/A"),"N/A")</f>
        <v>N/A</v>
      </c>
      <c r="W15" s="391" t="str">
        <f>IF(AND(ISNUMBER('F2'!AH$14),'F2'!AH$14&gt;0),IF(ISNUMBER('F3'!AH9),('F3'!AH9/'F2'!AH$14)*1000,"N/A"),"N/A")</f>
        <v>N/A</v>
      </c>
      <c r="X15" s="391" t="str">
        <f>IF(AND(ISNUMBER('F2'!AI$14),'F2'!AI$14&gt;0),IF(ISNUMBER('F3'!AI9),('F3'!AI9/'F2'!AI$14)*1000,"N/A"),"N/A")</f>
        <v>N/A</v>
      </c>
      <c r="Y15" s="391" t="str">
        <f>IF(AND(ISNUMBER('F2'!AJ$14),'F2'!AJ$14&gt;0),IF(ISNUMBER('F3'!AJ9),('F3'!AJ9/'F2'!AJ$14)*1000,"N/A"),"N/A")</f>
        <v>N/A</v>
      </c>
      <c r="Z15" s="391" t="str">
        <f>IF(AND(ISNUMBER('F2'!AK$14),'F2'!AK$14&gt;0),IF(ISNUMBER('F3'!AK9),('F3'!AK9/'F2'!AK$14)*1000,"N/A"),"N/A")</f>
        <v>N/A</v>
      </c>
      <c r="AA15" s="391" t="str">
        <f>IF(AND(ISNUMBER('F2'!AL$14),'F2'!AL$14&gt;0),IF(ISNUMBER('F3'!AL9),('F3'!AL9/'F2'!AL$14)*1000,"N/A"),"N/A")</f>
        <v>N/A</v>
      </c>
      <c r="AB15" s="391" t="str">
        <f>IF(AND(ISNUMBER('F2'!AM$14),'F2'!AM$14&gt;0),IF(ISNUMBER('F3'!AM9),('F3'!AM9/'F2'!AM$14)*1000,"N/A"),"N/A")</f>
        <v>N/A</v>
      </c>
      <c r="AC15" s="391" t="str">
        <f>IF(AND(ISNUMBER('F2'!AN$14),'F2'!AN$14&gt;0),IF(ISNUMBER('F3'!AN9),('F3'!AN9/'F2'!AN$14)*1000,"N/A"),"N/A")</f>
        <v>N/A</v>
      </c>
      <c r="AD15" s="391" t="str">
        <f>IF(AND(ISNUMBER('F2'!AO$14),'F2'!AO$14&gt;0),IF(ISNUMBER('F3'!AO9),('F3'!AO9/'F2'!AO$14)*1000,"N/A"),"N/A")</f>
        <v>N/A</v>
      </c>
      <c r="AE15" s="391" t="str">
        <f>IF(AND(ISNUMBER('F2'!AP$14),'F2'!AP$14&gt;0),IF(ISNUMBER('F3'!AP9),('F3'!AP9/'F2'!AP$14)*1000,"N/A"),"N/A")</f>
        <v>N/A</v>
      </c>
      <c r="AF15" s="391" t="str">
        <f>IF(AND(ISNUMBER('F2'!AQ$14),'F2'!AQ$14&gt;0),IF(ISNUMBER('F3'!AQ9),('F3'!AQ9/'F2'!AQ$14)*1000,"N/A"),"N/A")</f>
        <v>N/A</v>
      </c>
      <c r="AG15" s="391" t="str">
        <f>IF(AND(ISNUMBER('F2'!AR$14),'F2'!AR$14&gt;0),IF(ISNUMBER('F3'!AR9),('F3'!AR9/'F2'!AR$14)*1000,"N/A"),"N/A")</f>
        <v>N/A</v>
      </c>
      <c r="AH15" s="391" t="str">
        <f>IF(AND(ISNUMBER('F2'!AS$14),'F2'!AS$14&gt;0),IF(ISNUMBER('F3'!AS9),('F3'!AS9/'F2'!AS$14)*1000,"N/A"),"N/A")</f>
        <v>N/A</v>
      </c>
      <c r="AI15" s="391" t="str">
        <f>IF(AND(ISNUMBER('F2'!AT$14),'F2'!AT$14&gt;0),IF(ISNUMBER('F3'!AT9),('F3'!AT9/'F2'!AT$14)*1000,"N/A"),"N/A")</f>
        <v>N/A</v>
      </c>
      <c r="AJ15" s="128"/>
      <c r="AK15" s="12"/>
      <c r="AL15" s="13"/>
      <c r="AM15" s="13"/>
      <c r="AN15" s="13"/>
      <c r="AO15" s="13"/>
      <c r="AP15" s="4"/>
    </row>
    <row r="16" spans="1:42" ht="14.25" customHeight="1" x14ac:dyDescent="0.25">
      <c r="A16" s="62"/>
      <c r="B16" s="666" t="s">
        <v>932</v>
      </c>
      <c r="C16" s="692"/>
      <c r="D16" s="129"/>
      <c r="E16" s="729" t="str">
        <f>IF(AND(ISNUMBER('F2'!O$14),'F2'!O$14&gt;0),IF(ISNUMBER('F3'!O11),('F3'!O11/'F2'!O$14)*1000,"N/A"),"N/A")</f>
        <v>N/A</v>
      </c>
      <c r="F16" s="729" t="str">
        <f>IF(AND(ISNUMBER('F2'!P$14),'F2'!P$14&gt;0),IF(ISNUMBER('F3'!P11),('F3'!P11/'F2'!P$14)*1000,"N/A"),"N/A")</f>
        <v>N/A</v>
      </c>
      <c r="G16" s="729" t="str">
        <f>IF(AND(ISNUMBER('F2'!Q$14),'F2'!Q$14&gt;0),IF(ISNUMBER('F3'!Q11),('F3'!Q11/'F2'!Q$14)*1000,"N/A"),"N/A")</f>
        <v>N/A</v>
      </c>
      <c r="H16" s="729" t="str">
        <f>IF(AND(ISNUMBER('F2'!R$14),'F2'!R$14&gt;0),IF(ISNUMBER('F3'!R11),('F3'!R11/'F2'!R$14)*1000,"N/A"),"N/A")</f>
        <v>N/A</v>
      </c>
      <c r="I16" s="729" t="str">
        <f>IF(AND(ISNUMBER('F2'!S$14),'F2'!S$14&gt;0),IF(ISNUMBER('F3'!S11),('F3'!S11/'F2'!S$14)*1000,"N/A"),"N/A")</f>
        <v>N/A</v>
      </c>
      <c r="J16" s="729" t="str">
        <f>IF(AND(ISNUMBER('F2'!T$14),'F2'!T$14&gt;0),IF(ISNUMBER('F3'!T11),('F3'!T11/'F2'!T$14)*1000,"N/A"),"N/A")</f>
        <v>N/A</v>
      </c>
      <c r="K16" s="729" t="str">
        <f>IF(AND(ISNUMBER('F2'!U$14),'F2'!U$14&gt;0),IF(ISNUMBER('F3'!U11),('F3'!U11/'F2'!U$14)*1000,"N/A"),"N/A")</f>
        <v>N/A</v>
      </c>
      <c r="L16" s="729" t="str">
        <f>IF(AND(ISNUMBER('F2'!V$14),'F2'!V$14&gt;0),IF(ISNUMBER('F3'!V11),('F3'!V11/'F2'!V$14)*1000,"N/A"),"N/A")</f>
        <v>N/A</v>
      </c>
      <c r="M16" s="729" t="str">
        <f>IF(AND(ISNUMBER('F2'!W$14),'F2'!W$14&gt;0),IF(ISNUMBER('F3'!W11),('F3'!W11/'F2'!W$14)*1000,"N/A"),"N/A")</f>
        <v>N/A</v>
      </c>
      <c r="N16" s="729" t="str">
        <f>IF(AND(ISNUMBER('F2'!X$14),'F2'!X$14&gt;0),IF(ISNUMBER('F3'!X11),('F3'!X11/'F2'!X$14)*1000,"N/A"),"N/A")</f>
        <v>N/A</v>
      </c>
      <c r="O16" s="729" t="str">
        <f>IF(AND(ISNUMBER('F2'!Y$14),'F2'!Y$14&gt;0),IF(ISNUMBER('F3'!Y11),('F3'!Y11/'F2'!Y$14)*1000,"N/A"),"N/A")</f>
        <v>N/A</v>
      </c>
      <c r="P16" s="729" t="str">
        <f>IF(AND(ISNUMBER('F2'!Z$14),'F2'!Z$14&gt;0),IF(ISNUMBER('F3'!Z11),('F3'!Z11/'F2'!Z$14)*1000,"N/A"),"N/A")</f>
        <v>N/A</v>
      </c>
      <c r="Q16" s="729" t="str">
        <f>IF(AND(ISNUMBER('F2'!AA$14),'F2'!AA$14&gt;0),IF(ISNUMBER('F3'!AA11),('F3'!AA11/'F2'!AA$14)*1000,"N/A"),"N/A")</f>
        <v>N/A</v>
      </c>
      <c r="R16" s="729" t="str">
        <f>IF(AND(ISNUMBER('F2'!AB$14),'F2'!AB$14&gt;0),IF(ISNUMBER('F3'!AB11),('F3'!AB11/'F2'!AB$14)*1000,"N/A"),"N/A")</f>
        <v>N/A</v>
      </c>
      <c r="S16" s="729" t="str">
        <f>IF(AND(ISNUMBER('F2'!AC$14),'F2'!AC$14&gt;0),IF(ISNUMBER('F3'!AC11),('F3'!AC11/'F2'!AC$14)*1000,"N/A"),"N/A")</f>
        <v>N/A</v>
      </c>
      <c r="T16" s="729" t="str">
        <f>IF(AND(ISNUMBER('F2'!AD$14),'F2'!AD$14&gt;0),IF(ISNUMBER('F3'!AD11),('F3'!AD11/'F2'!AD$14)*1000,"N/A"),"N/A")</f>
        <v>N/A</v>
      </c>
      <c r="U16" s="729" t="str">
        <f>IF(AND(ISNUMBER('F2'!AE$14),'F2'!AE$14&gt;0),IF(ISNUMBER('F3'!AE11),('F3'!AE11/'F2'!AE$14)*1000,"N/A"),"N/A")</f>
        <v>N/A</v>
      </c>
      <c r="V16" s="729" t="str">
        <f>IF(AND(ISNUMBER('F2'!AF$14),'F2'!AF$14&gt;0),IF(ISNUMBER('F3'!AF11),('F3'!AF11/'F2'!AF$14)*1000,"N/A"),"N/A")</f>
        <v>N/A</v>
      </c>
      <c r="W16" s="729" t="str">
        <f>IF(AND(ISNUMBER('F2'!AG$14),'F2'!AG$14&gt;0),IF(ISNUMBER('F3'!AG11),('F3'!AG11/'F2'!AG$14)*1000,"N/A"),"N/A")</f>
        <v>N/A</v>
      </c>
      <c r="X16" s="729" t="str">
        <f>IF(AND(ISNUMBER('F2'!AH$14),'F2'!AH$14&gt;0),IF(ISNUMBER('F3'!AH11),('F3'!AH11/'F2'!AH$14)*1000,"N/A"),"N/A")</f>
        <v>N/A</v>
      </c>
      <c r="Y16" s="729" t="str">
        <f>IF(AND(ISNUMBER('F2'!AI$14),'F2'!AI$14&gt;0),IF(ISNUMBER('F3'!AI11),('F3'!AI11/'F2'!AI$14)*1000,"N/A"),"N/A")</f>
        <v>N/A</v>
      </c>
      <c r="Z16" s="729" t="str">
        <f>IF(AND(ISNUMBER('F2'!AJ$14),'F2'!AJ$14&gt;0),IF(ISNUMBER('F3'!AJ11),('F3'!AJ11/'F2'!AJ$14)*1000,"N/A"),"N/A")</f>
        <v>N/A</v>
      </c>
      <c r="AA16" s="729" t="str">
        <f>IF(AND(ISNUMBER('F2'!AK$14),'F2'!AK$14&gt;0),IF(ISNUMBER('F3'!AK11),('F3'!AK11/'F2'!AK$14)*1000,"N/A"),"N/A")</f>
        <v>N/A</v>
      </c>
      <c r="AB16" s="729" t="str">
        <f>IF(AND(ISNUMBER('F2'!AL$14),'F2'!AL$14&gt;0),IF(ISNUMBER('F3'!AL11),('F3'!AL11/'F2'!AL$14)*1000,"N/A"),"N/A")</f>
        <v>N/A</v>
      </c>
      <c r="AC16" s="729" t="str">
        <f>IF(AND(ISNUMBER('F2'!AM$14),'F2'!AM$14&gt;0),IF(ISNUMBER('F3'!AM11),('F3'!AM11/'F2'!AM$14)*1000,"N/A"),"N/A")</f>
        <v>N/A</v>
      </c>
      <c r="AD16" s="729" t="str">
        <f>IF(AND(ISNUMBER('F2'!AN$14),'F2'!AN$14&gt;0),IF(ISNUMBER('F3'!AN11),('F3'!AN11/'F2'!AN$14)*1000,"N/A"),"N/A")</f>
        <v>N/A</v>
      </c>
      <c r="AE16" s="729" t="str">
        <f>IF(AND(ISNUMBER('F2'!AO$14),'F2'!AO$14&gt;0),IF(ISNUMBER('F3'!AO11),('F3'!AO11/'F2'!AO$14)*1000,"N/A"),"N/A")</f>
        <v>N/A</v>
      </c>
      <c r="AF16" s="729" t="str">
        <f>IF(AND(ISNUMBER('F2'!AP$14),'F2'!AP$14&gt;0),IF(ISNUMBER('F3'!AP11),('F3'!AP11/'F2'!AP$14)*1000,"N/A"),"N/A")</f>
        <v>N/A</v>
      </c>
      <c r="AG16" s="729" t="str">
        <f>IF(AND(ISNUMBER('F2'!AQ$14),'F2'!AQ$14&gt;0),IF(ISNUMBER('F3'!AQ11),('F3'!AQ11/'F2'!AQ$14)*1000,"N/A"),"N/A")</f>
        <v>N/A</v>
      </c>
      <c r="AH16" s="729" t="str">
        <f>IF(AND(ISNUMBER('F2'!AR$14),'F2'!AR$14&gt;0),IF(ISNUMBER('F3'!AR11),('F3'!AR11/'F2'!AR$14)*1000,"N/A"),"N/A")</f>
        <v>N/A</v>
      </c>
      <c r="AI16" s="729" t="str">
        <f>IF(AND(ISNUMBER('F2'!AS$14),'F2'!AS$14&gt;0),IF(ISNUMBER('F3'!AS11),('F3'!AS11/'F2'!AS$14)*1000,"N/A"),"N/A")</f>
        <v>N/A</v>
      </c>
      <c r="AJ16" s="713"/>
      <c r="AK16" s="12"/>
      <c r="AL16" s="13"/>
      <c r="AM16" s="13"/>
      <c r="AN16" s="13"/>
      <c r="AO16" s="13"/>
      <c r="AP16" s="4"/>
    </row>
    <row r="17" spans="1:43" ht="14.25" customHeight="1" x14ac:dyDescent="0.25">
      <c r="A17" s="62"/>
      <c r="B17" s="127" t="s">
        <v>669</v>
      </c>
      <c r="C17" s="152"/>
      <c r="D17" s="129"/>
      <c r="E17" s="391" t="str">
        <f>IF(AND(ISNUMBER('F2'!O$14),'F2'!O$14&gt;0),IF(ISNUMBER('F3'!O13),('F3'!O13/'F2'!O$14)*1000,"N/A"),"N/A")</f>
        <v>N/A</v>
      </c>
      <c r="F17" s="391" t="str">
        <f>IF(AND(ISNUMBER('F2'!Q$14),'F2'!Q$14&gt;0),IF(ISNUMBER('F3'!Q13),('F3'!Q13/'F2'!Q$14)*1000,"N/A"),"N/A")</f>
        <v>N/A</v>
      </c>
      <c r="G17" s="391" t="str">
        <f>IF(AND(ISNUMBER('F2'!R$14),'F2'!R$14&gt;0),IF(ISNUMBER('F3'!R13),('F3'!R13/'F2'!R$14)*1000,"N/A"),"N/A")</f>
        <v>N/A</v>
      </c>
      <c r="H17" s="391" t="str">
        <f>IF(AND(ISNUMBER('F2'!S$14),'F2'!S$14&gt;0),IF(ISNUMBER('F3'!S13),('F3'!S13/'F2'!S$14)*1000,"N/A"),"N/A")</f>
        <v>N/A</v>
      </c>
      <c r="I17" s="391" t="str">
        <f>IF(AND(ISNUMBER('F2'!T$14),'F2'!T$14&gt;0),IF(ISNUMBER('F3'!T13),('F3'!T13/'F2'!T$14)*1000,"N/A"),"N/A")</f>
        <v>N/A</v>
      </c>
      <c r="J17" s="391" t="str">
        <f>IF(AND(ISNUMBER('F2'!U$14),'F2'!U$14&gt;0),IF(ISNUMBER('F3'!U13),('F3'!U13/'F2'!U$14)*1000,"N/A"),"N/A")</f>
        <v>N/A</v>
      </c>
      <c r="K17" s="391" t="str">
        <f>IF(AND(ISNUMBER('F2'!V$14),'F2'!V$14&gt;0),IF(ISNUMBER('F3'!V13),('F3'!V13/'F2'!V$14)*1000,"N/A"),"N/A")</f>
        <v>N/A</v>
      </c>
      <c r="L17" s="391" t="str">
        <f>IF(AND(ISNUMBER('F2'!W$14),'F2'!W$14&gt;0),IF(ISNUMBER('F3'!W13),('F3'!W13/'F2'!W$14)*1000,"N/A"),"N/A")</f>
        <v>N/A</v>
      </c>
      <c r="M17" s="391" t="str">
        <f>IF(AND(ISNUMBER('F2'!X$14),'F2'!X$14&gt;0),IF(ISNUMBER('F3'!X13),('F3'!X13/'F2'!X$14)*1000,"N/A"),"N/A")</f>
        <v>N/A</v>
      </c>
      <c r="N17" s="391" t="str">
        <f>IF(AND(ISNUMBER('F2'!Y$14),'F2'!Y$14&gt;0),IF(ISNUMBER('F3'!Y13),('F3'!Y13/'F2'!Y$14)*1000,"N/A"),"N/A")</f>
        <v>N/A</v>
      </c>
      <c r="O17" s="391" t="str">
        <f>IF(AND(ISNUMBER('F2'!Z$14),'F2'!Z$14&gt;0),IF(ISNUMBER('F3'!Z13),('F3'!Z13/'F2'!Z$14)*1000,"N/A"),"N/A")</f>
        <v>N/A</v>
      </c>
      <c r="P17" s="391" t="str">
        <f>IF(AND(ISNUMBER('F2'!AA$14),'F2'!AA$14&gt;0),IF(ISNUMBER('F3'!AA13),('F3'!AA13/'F2'!AA$14)*1000,"N/A"),"N/A")</f>
        <v>N/A</v>
      </c>
      <c r="Q17" s="391" t="str">
        <f>IF(AND(ISNUMBER('F2'!AB$14),'F2'!AB$14&gt;0),IF(ISNUMBER('F3'!AB13),('F3'!AB13/'F2'!AB$14)*1000,"N/A"),"N/A")</f>
        <v>N/A</v>
      </c>
      <c r="R17" s="391" t="str">
        <f>IF(AND(ISNUMBER('F2'!AC$14),'F2'!AC$14&gt;0),IF(ISNUMBER('F3'!AC13),('F3'!AC13/'F2'!AC$14)*1000,"N/A"),"N/A")</f>
        <v>N/A</v>
      </c>
      <c r="S17" s="391" t="str">
        <f>IF(AND(ISNUMBER('F2'!AD$14),'F2'!AD$14&gt;0),IF(ISNUMBER('F3'!AD13),('F3'!AD13/'F2'!AD$14)*1000,"N/A"),"N/A")</f>
        <v>N/A</v>
      </c>
      <c r="T17" s="391" t="str">
        <f>IF(AND(ISNUMBER('F2'!AE$14),'F2'!AE$14&gt;0),IF(ISNUMBER('F3'!AE13),('F3'!AE13/'F2'!AE$14)*1000,"N/A"),"N/A")</f>
        <v>N/A</v>
      </c>
      <c r="U17" s="391" t="str">
        <f>IF(AND(ISNUMBER('F2'!AF$14),'F2'!AF$14&gt;0),IF(ISNUMBER('F3'!AF13),('F3'!AF13/'F2'!AF$14)*1000,"N/A"),"N/A")</f>
        <v>N/A</v>
      </c>
      <c r="V17" s="391" t="str">
        <f>IF(AND(ISNUMBER('F2'!AG$14),'F2'!AG$14&gt;0),IF(ISNUMBER('F3'!AG13),('F3'!AG13/'F2'!AG$14)*1000,"N/A"),"N/A")</f>
        <v>N/A</v>
      </c>
      <c r="W17" s="391" t="str">
        <f>IF(AND(ISNUMBER('F2'!AH$14),'F2'!AH$14&gt;0),IF(ISNUMBER('F3'!AH13),('F3'!AH13/'F2'!AH$14)*1000,"N/A"),"N/A")</f>
        <v>N/A</v>
      </c>
      <c r="X17" s="391" t="str">
        <f>IF(AND(ISNUMBER('F2'!AI$14),'F2'!AI$14&gt;0),IF(ISNUMBER('F3'!AI13),('F3'!AI13/'F2'!AI$14)*1000,"N/A"),"N/A")</f>
        <v>N/A</v>
      </c>
      <c r="Y17" s="391" t="str">
        <f>IF(AND(ISNUMBER('F2'!AJ$14),'F2'!AJ$14&gt;0),IF(ISNUMBER('F3'!AJ13),('F3'!AJ13/'F2'!AJ$14)*1000,"N/A"),"N/A")</f>
        <v>N/A</v>
      </c>
      <c r="Z17" s="391" t="str">
        <f>IF(AND(ISNUMBER('F2'!AK$14),'F2'!AK$14&gt;0),IF(ISNUMBER('F3'!AK13),('F3'!AK13/'F2'!AK$14)*1000,"N/A"),"N/A")</f>
        <v>N/A</v>
      </c>
      <c r="AA17" s="391" t="str">
        <f>IF(AND(ISNUMBER('F2'!AL$14),'F2'!AL$14&gt;0),IF(ISNUMBER('F3'!AL13),('F3'!AL13/'F2'!AL$14)*1000,"N/A"),"N/A")</f>
        <v>N/A</v>
      </c>
      <c r="AB17" s="391" t="str">
        <f>IF(AND(ISNUMBER('F2'!AM$14),'F2'!AM$14&gt;0),IF(ISNUMBER('F3'!AM13),('F3'!AM13/'F2'!AM$14)*1000,"N/A"),"N/A")</f>
        <v>N/A</v>
      </c>
      <c r="AC17" s="391" t="str">
        <f>IF(AND(ISNUMBER('F2'!AN$14),'F2'!AN$14&gt;0),IF(ISNUMBER('F3'!AN13),('F3'!AN13/'F2'!AN$14)*1000,"N/A"),"N/A")</f>
        <v>N/A</v>
      </c>
      <c r="AD17" s="391" t="str">
        <f>IF(AND(ISNUMBER('F2'!AO$14),'F2'!AO$14&gt;0),IF(ISNUMBER('F3'!AO13),('F3'!AO13/'F2'!AO$14)*1000,"N/A"),"N/A")</f>
        <v>N/A</v>
      </c>
      <c r="AE17" s="391" t="str">
        <f>IF(AND(ISNUMBER('F2'!AP$14),'F2'!AP$14&gt;0),IF(ISNUMBER('F3'!AP13),('F3'!AP13/'F2'!AP$14)*1000,"N/A"),"N/A")</f>
        <v>N/A</v>
      </c>
      <c r="AF17" s="391" t="str">
        <f>IF(AND(ISNUMBER('F2'!AQ$14),'F2'!AQ$14&gt;0),IF(ISNUMBER('F3'!AQ13),('F3'!AQ13/'F2'!AQ$14)*1000,"N/A"),"N/A")</f>
        <v>N/A</v>
      </c>
      <c r="AG17" s="391" t="str">
        <f>IF(AND(ISNUMBER('F2'!AR$14),'F2'!AR$14&gt;0),IF(ISNUMBER('F3'!AR13),('F3'!AR13/'F2'!AR$14)*1000,"N/A"),"N/A")</f>
        <v>N/A</v>
      </c>
      <c r="AH17" s="391" t="str">
        <f>IF(AND(ISNUMBER('F2'!AS$14),'F2'!AS$14&gt;0),IF(ISNUMBER('F3'!AS13),('F3'!AS13/'F2'!AS$14)*1000,"N/A"),"N/A")</f>
        <v>N/A</v>
      </c>
      <c r="AI17" s="391" t="str">
        <f>IF(AND(ISNUMBER('F2'!AT$14),'F2'!AT$14&gt;0),IF(ISNUMBER('F3'!AT13),('F3'!AT13/'F2'!AT$14)*1000,"N/A"),"N/A")</f>
        <v>N/A</v>
      </c>
      <c r="AJ17" s="128"/>
      <c r="AK17" s="12"/>
      <c r="AL17" s="13"/>
      <c r="AM17" s="13"/>
      <c r="AN17" s="13"/>
      <c r="AO17" s="13"/>
      <c r="AP17" s="4"/>
    </row>
    <row r="18" spans="1:43" ht="14.25" customHeight="1" x14ac:dyDescent="0.25">
      <c r="A18" s="62"/>
      <c r="B18" s="127" t="s">
        <v>670</v>
      </c>
      <c r="C18" s="152"/>
      <c r="D18" s="129"/>
      <c r="E18" s="391" t="str">
        <f>IF(AND(ISNUMBER('F2'!O$14),'F2'!O$14&gt;0),IF(ISNUMBER('F3'!O15),('F3'!O15/'F2'!O$14)*1000,"N/A"),"N/A")</f>
        <v>N/A</v>
      </c>
      <c r="F18" s="391" t="str">
        <f>IF(AND(ISNUMBER('F2'!Q$14),'F2'!Q$14&gt;0),IF(ISNUMBER('F3'!Q15),('F3'!Q15/'F2'!Q$14)*1000,"N/A"),"N/A")</f>
        <v>N/A</v>
      </c>
      <c r="G18" s="391" t="str">
        <f>IF(AND(ISNUMBER('F2'!R$14),'F2'!R$14&gt;0),IF(ISNUMBER('F3'!R15),('F3'!R15/'F2'!R$14)*1000,"N/A"),"N/A")</f>
        <v>N/A</v>
      </c>
      <c r="H18" s="391" t="str">
        <f>IF(AND(ISNUMBER('F2'!S$14),'F2'!S$14&gt;0),IF(ISNUMBER('F3'!S15),('F3'!S15/'F2'!S$14)*1000,"N/A"),"N/A")</f>
        <v>N/A</v>
      </c>
      <c r="I18" s="391" t="str">
        <f>IF(AND(ISNUMBER('F2'!T$14),'F2'!T$14&gt;0),IF(ISNUMBER('F3'!T15),('F3'!T15/'F2'!T$14)*1000,"N/A"),"N/A")</f>
        <v>N/A</v>
      </c>
      <c r="J18" s="391" t="str">
        <f>IF(AND(ISNUMBER('F2'!U$14),'F2'!U$14&gt;0),IF(ISNUMBER('F3'!U15),('F3'!U15/'F2'!U$14)*1000,"N/A"),"N/A")</f>
        <v>N/A</v>
      </c>
      <c r="K18" s="391" t="str">
        <f>IF(AND(ISNUMBER('F2'!V$14),'F2'!V$14&gt;0),IF(ISNUMBER('F3'!V15),('F3'!V15/'F2'!V$14)*1000,"N/A"),"N/A")</f>
        <v>N/A</v>
      </c>
      <c r="L18" s="391" t="str">
        <f>IF(AND(ISNUMBER('F2'!W$14),'F2'!W$14&gt;0),IF(ISNUMBER('F3'!W15),('F3'!W15/'F2'!W$14)*1000,"N/A"),"N/A")</f>
        <v>N/A</v>
      </c>
      <c r="M18" s="391" t="str">
        <f>IF(AND(ISNUMBER('F2'!X$14),'F2'!X$14&gt;0),IF(ISNUMBER('F3'!X15),('F3'!X15/'F2'!X$14)*1000,"N/A"),"N/A")</f>
        <v>N/A</v>
      </c>
      <c r="N18" s="391" t="str">
        <f>IF(AND(ISNUMBER('F2'!Y$14),'F2'!Y$14&gt;0),IF(ISNUMBER('F3'!Y15),('F3'!Y15/'F2'!Y$14)*1000,"N/A"),"N/A")</f>
        <v>N/A</v>
      </c>
      <c r="O18" s="391" t="str">
        <f>IF(AND(ISNUMBER('F2'!Z$14),'F2'!Z$14&gt;0),IF(ISNUMBER('F3'!Z15),('F3'!Z15/'F2'!Z$14)*1000,"N/A"),"N/A")</f>
        <v>N/A</v>
      </c>
      <c r="P18" s="391" t="str">
        <f>IF(AND(ISNUMBER('F2'!AA$14),'F2'!AA$14&gt;0),IF(ISNUMBER('F3'!AA15),('F3'!AA15/'F2'!AA$14)*1000,"N/A"),"N/A")</f>
        <v>N/A</v>
      </c>
      <c r="Q18" s="391" t="str">
        <f>IF(AND(ISNUMBER('F2'!AB$14),'F2'!AB$14&gt;0),IF(ISNUMBER('F3'!AB15),('F3'!AB15/'F2'!AB$14)*1000,"N/A"),"N/A")</f>
        <v>N/A</v>
      </c>
      <c r="R18" s="391" t="str">
        <f>IF(AND(ISNUMBER('F2'!AC$14),'F2'!AC$14&gt;0),IF(ISNUMBER('F3'!AC15),('F3'!AC15/'F2'!AC$14)*1000,"N/A"),"N/A")</f>
        <v>N/A</v>
      </c>
      <c r="S18" s="391" t="str">
        <f>IF(AND(ISNUMBER('F2'!AD$14),'F2'!AD$14&gt;0),IF(ISNUMBER('F3'!AD15),('F3'!AD15/'F2'!AD$14)*1000,"N/A"),"N/A")</f>
        <v>N/A</v>
      </c>
      <c r="T18" s="391" t="str">
        <f>IF(AND(ISNUMBER('F2'!AE$14),'F2'!AE$14&gt;0),IF(ISNUMBER('F3'!AE15),('F3'!AE15/'F2'!AE$14)*1000,"N/A"),"N/A")</f>
        <v>N/A</v>
      </c>
      <c r="U18" s="391" t="str">
        <f>IF(AND(ISNUMBER('F2'!AF$14),'F2'!AF$14&gt;0),IF(ISNUMBER('F3'!AF15),('F3'!AF15/'F2'!AF$14)*1000,"N/A"),"N/A")</f>
        <v>N/A</v>
      </c>
      <c r="V18" s="391" t="str">
        <f>IF(AND(ISNUMBER('F2'!AG$14),'F2'!AG$14&gt;0),IF(ISNUMBER('F3'!AG15),('F3'!AG15/'F2'!AG$14)*1000,"N/A"),"N/A")</f>
        <v>N/A</v>
      </c>
      <c r="W18" s="391" t="str">
        <f>IF(AND(ISNUMBER('F2'!AH$14),'F2'!AH$14&gt;0),IF(ISNUMBER('F3'!AH15),('F3'!AH15/'F2'!AH$14)*1000,"N/A"),"N/A")</f>
        <v>N/A</v>
      </c>
      <c r="X18" s="391" t="str">
        <f>IF(AND(ISNUMBER('F2'!AI$14),'F2'!AI$14&gt;0),IF(ISNUMBER('F3'!AI15),('F3'!AI15/'F2'!AI$14)*1000,"N/A"),"N/A")</f>
        <v>N/A</v>
      </c>
      <c r="Y18" s="391" t="str">
        <f>IF(AND(ISNUMBER('F2'!AJ$14),'F2'!AJ$14&gt;0),IF(ISNUMBER('F3'!AJ15),('F3'!AJ15/'F2'!AJ$14)*1000,"N/A"),"N/A")</f>
        <v>N/A</v>
      </c>
      <c r="Z18" s="391" t="str">
        <f>IF(AND(ISNUMBER('F2'!AK$14),'F2'!AK$14&gt;0),IF(ISNUMBER('F3'!AK15),('F3'!AK15/'F2'!AK$14)*1000,"N/A"),"N/A")</f>
        <v>N/A</v>
      </c>
      <c r="AA18" s="391" t="str">
        <f>IF(AND(ISNUMBER('F2'!AL$14),'F2'!AL$14&gt;0),IF(ISNUMBER('F3'!AL15),('F3'!AL15/'F2'!AL$14)*1000,"N/A"),"N/A")</f>
        <v>N/A</v>
      </c>
      <c r="AB18" s="391" t="str">
        <f>IF(AND(ISNUMBER('F2'!AM$14),'F2'!AM$14&gt;0),IF(ISNUMBER('F3'!AM15),('F3'!AM15/'F2'!AM$14)*1000,"N/A"),"N/A")</f>
        <v>N/A</v>
      </c>
      <c r="AC18" s="391" t="str">
        <f>IF(AND(ISNUMBER('F2'!AN$14),'F2'!AN$14&gt;0),IF(ISNUMBER('F3'!AN15),('F3'!AN15/'F2'!AN$14)*1000,"N/A"),"N/A")</f>
        <v>N/A</v>
      </c>
      <c r="AD18" s="391" t="str">
        <f>IF(AND(ISNUMBER('F2'!AO$14),'F2'!AO$14&gt;0),IF(ISNUMBER('F3'!AO15),('F3'!AO15/'F2'!AO$14)*1000,"N/A"),"N/A")</f>
        <v>N/A</v>
      </c>
      <c r="AE18" s="391" t="str">
        <f>IF(AND(ISNUMBER('F2'!AP$14),'F2'!AP$14&gt;0),IF(ISNUMBER('F3'!AP15),('F3'!AP15/'F2'!AP$14)*1000,"N/A"),"N/A")</f>
        <v>N/A</v>
      </c>
      <c r="AF18" s="391" t="str">
        <f>IF(AND(ISNUMBER('F2'!AQ$14),'F2'!AQ$14&gt;0),IF(ISNUMBER('F3'!AQ15),('F3'!AQ15/'F2'!AQ$14)*1000,"N/A"),"N/A")</f>
        <v>N/A</v>
      </c>
      <c r="AG18" s="391" t="str">
        <f>IF(AND(ISNUMBER('F2'!AR$14),'F2'!AR$14&gt;0),IF(ISNUMBER('F3'!AR15),('F3'!AR15/'F2'!AR$14)*1000,"N/A"),"N/A")</f>
        <v>N/A</v>
      </c>
      <c r="AH18" s="391" t="str">
        <f>IF(AND(ISNUMBER('F2'!AS$14),'F2'!AS$14&gt;0),IF(ISNUMBER('F3'!AS15),('F3'!AS15/'F2'!AS$14)*1000,"N/A"),"N/A")</f>
        <v>N/A</v>
      </c>
      <c r="AI18" s="391" t="str">
        <f>IF(AND(ISNUMBER('F2'!AT$14),'F2'!AT$14&gt;0),IF(ISNUMBER('F3'!AT15),('F3'!AT15/'F2'!AT$14)*1000,"N/A"),"N/A")</f>
        <v>N/A</v>
      </c>
      <c r="AJ18" s="128"/>
      <c r="AK18" s="12"/>
      <c r="AL18" s="13"/>
      <c r="AM18" s="13"/>
      <c r="AN18" s="13"/>
      <c r="AO18" s="13"/>
      <c r="AP18" s="4"/>
    </row>
    <row r="19" spans="1:43" ht="14.25" customHeight="1" x14ac:dyDescent="0.25">
      <c r="A19" s="62"/>
      <c r="B19" s="127" t="s">
        <v>528</v>
      </c>
      <c r="C19" s="152"/>
      <c r="D19" s="129"/>
      <c r="E19" s="391" t="str">
        <f>IF(AND(ISNUMBER('F2'!O$14),'F2'!O$14&gt;0),IF(ISNUMBER('F3'!O17),('F3'!O17/'F2'!O$14)*1000,"N/A"),"N/A")</f>
        <v>N/A</v>
      </c>
      <c r="F19" s="391" t="str">
        <f>IF(AND(ISNUMBER('F2'!Q$14),'F2'!Q$14&gt;0),IF(ISNUMBER('F3'!Q17),('F3'!Q17/'F2'!Q$14)*1000,"N/A"),"N/A")</f>
        <v>N/A</v>
      </c>
      <c r="G19" s="391" t="str">
        <f>IF(AND(ISNUMBER('F2'!R$14),'F2'!R$14&gt;0),IF(ISNUMBER('F3'!R17),('F3'!R17/'F2'!R$14)*1000,"N/A"),"N/A")</f>
        <v>N/A</v>
      </c>
      <c r="H19" s="391" t="str">
        <f>IF(AND(ISNUMBER('F2'!S$14),'F2'!S$14&gt;0),IF(ISNUMBER('F3'!S17),('F3'!S17/'F2'!S$14)*1000,"N/A"),"N/A")</f>
        <v>N/A</v>
      </c>
      <c r="I19" s="391" t="str">
        <f>IF(AND(ISNUMBER('F2'!T$14),'F2'!T$14&gt;0),IF(ISNUMBER('F3'!T17),('F3'!T17/'F2'!T$14)*1000,"N/A"),"N/A")</f>
        <v>N/A</v>
      </c>
      <c r="J19" s="391" t="str">
        <f>IF(AND(ISNUMBER('F2'!U$14),'F2'!U$14&gt;0),IF(ISNUMBER('F3'!U17),('F3'!U17/'F2'!U$14)*1000,"N/A"),"N/A")</f>
        <v>N/A</v>
      </c>
      <c r="K19" s="391" t="str">
        <f>IF(AND(ISNUMBER('F2'!V$14),'F2'!V$14&gt;0),IF(ISNUMBER('F3'!V17),('F3'!V17/'F2'!V$14)*1000,"N/A"),"N/A")</f>
        <v>N/A</v>
      </c>
      <c r="L19" s="391" t="str">
        <f>IF(AND(ISNUMBER('F2'!W$14),'F2'!W$14&gt;0),IF(ISNUMBER('F3'!W17),('F3'!W17/'F2'!W$14)*1000,"N/A"),"N/A")</f>
        <v>N/A</v>
      </c>
      <c r="M19" s="391" t="str">
        <f>IF(AND(ISNUMBER('F2'!X$14),'F2'!X$14&gt;0),IF(ISNUMBER('F3'!X17),('F3'!X17/'F2'!X$14)*1000,"N/A"),"N/A")</f>
        <v>N/A</v>
      </c>
      <c r="N19" s="391" t="str">
        <f>IF(AND(ISNUMBER('F2'!Y$14),'F2'!Y$14&gt;0),IF(ISNUMBER('F3'!Y17),('F3'!Y17/'F2'!Y$14)*1000,"N/A"),"N/A")</f>
        <v>N/A</v>
      </c>
      <c r="O19" s="391" t="str">
        <f>IF(AND(ISNUMBER('F2'!Z$14),'F2'!Z$14&gt;0),IF(ISNUMBER('F3'!Z17),('F3'!Z17/'F2'!Z$14)*1000,"N/A"),"N/A")</f>
        <v>N/A</v>
      </c>
      <c r="P19" s="391" t="str">
        <f>IF(AND(ISNUMBER('F2'!AA$14),'F2'!AA$14&gt;0),IF(ISNUMBER('F3'!AA17),('F3'!AA17/'F2'!AA$14)*1000,"N/A"),"N/A")</f>
        <v>N/A</v>
      </c>
      <c r="Q19" s="391" t="str">
        <f>IF(AND(ISNUMBER('F2'!AB$14),'F2'!AB$14&gt;0),IF(ISNUMBER('F3'!AB17),('F3'!AB17/'F2'!AB$14)*1000,"N/A"),"N/A")</f>
        <v>N/A</v>
      </c>
      <c r="R19" s="391" t="str">
        <f>IF(AND(ISNUMBER('F2'!AC$14),'F2'!AC$14&gt;0),IF(ISNUMBER('F3'!AC17),('F3'!AC17/'F2'!AC$14)*1000,"N/A"),"N/A")</f>
        <v>N/A</v>
      </c>
      <c r="S19" s="391" t="str">
        <f>IF(AND(ISNUMBER('F2'!AD$14),'F2'!AD$14&gt;0),IF(ISNUMBER('F3'!AD17),('F3'!AD17/'F2'!AD$14)*1000,"N/A"),"N/A")</f>
        <v>N/A</v>
      </c>
      <c r="T19" s="391" t="str">
        <f>IF(AND(ISNUMBER('F2'!AE$14),'F2'!AE$14&gt;0),IF(ISNUMBER('F3'!AE17),('F3'!AE17/'F2'!AE$14)*1000,"N/A"),"N/A")</f>
        <v>N/A</v>
      </c>
      <c r="U19" s="391" t="str">
        <f>IF(AND(ISNUMBER('F2'!AF$14),'F2'!AF$14&gt;0),IF(ISNUMBER('F3'!AF17),('F3'!AF17/'F2'!AF$14)*1000,"N/A"),"N/A")</f>
        <v>N/A</v>
      </c>
      <c r="V19" s="391" t="str">
        <f>IF(AND(ISNUMBER('F2'!AG$14),'F2'!AG$14&gt;0),IF(ISNUMBER('F3'!AG17),('F3'!AG17/'F2'!AG$14)*1000,"N/A"),"N/A")</f>
        <v>N/A</v>
      </c>
      <c r="W19" s="391" t="str">
        <f>IF(AND(ISNUMBER('F2'!AH$14),'F2'!AH$14&gt;0),IF(ISNUMBER('F3'!AH17),('F3'!AH17/'F2'!AH$14)*1000,"N/A"),"N/A")</f>
        <v>N/A</v>
      </c>
      <c r="X19" s="391" t="str">
        <f>IF(AND(ISNUMBER('F2'!AI$14),'F2'!AI$14&gt;0),IF(ISNUMBER('F3'!AI17),('F3'!AI17/'F2'!AI$14)*1000,"N/A"),"N/A")</f>
        <v>N/A</v>
      </c>
      <c r="Y19" s="391" t="str">
        <f>IF(AND(ISNUMBER('F2'!AJ$14),'F2'!AJ$14&gt;0),IF(ISNUMBER('F3'!AJ17),('F3'!AJ17/'F2'!AJ$14)*1000,"N/A"),"N/A")</f>
        <v>N/A</v>
      </c>
      <c r="Z19" s="391" t="str">
        <f>IF(AND(ISNUMBER('F2'!AK$14),'F2'!AK$14&gt;0),IF(ISNUMBER('F3'!AK17),('F3'!AK17/'F2'!AK$14)*1000,"N/A"),"N/A")</f>
        <v>N/A</v>
      </c>
      <c r="AA19" s="391" t="str">
        <f>IF(AND(ISNUMBER('F2'!AL$14),'F2'!AL$14&gt;0),IF(ISNUMBER('F3'!AL17),('F3'!AL17/'F2'!AL$14)*1000,"N/A"),"N/A")</f>
        <v>N/A</v>
      </c>
      <c r="AB19" s="391" t="str">
        <f>IF(AND(ISNUMBER('F2'!AM$14),'F2'!AM$14&gt;0),IF(ISNUMBER('F3'!AM17),('F3'!AM17/'F2'!AM$14)*1000,"N/A"),"N/A")</f>
        <v>N/A</v>
      </c>
      <c r="AC19" s="391" t="str">
        <f>IF(AND(ISNUMBER('F2'!AN$14),'F2'!AN$14&gt;0),IF(ISNUMBER('F3'!AN17),('F3'!AN17/'F2'!AN$14)*1000,"N/A"),"N/A")</f>
        <v>N/A</v>
      </c>
      <c r="AD19" s="391" t="str">
        <f>IF(AND(ISNUMBER('F2'!AO$14),'F2'!AO$14&gt;0),IF(ISNUMBER('F3'!AO17),('F3'!AO17/'F2'!AO$14)*1000,"N/A"),"N/A")</f>
        <v>N/A</v>
      </c>
      <c r="AE19" s="391" t="str">
        <f>IF(AND(ISNUMBER('F2'!AP$14),'F2'!AP$14&gt;0),IF(ISNUMBER('F3'!AP17),('F3'!AP17/'F2'!AP$14)*1000,"N/A"),"N/A")</f>
        <v>N/A</v>
      </c>
      <c r="AF19" s="391" t="str">
        <f>IF(AND(ISNUMBER('F2'!AQ$14),'F2'!AQ$14&gt;0),IF(ISNUMBER('F3'!AQ17),('F3'!AQ17/'F2'!AQ$14)*1000,"N/A"),"N/A")</f>
        <v>N/A</v>
      </c>
      <c r="AG19" s="391" t="str">
        <f>IF(AND(ISNUMBER('F2'!AR$14),'F2'!AR$14&gt;0),IF(ISNUMBER('F3'!AR17),('F3'!AR17/'F2'!AR$14)*1000,"N/A"),"N/A")</f>
        <v>N/A</v>
      </c>
      <c r="AH19" s="391" t="str">
        <f>IF(AND(ISNUMBER('F2'!AS$14),'F2'!AS$14&gt;0),IF(ISNUMBER('F3'!AS17),('F3'!AS17/'F2'!AS$14)*1000,"N/A"),"N/A")</f>
        <v>N/A</v>
      </c>
      <c r="AI19" s="391" t="str">
        <f>IF(AND(ISNUMBER('F2'!AT$14),'F2'!AT$14&gt;0),IF(ISNUMBER('F3'!AT17),('F3'!AT17/'F2'!AT$14)*1000,"N/A"),"N/A")</f>
        <v>N/A</v>
      </c>
      <c r="AJ19" s="128"/>
      <c r="AK19" s="12"/>
      <c r="AL19" s="13"/>
      <c r="AM19" s="13"/>
      <c r="AN19" s="13"/>
      <c r="AO19" s="13"/>
      <c r="AP19" s="4"/>
    </row>
    <row r="20" spans="1:43" ht="14.25" customHeight="1" x14ac:dyDescent="0.25">
      <c r="A20" s="62"/>
      <c r="B20" s="127" t="s">
        <v>529</v>
      </c>
      <c r="C20" s="152"/>
      <c r="D20" s="129"/>
      <c r="E20" s="391" t="str">
        <f>IF(AND(ISNUMBER('F2'!O$14),'F2'!O$14&gt;0),IF(ISNUMBER('F3'!O19),('F3'!O19/'F2'!O$14)*1000,"N/A"),"N/A")</f>
        <v>N/A</v>
      </c>
      <c r="F20" s="391" t="str">
        <f>IF(AND(ISNUMBER('F2'!Q$14),'F2'!Q$14&gt;0),IF(ISNUMBER('F3'!Q19),('F3'!Q19/'F2'!Q$14)*1000,"N/A"),"N/A")</f>
        <v>N/A</v>
      </c>
      <c r="G20" s="391" t="str">
        <f>IF(AND(ISNUMBER('F2'!R$14),'F2'!R$14&gt;0),IF(ISNUMBER('F3'!R19),('F3'!R19/'F2'!R$14)*1000,"N/A"),"N/A")</f>
        <v>N/A</v>
      </c>
      <c r="H20" s="391" t="str">
        <f>IF(AND(ISNUMBER('F2'!S$14),'F2'!S$14&gt;0),IF(ISNUMBER('F3'!S19),('F3'!S19/'F2'!S$14)*1000,"N/A"),"N/A")</f>
        <v>N/A</v>
      </c>
      <c r="I20" s="391" t="str">
        <f>IF(AND(ISNUMBER('F2'!T$14),'F2'!T$14&gt;0),IF(ISNUMBER('F3'!T19),('F3'!T19/'F2'!T$14)*1000,"N/A"),"N/A")</f>
        <v>N/A</v>
      </c>
      <c r="J20" s="391" t="str">
        <f>IF(AND(ISNUMBER('F2'!U$14),'F2'!U$14&gt;0),IF(ISNUMBER('F3'!U19),('F3'!U19/'F2'!U$14)*1000,"N/A"),"N/A")</f>
        <v>N/A</v>
      </c>
      <c r="K20" s="391" t="str">
        <f>IF(AND(ISNUMBER('F2'!V$14),'F2'!V$14&gt;0),IF(ISNUMBER('F3'!V19),('F3'!V19/'F2'!V$14)*1000,"N/A"),"N/A")</f>
        <v>N/A</v>
      </c>
      <c r="L20" s="391" t="str">
        <f>IF(AND(ISNUMBER('F2'!W$14),'F2'!W$14&gt;0),IF(ISNUMBER('F3'!W19),('F3'!W19/'F2'!W$14)*1000,"N/A"),"N/A")</f>
        <v>N/A</v>
      </c>
      <c r="M20" s="391" t="str">
        <f>IF(AND(ISNUMBER('F2'!X$14),'F2'!X$14&gt;0),IF(ISNUMBER('F3'!X19),('F3'!X19/'F2'!X$14)*1000,"N/A"),"N/A")</f>
        <v>N/A</v>
      </c>
      <c r="N20" s="391" t="str">
        <f>IF(AND(ISNUMBER('F2'!Y$14),'F2'!Y$14&gt;0),IF(ISNUMBER('F3'!Y19),('F3'!Y19/'F2'!Y$14)*1000,"N/A"),"N/A")</f>
        <v>N/A</v>
      </c>
      <c r="O20" s="391" t="str">
        <f>IF(AND(ISNUMBER('F2'!Z$14),'F2'!Z$14&gt;0),IF(ISNUMBER('F3'!Z19),('F3'!Z19/'F2'!Z$14)*1000,"N/A"),"N/A")</f>
        <v>N/A</v>
      </c>
      <c r="P20" s="391" t="str">
        <f>IF(AND(ISNUMBER('F2'!AA$14),'F2'!AA$14&gt;0),IF(ISNUMBER('F3'!AA19),('F3'!AA19/'F2'!AA$14)*1000,"N/A"),"N/A")</f>
        <v>N/A</v>
      </c>
      <c r="Q20" s="391" t="str">
        <f>IF(AND(ISNUMBER('F2'!AB$14),'F2'!AB$14&gt;0),IF(ISNUMBER('F3'!AB19),('F3'!AB19/'F2'!AB$14)*1000,"N/A"),"N/A")</f>
        <v>N/A</v>
      </c>
      <c r="R20" s="391" t="str">
        <f>IF(AND(ISNUMBER('F2'!AC$14),'F2'!AC$14&gt;0),IF(ISNUMBER('F3'!AC19),('F3'!AC19/'F2'!AC$14)*1000,"N/A"),"N/A")</f>
        <v>N/A</v>
      </c>
      <c r="S20" s="391" t="str">
        <f>IF(AND(ISNUMBER('F2'!AD$14),'F2'!AD$14&gt;0),IF(ISNUMBER('F3'!AD19),('F3'!AD19/'F2'!AD$14)*1000,"N/A"),"N/A")</f>
        <v>N/A</v>
      </c>
      <c r="T20" s="391" t="str">
        <f>IF(AND(ISNUMBER('F2'!AE$14),'F2'!AE$14&gt;0),IF(ISNUMBER('F3'!AE19),('F3'!AE19/'F2'!AE$14)*1000,"N/A"),"N/A")</f>
        <v>N/A</v>
      </c>
      <c r="U20" s="391" t="str">
        <f>IF(AND(ISNUMBER('F2'!AF$14),'F2'!AF$14&gt;0),IF(ISNUMBER('F3'!AF19),('F3'!AF19/'F2'!AF$14)*1000,"N/A"),"N/A")</f>
        <v>N/A</v>
      </c>
      <c r="V20" s="391" t="str">
        <f>IF(AND(ISNUMBER('F2'!AG$14),'F2'!AG$14&gt;0),IF(ISNUMBER('F3'!AG19),('F3'!AG19/'F2'!AG$14)*1000,"N/A"),"N/A")</f>
        <v>N/A</v>
      </c>
      <c r="W20" s="391" t="str">
        <f>IF(AND(ISNUMBER('F2'!AH$14),'F2'!AH$14&gt;0),IF(ISNUMBER('F3'!AH19),('F3'!AH19/'F2'!AH$14)*1000,"N/A"),"N/A")</f>
        <v>N/A</v>
      </c>
      <c r="X20" s="391" t="str">
        <f>IF(AND(ISNUMBER('F2'!AI$14),'F2'!AI$14&gt;0),IF(ISNUMBER('F3'!AI19),('F3'!AI19/'F2'!AI$14)*1000,"N/A"),"N/A")</f>
        <v>N/A</v>
      </c>
      <c r="Y20" s="391" t="str">
        <f>IF(AND(ISNUMBER('F2'!AJ$14),'F2'!AJ$14&gt;0),IF(ISNUMBER('F3'!AJ19),('F3'!AJ19/'F2'!AJ$14)*1000,"N/A"),"N/A")</f>
        <v>N/A</v>
      </c>
      <c r="Z20" s="391" t="str">
        <f>IF(AND(ISNUMBER('F2'!AK$14),'F2'!AK$14&gt;0),IF(ISNUMBER('F3'!AK19),('F3'!AK19/'F2'!AK$14)*1000,"N/A"),"N/A")</f>
        <v>N/A</v>
      </c>
      <c r="AA20" s="391" t="str">
        <f>IF(AND(ISNUMBER('F2'!AL$14),'F2'!AL$14&gt;0),IF(ISNUMBER('F3'!AL19),('F3'!AL19/'F2'!AL$14)*1000,"N/A"),"N/A")</f>
        <v>N/A</v>
      </c>
      <c r="AB20" s="391" t="str">
        <f>IF(AND(ISNUMBER('F2'!AM$14),'F2'!AM$14&gt;0),IF(ISNUMBER('F3'!AM19),('F3'!AM19/'F2'!AM$14)*1000,"N/A"),"N/A")</f>
        <v>N/A</v>
      </c>
      <c r="AC20" s="391" t="str">
        <f>IF(AND(ISNUMBER('F2'!AN$14),'F2'!AN$14&gt;0),IF(ISNUMBER('F3'!AN19),('F3'!AN19/'F2'!AN$14)*1000,"N/A"),"N/A")</f>
        <v>N/A</v>
      </c>
      <c r="AD20" s="391" t="str">
        <f>IF(AND(ISNUMBER('F2'!AO$14),'F2'!AO$14&gt;0),IF(ISNUMBER('F3'!AO19),('F3'!AO19/'F2'!AO$14)*1000,"N/A"),"N/A")</f>
        <v>N/A</v>
      </c>
      <c r="AE20" s="391" t="str">
        <f>IF(AND(ISNUMBER('F2'!AP$14),'F2'!AP$14&gt;0),IF(ISNUMBER('F3'!AP19),('F3'!AP19/'F2'!AP$14)*1000,"N/A"),"N/A")</f>
        <v>N/A</v>
      </c>
      <c r="AF20" s="391" t="str">
        <f>IF(AND(ISNUMBER('F2'!AQ$14),'F2'!AQ$14&gt;0),IF(ISNUMBER('F3'!AQ19),('F3'!AQ19/'F2'!AQ$14)*1000,"N/A"),"N/A")</f>
        <v>N/A</v>
      </c>
      <c r="AG20" s="391" t="str">
        <f>IF(AND(ISNUMBER('F2'!AR$14),'F2'!AR$14&gt;0),IF(ISNUMBER('F3'!AR19),('F3'!AR19/'F2'!AR$14)*1000,"N/A"),"N/A")</f>
        <v>N/A</v>
      </c>
      <c r="AH20" s="391" t="str">
        <f>IF(AND(ISNUMBER('F2'!AS$14),'F2'!AS$14&gt;0),IF(ISNUMBER('F3'!AS19),('F3'!AS19/'F2'!AS$14)*1000,"N/A"),"N/A")</f>
        <v>N/A</v>
      </c>
      <c r="AI20" s="391" t="str">
        <f>IF(AND(ISNUMBER('F2'!AT$14),'F2'!AT$14&gt;0),IF(ISNUMBER('F3'!AT19),('F3'!AT19/'F2'!AT$14)*1000,"N/A"),"N/A")</f>
        <v>N/A</v>
      </c>
      <c r="AJ20" s="128"/>
      <c r="AK20" s="12"/>
      <c r="AL20" s="13"/>
      <c r="AM20" s="13"/>
      <c r="AN20" s="13"/>
      <c r="AO20" s="13"/>
      <c r="AP20" s="4"/>
    </row>
    <row r="21" spans="1:43" ht="14.25" customHeight="1" x14ac:dyDescent="0.25">
      <c r="A21" s="62"/>
      <c r="B21" s="127" t="s">
        <v>736</v>
      </c>
      <c r="C21" s="152"/>
      <c r="D21" s="129"/>
      <c r="E21" s="391" t="str">
        <f>IF(AND(ISNUMBER('F2'!O$14),'F2'!O$14&gt;0),IF(ISNUMBER('F3'!O21),('F3'!O21/'F2'!O$14)*1000,"N/A"),"N/A")</f>
        <v>N/A</v>
      </c>
      <c r="F21" s="391" t="str">
        <f>IF(AND(ISNUMBER('F2'!Q$14),'F2'!Q$14&gt;0),IF(ISNUMBER('F3'!Q21),('F3'!Q21/'F2'!Q$14)*1000,"N/A"),"N/A")</f>
        <v>N/A</v>
      </c>
      <c r="G21" s="391" t="str">
        <f>IF(AND(ISNUMBER('F2'!R$14),'F2'!R$14&gt;0),IF(ISNUMBER('F3'!R21),('F3'!R21/'F2'!R$14)*1000,"N/A"),"N/A")</f>
        <v>N/A</v>
      </c>
      <c r="H21" s="391" t="str">
        <f>IF(AND(ISNUMBER('F2'!S$14),'F2'!S$14&gt;0),IF(ISNUMBER('F3'!S21),('F3'!S21/'F2'!S$14)*1000,"N/A"),"N/A")</f>
        <v>N/A</v>
      </c>
      <c r="I21" s="391" t="str">
        <f>IF(AND(ISNUMBER('F2'!T$14),'F2'!T$14&gt;0),IF(ISNUMBER('F3'!T21),('F3'!T21/'F2'!T$14)*1000,"N/A"),"N/A")</f>
        <v>N/A</v>
      </c>
      <c r="J21" s="391" t="str">
        <f>IF(AND(ISNUMBER('F2'!U$14),'F2'!U$14&gt;0),IF(ISNUMBER('F3'!U21),('F3'!U21/'F2'!U$14)*1000,"N/A"),"N/A")</f>
        <v>N/A</v>
      </c>
      <c r="K21" s="391" t="str">
        <f>IF(AND(ISNUMBER('F2'!V$14),'F2'!V$14&gt;0),IF(ISNUMBER('F3'!V21),('F3'!V21/'F2'!V$14)*1000,"N/A"),"N/A")</f>
        <v>N/A</v>
      </c>
      <c r="L21" s="391" t="str">
        <f>IF(AND(ISNUMBER('F2'!W$14),'F2'!W$14&gt;0),IF(ISNUMBER('F3'!W21),('F3'!W21/'F2'!W$14)*1000,"N/A"),"N/A")</f>
        <v>N/A</v>
      </c>
      <c r="M21" s="391" t="str">
        <f>IF(AND(ISNUMBER('F2'!X$14),'F2'!X$14&gt;0),IF(ISNUMBER('F3'!X21),('F3'!X21/'F2'!X$14)*1000,"N/A"),"N/A")</f>
        <v>N/A</v>
      </c>
      <c r="N21" s="391" t="str">
        <f>IF(AND(ISNUMBER('F2'!Y$14),'F2'!Y$14&gt;0),IF(ISNUMBER('F3'!Y21),('F3'!Y21/'F2'!Y$14)*1000,"N/A"),"N/A")</f>
        <v>N/A</v>
      </c>
      <c r="O21" s="391" t="str">
        <f>IF(AND(ISNUMBER('F2'!Z$14),'F2'!Z$14&gt;0),IF(ISNUMBER('F3'!Z21),('F3'!Z21/'F2'!Z$14)*1000,"N/A"),"N/A")</f>
        <v>N/A</v>
      </c>
      <c r="P21" s="391" t="str">
        <f>IF(AND(ISNUMBER('F2'!AA$14),'F2'!AA$14&gt;0),IF(ISNUMBER('F3'!AA21),('F3'!AA21/'F2'!AA$14)*1000,"N/A"),"N/A")</f>
        <v>N/A</v>
      </c>
      <c r="Q21" s="391" t="str">
        <f>IF(AND(ISNUMBER('F2'!AB$14),'F2'!AB$14&gt;0),IF(ISNUMBER('F3'!AB21),('F3'!AB21/'F2'!AB$14)*1000,"N/A"),"N/A")</f>
        <v>N/A</v>
      </c>
      <c r="R21" s="391" t="str">
        <f>IF(AND(ISNUMBER('F2'!AC$14),'F2'!AC$14&gt;0),IF(ISNUMBER('F3'!AC21),('F3'!AC21/'F2'!AC$14)*1000,"N/A"),"N/A")</f>
        <v>N/A</v>
      </c>
      <c r="S21" s="391" t="str">
        <f>IF(AND(ISNUMBER('F2'!AD$14),'F2'!AD$14&gt;0),IF(ISNUMBER('F3'!AD21),('F3'!AD21/'F2'!AD$14)*1000,"N/A"),"N/A")</f>
        <v>N/A</v>
      </c>
      <c r="T21" s="391" t="str">
        <f>IF(AND(ISNUMBER('F2'!AE$14),'F2'!AE$14&gt;0),IF(ISNUMBER('F3'!AE21),('F3'!AE21/'F2'!AE$14)*1000,"N/A"),"N/A")</f>
        <v>N/A</v>
      </c>
      <c r="U21" s="391" t="str">
        <f>IF(AND(ISNUMBER('F2'!AF$14),'F2'!AF$14&gt;0),IF(ISNUMBER('F3'!AF21),('F3'!AF21/'F2'!AF$14)*1000,"N/A"),"N/A")</f>
        <v>N/A</v>
      </c>
      <c r="V21" s="391" t="str">
        <f>IF(AND(ISNUMBER('F2'!AG$14),'F2'!AG$14&gt;0),IF(ISNUMBER('F3'!AG21),('F3'!AG21/'F2'!AG$14)*1000,"N/A"),"N/A")</f>
        <v>N/A</v>
      </c>
      <c r="W21" s="391" t="str">
        <f>IF(AND(ISNUMBER('F2'!AH$14),'F2'!AH$14&gt;0),IF(ISNUMBER('F3'!AH21),('F3'!AH21/'F2'!AH$14)*1000,"N/A"),"N/A")</f>
        <v>N/A</v>
      </c>
      <c r="X21" s="391" t="str">
        <f>IF(AND(ISNUMBER('F2'!AI$14),'F2'!AI$14&gt;0),IF(ISNUMBER('F3'!AI21),('F3'!AI21/'F2'!AI$14)*1000,"N/A"),"N/A")</f>
        <v>N/A</v>
      </c>
      <c r="Y21" s="391" t="str">
        <f>IF(AND(ISNUMBER('F2'!AJ$14),'F2'!AJ$14&gt;0),IF(ISNUMBER('F3'!AJ21),('F3'!AJ21/'F2'!AJ$14)*1000,"N/A"),"N/A")</f>
        <v>N/A</v>
      </c>
      <c r="Z21" s="391" t="str">
        <f>IF(AND(ISNUMBER('F2'!AK$14),'F2'!AK$14&gt;0),IF(ISNUMBER('F3'!AK21),('F3'!AK21/'F2'!AK$14)*1000,"N/A"),"N/A")</f>
        <v>N/A</v>
      </c>
      <c r="AA21" s="391" t="str">
        <f>IF(AND(ISNUMBER('F2'!AL$14),'F2'!AL$14&gt;0),IF(ISNUMBER('F3'!AL21),('F3'!AL21/'F2'!AL$14)*1000,"N/A"),"N/A")</f>
        <v>N/A</v>
      </c>
      <c r="AB21" s="391" t="str">
        <f>IF(AND(ISNUMBER('F2'!AM$14),'F2'!AM$14&gt;0),IF(ISNUMBER('F3'!AM21),('F3'!AM21/'F2'!AM$14)*1000,"N/A"),"N/A")</f>
        <v>N/A</v>
      </c>
      <c r="AC21" s="391" t="str">
        <f>IF(AND(ISNUMBER('F2'!AN$14),'F2'!AN$14&gt;0),IF(ISNUMBER('F3'!AN21),('F3'!AN21/'F2'!AN$14)*1000,"N/A"),"N/A")</f>
        <v>N/A</v>
      </c>
      <c r="AD21" s="391" t="str">
        <f>IF(AND(ISNUMBER('F2'!AO$14),'F2'!AO$14&gt;0),IF(ISNUMBER('F3'!AO21),('F3'!AO21/'F2'!AO$14)*1000,"N/A"),"N/A")</f>
        <v>N/A</v>
      </c>
      <c r="AE21" s="391" t="str">
        <f>IF(AND(ISNUMBER('F2'!AP$14),'F2'!AP$14&gt;0),IF(ISNUMBER('F3'!AP21),('F3'!AP21/'F2'!AP$14)*1000,"N/A"),"N/A")</f>
        <v>N/A</v>
      </c>
      <c r="AF21" s="391" t="str">
        <f>IF(AND(ISNUMBER('F2'!AQ$14),'F2'!AQ$14&gt;0),IF(ISNUMBER('F3'!AQ21),('F3'!AQ21/'F2'!AQ$14)*1000,"N/A"),"N/A")</f>
        <v>N/A</v>
      </c>
      <c r="AG21" s="391" t="str">
        <f>IF(AND(ISNUMBER('F2'!AR$14),'F2'!AR$14&gt;0),IF(ISNUMBER('F3'!AR21),('F3'!AR21/'F2'!AR$14)*1000,"N/A"),"N/A")</f>
        <v>N/A</v>
      </c>
      <c r="AH21" s="391" t="str">
        <f>IF(AND(ISNUMBER('F2'!AS$14),'F2'!AS$14&gt;0),IF(ISNUMBER('F3'!AS21),('F3'!AS21/'F2'!AS$14)*1000,"N/A"),"N/A")</f>
        <v>N/A</v>
      </c>
      <c r="AI21" s="391" t="str">
        <f>IF(AND(ISNUMBER('F2'!AT$14),'F2'!AT$14&gt;0),IF(ISNUMBER('F3'!AT21),('F3'!AT21/'F2'!AT$14)*1000,"N/A"),"N/A")</f>
        <v>N/A</v>
      </c>
      <c r="AJ21" s="128"/>
      <c r="AK21" s="12"/>
      <c r="AL21" s="13"/>
      <c r="AM21" s="13"/>
      <c r="AN21" s="13"/>
      <c r="AO21" s="13"/>
      <c r="AP21" s="4"/>
    </row>
    <row r="22" spans="1:43" ht="14.25" customHeight="1" x14ac:dyDescent="0.25">
      <c r="A22" s="62"/>
      <c r="B22" s="127" t="s">
        <v>530</v>
      </c>
      <c r="C22" s="152"/>
      <c r="D22" s="129"/>
      <c r="E22" s="391" t="str">
        <f>IF(AND(ISNUMBER('F2'!O$14),'F2'!O$14&gt;0),IF(ISNUMBER('F3'!O23),('F3'!O23/'F2'!O$14)*1000,"N/A"),"N/A")</f>
        <v>N/A</v>
      </c>
      <c r="F22" s="391" t="str">
        <f>IF(AND(ISNUMBER('F2'!Q$14),'F2'!Q$14&gt;0),IF(ISNUMBER('F3'!Q23),('F3'!Q23/'F2'!Q$14)*1000,"N/A"),"N/A")</f>
        <v>N/A</v>
      </c>
      <c r="G22" s="391" t="str">
        <f>IF(AND(ISNUMBER('F2'!R$14),'F2'!R$14&gt;0),IF(ISNUMBER('F3'!R23),('F3'!R23/'F2'!R$14)*1000,"N/A"),"N/A")</f>
        <v>N/A</v>
      </c>
      <c r="H22" s="391" t="str">
        <f>IF(AND(ISNUMBER('F2'!S$14),'F2'!S$14&gt;0),IF(ISNUMBER('F3'!S23),('F3'!S23/'F2'!S$14)*1000,"N/A"),"N/A")</f>
        <v>N/A</v>
      </c>
      <c r="I22" s="391" t="str">
        <f>IF(AND(ISNUMBER('F2'!T$14),'F2'!T$14&gt;0),IF(ISNUMBER('F3'!T23),('F3'!T23/'F2'!T$14)*1000,"N/A"),"N/A")</f>
        <v>N/A</v>
      </c>
      <c r="J22" s="391" t="str">
        <f>IF(AND(ISNUMBER('F2'!U$14),'F2'!U$14&gt;0),IF(ISNUMBER('F3'!U23),('F3'!U23/'F2'!U$14)*1000,"N/A"),"N/A")</f>
        <v>N/A</v>
      </c>
      <c r="K22" s="391" t="str">
        <f>IF(AND(ISNUMBER('F2'!V$14),'F2'!V$14&gt;0),IF(ISNUMBER('F3'!V23),('F3'!V23/'F2'!V$14)*1000,"N/A"),"N/A")</f>
        <v>N/A</v>
      </c>
      <c r="L22" s="391" t="str">
        <f>IF(AND(ISNUMBER('F2'!W$14),'F2'!W$14&gt;0),IF(ISNUMBER('F3'!W23),('F3'!W23/'F2'!W$14)*1000,"N/A"),"N/A")</f>
        <v>N/A</v>
      </c>
      <c r="M22" s="391" t="str">
        <f>IF(AND(ISNUMBER('F2'!X$14),'F2'!X$14&gt;0),IF(ISNUMBER('F3'!X23),('F3'!X23/'F2'!X$14)*1000,"N/A"),"N/A")</f>
        <v>N/A</v>
      </c>
      <c r="N22" s="391" t="str">
        <f>IF(AND(ISNUMBER('F2'!Y$14),'F2'!Y$14&gt;0),IF(ISNUMBER('F3'!Y23),('F3'!Y23/'F2'!Y$14)*1000,"N/A"),"N/A")</f>
        <v>N/A</v>
      </c>
      <c r="O22" s="391" t="str">
        <f>IF(AND(ISNUMBER('F2'!Z$14),'F2'!Z$14&gt;0),IF(ISNUMBER('F3'!Z23),('F3'!Z23/'F2'!Z$14)*1000,"N/A"),"N/A")</f>
        <v>N/A</v>
      </c>
      <c r="P22" s="391" t="str">
        <f>IF(AND(ISNUMBER('F2'!AA$14),'F2'!AA$14&gt;0),IF(ISNUMBER('F3'!AA23),('F3'!AA23/'F2'!AA$14)*1000,"N/A"),"N/A")</f>
        <v>N/A</v>
      </c>
      <c r="Q22" s="391" t="str">
        <f>IF(AND(ISNUMBER('F2'!AB$14),'F2'!AB$14&gt;0),IF(ISNUMBER('F3'!AB23),('F3'!AB23/'F2'!AB$14)*1000,"N/A"),"N/A")</f>
        <v>N/A</v>
      </c>
      <c r="R22" s="391" t="str">
        <f>IF(AND(ISNUMBER('F2'!AC$14),'F2'!AC$14&gt;0),IF(ISNUMBER('F3'!AC23),('F3'!AC23/'F2'!AC$14)*1000,"N/A"),"N/A")</f>
        <v>N/A</v>
      </c>
      <c r="S22" s="391" t="str">
        <f>IF(AND(ISNUMBER('F2'!AD$14),'F2'!AD$14&gt;0),IF(ISNUMBER('F3'!AD23),('F3'!AD23/'F2'!AD$14)*1000,"N/A"),"N/A")</f>
        <v>N/A</v>
      </c>
      <c r="T22" s="391" t="str">
        <f>IF(AND(ISNUMBER('F2'!AE$14),'F2'!AE$14&gt;0),IF(ISNUMBER('F3'!AE23),('F3'!AE23/'F2'!AE$14)*1000,"N/A"),"N/A")</f>
        <v>N/A</v>
      </c>
      <c r="U22" s="391" t="str">
        <f>IF(AND(ISNUMBER('F2'!AF$14),'F2'!AF$14&gt;0),IF(ISNUMBER('F3'!AF23),('F3'!AF23/'F2'!AF$14)*1000,"N/A"),"N/A")</f>
        <v>N/A</v>
      </c>
      <c r="V22" s="391" t="str">
        <f>IF(AND(ISNUMBER('F2'!AG$14),'F2'!AG$14&gt;0),IF(ISNUMBER('F3'!AG23),('F3'!AG23/'F2'!AG$14)*1000,"N/A"),"N/A")</f>
        <v>N/A</v>
      </c>
      <c r="W22" s="391" t="str">
        <f>IF(AND(ISNUMBER('F2'!AH$14),'F2'!AH$14&gt;0),IF(ISNUMBER('F3'!AH23),('F3'!AH23/'F2'!AH$14)*1000,"N/A"),"N/A")</f>
        <v>N/A</v>
      </c>
      <c r="X22" s="391" t="str">
        <f>IF(AND(ISNUMBER('F2'!AI$14),'F2'!AI$14&gt;0),IF(ISNUMBER('F3'!AI23),('F3'!AI23/'F2'!AI$14)*1000,"N/A"),"N/A")</f>
        <v>N/A</v>
      </c>
      <c r="Y22" s="391" t="str">
        <f>IF(AND(ISNUMBER('F2'!AJ$14),'F2'!AJ$14&gt;0),IF(ISNUMBER('F3'!AJ23),('F3'!AJ23/'F2'!AJ$14)*1000,"N/A"),"N/A")</f>
        <v>N/A</v>
      </c>
      <c r="Z22" s="391" t="str">
        <f>IF(AND(ISNUMBER('F2'!AK$14),'F2'!AK$14&gt;0),IF(ISNUMBER('F3'!AK23),('F3'!AK23/'F2'!AK$14)*1000,"N/A"),"N/A")</f>
        <v>N/A</v>
      </c>
      <c r="AA22" s="391" t="str">
        <f>IF(AND(ISNUMBER('F2'!AL$14),'F2'!AL$14&gt;0),IF(ISNUMBER('F3'!AL23),('F3'!AL23/'F2'!AL$14)*1000,"N/A"),"N/A")</f>
        <v>N/A</v>
      </c>
      <c r="AB22" s="391" t="str">
        <f>IF(AND(ISNUMBER('F2'!AM$14),'F2'!AM$14&gt;0),IF(ISNUMBER('F3'!AM23),('F3'!AM23/'F2'!AM$14)*1000,"N/A"),"N/A")</f>
        <v>N/A</v>
      </c>
      <c r="AC22" s="391" t="str">
        <f>IF(AND(ISNUMBER('F2'!AN$14),'F2'!AN$14&gt;0),IF(ISNUMBER('F3'!AN23),('F3'!AN23/'F2'!AN$14)*1000,"N/A"),"N/A")</f>
        <v>N/A</v>
      </c>
      <c r="AD22" s="391" t="str">
        <f>IF(AND(ISNUMBER('F2'!AO$14),'F2'!AO$14&gt;0),IF(ISNUMBER('F3'!AO23),('F3'!AO23/'F2'!AO$14)*1000,"N/A"),"N/A")</f>
        <v>N/A</v>
      </c>
      <c r="AE22" s="391" t="str">
        <f>IF(AND(ISNUMBER('F2'!AP$14),'F2'!AP$14&gt;0),IF(ISNUMBER('F3'!AP23),('F3'!AP23/'F2'!AP$14)*1000,"N/A"),"N/A")</f>
        <v>N/A</v>
      </c>
      <c r="AF22" s="391" t="str">
        <f>IF(AND(ISNUMBER('F2'!AQ$14),'F2'!AQ$14&gt;0),IF(ISNUMBER('F3'!AQ23),('F3'!AQ23/'F2'!AQ$14)*1000,"N/A"),"N/A")</f>
        <v>N/A</v>
      </c>
      <c r="AG22" s="391" t="str">
        <f>IF(AND(ISNUMBER('F2'!AR$14),'F2'!AR$14&gt;0),IF(ISNUMBER('F3'!AR23),('F3'!AR23/'F2'!AR$14)*1000,"N/A"),"N/A")</f>
        <v>N/A</v>
      </c>
      <c r="AH22" s="391" t="str">
        <f>IF(AND(ISNUMBER('F2'!AS$14),'F2'!AS$14&gt;0),IF(ISNUMBER('F3'!AS23),('F3'!AS23/'F2'!AS$14)*1000,"N/A"),"N/A")</f>
        <v>N/A</v>
      </c>
      <c r="AI22" s="391" t="str">
        <f>IF(AND(ISNUMBER('F2'!AT$14),'F2'!AT$14&gt;0),IF(ISNUMBER('F3'!AT23),('F3'!AT23/'F2'!AT$14)*1000,"N/A"),"N/A")</f>
        <v>N/A</v>
      </c>
      <c r="AJ22" s="128"/>
      <c r="AK22" s="12"/>
      <c r="AL22" s="13"/>
      <c r="AM22" s="13"/>
      <c r="AN22" s="13"/>
      <c r="AO22" s="13"/>
      <c r="AP22" s="4"/>
    </row>
    <row r="23" spans="1:43" ht="14.25" customHeight="1" x14ac:dyDescent="0.25">
      <c r="A23" s="62"/>
      <c r="B23" s="127" t="s">
        <v>531</v>
      </c>
      <c r="C23" s="152"/>
      <c r="D23" s="129"/>
      <c r="E23" s="391" t="str">
        <f>IF(AND(ISNUMBER('F2'!O$14),'F2'!O$14&gt;0),IF(ISNUMBER('F3'!O25),('F3'!O25/'F2'!O$14)*1000,"N/A"),"N/A")</f>
        <v>N/A</v>
      </c>
      <c r="F23" s="391" t="str">
        <f>IF(AND(ISNUMBER('F2'!Q$14),'F2'!Q$14&gt;0),IF(ISNUMBER('F3'!Q25),('F3'!Q25/'F2'!Q$14)*1000,"N/A"),"N/A")</f>
        <v>N/A</v>
      </c>
      <c r="G23" s="391" t="str">
        <f>IF(AND(ISNUMBER('F2'!R$14),'F2'!R$14&gt;0),IF(ISNUMBER('F3'!R25),('F3'!R25/'F2'!R$14)*1000,"N/A"),"N/A")</f>
        <v>N/A</v>
      </c>
      <c r="H23" s="391" t="str">
        <f>IF(AND(ISNUMBER('F2'!S$14),'F2'!S$14&gt;0),IF(ISNUMBER('F3'!S25),('F3'!S25/'F2'!S$14)*1000,"N/A"),"N/A")</f>
        <v>N/A</v>
      </c>
      <c r="I23" s="391" t="str">
        <f>IF(AND(ISNUMBER('F2'!T$14),'F2'!T$14&gt;0),IF(ISNUMBER('F3'!T25),('F3'!T25/'F2'!T$14)*1000,"N/A"),"N/A")</f>
        <v>N/A</v>
      </c>
      <c r="J23" s="391" t="str">
        <f>IF(AND(ISNUMBER('F2'!U$14),'F2'!U$14&gt;0),IF(ISNUMBER('F3'!U25),('F3'!U25/'F2'!U$14)*1000,"N/A"),"N/A")</f>
        <v>N/A</v>
      </c>
      <c r="K23" s="391" t="str">
        <f>IF(AND(ISNUMBER('F2'!V$14),'F2'!V$14&gt;0),IF(ISNUMBER('F3'!V25),('F3'!V25/'F2'!V$14)*1000,"N/A"),"N/A")</f>
        <v>N/A</v>
      </c>
      <c r="L23" s="391" t="str">
        <f>IF(AND(ISNUMBER('F2'!W$14),'F2'!W$14&gt;0),IF(ISNUMBER('F3'!W25),('F3'!W25/'F2'!W$14)*1000,"N/A"),"N/A")</f>
        <v>N/A</v>
      </c>
      <c r="M23" s="391" t="str">
        <f>IF(AND(ISNUMBER('F2'!X$14),'F2'!X$14&gt;0),IF(ISNUMBER('F3'!X25),('F3'!X25/'F2'!X$14)*1000,"N/A"),"N/A")</f>
        <v>N/A</v>
      </c>
      <c r="N23" s="391" t="str">
        <f>IF(AND(ISNUMBER('F2'!Y$14),'F2'!Y$14&gt;0),IF(ISNUMBER('F3'!Y25),('F3'!Y25/'F2'!Y$14)*1000,"N/A"),"N/A")</f>
        <v>N/A</v>
      </c>
      <c r="O23" s="391" t="str">
        <f>IF(AND(ISNUMBER('F2'!Z$14),'F2'!Z$14&gt;0),IF(ISNUMBER('F3'!Z25),('F3'!Z25/'F2'!Z$14)*1000,"N/A"),"N/A")</f>
        <v>N/A</v>
      </c>
      <c r="P23" s="391" t="str">
        <f>IF(AND(ISNUMBER('F2'!AA$14),'F2'!AA$14&gt;0),IF(ISNUMBER('F3'!AA25),('F3'!AA25/'F2'!AA$14)*1000,"N/A"),"N/A")</f>
        <v>N/A</v>
      </c>
      <c r="Q23" s="391" t="str">
        <f>IF(AND(ISNUMBER('F2'!AB$14),'F2'!AB$14&gt;0),IF(ISNUMBER('F3'!AB25),('F3'!AB25/'F2'!AB$14)*1000,"N/A"),"N/A")</f>
        <v>N/A</v>
      </c>
      <c r="R23" s="391" t="str">
        <f>IF(AND(ISNUMBER('F2'!AC$14),'F2'!AC$14&gt;0),IF(ISNUMBER('F3'!AC25),('F3'!AC25/'F2'!AC$14)*1000,"N/A"),"N/A")</f>
        <v>N/A</v>
      </c>
      <c r="S23" s="391" t="str">
        <f>IF(AND(ISNUMBER('F2'!AD$14),'F2'!AD$14&gt;0),IF(ISNUMBER('F3'!AD25),('F3'!AD25/'F2'!AD$14)*1000,"N/A"),"N/A")</f>
        <v>N/A</v>
      </c>
      <c r="T23" s="391" t="str">
        <f>IF(AND(ISNUMBER('F2'!AE$14),'F2'!AE$14&gt;0),IF(ISNUMBER('F3'!AE25),('F3'!AE25/'F2'!AE$14)*1000,"N/A"),"N/A")</f>
        <v>N/A</v>
      </c>
      <c r="U23" s="391" t="str">
        <f>IF(AND(ISNUMBER('F2'!AF$14),'F2'!AF$14&gt;0),IF(ISNUMBER('F3'!AF25),('F3'!AF25/'F2'!AF$14)*1000,"N/A"),"N/A")</f>
        <v>N/A</v>
      </c>
      <c r="V23" s="391" t="str">
        <f>IF(AND(ISNUMBER('F2'!AG$14),'F2'!AG$14&gt;0),IF(ISNUMBER('F3'!AG25),('F3'!AG25/'F2'!AG$14)*1000,"N/A"),"N/A")</f>
        <v>N/A</v>
      </c>
      <c r="W23" s="391" t="str">
        <f>IF(AND(ISNUMBER('F2'!AH$14),'F2'!AH$14&gt;0),IF(ISNUMBER('F3'!AH25),('F3'!AH25/'F2'!AH$14)*1000,"N/A"),"N/A")</f>
        <v>N/A</v>
      </c>
      <c r="X23" s="391" t="str">
        <f>IF(AND(ISNUMBER('F2'!AI$14),'F2'!AI$14&gt;0),IF(ISNUMBER('F3'!AI25),('F3'!AI25/'F2'!AI$14)*1000,"N/A"),"N/A")</f>
        <v>N/A</v>
      </c>
      <c r="Y23" s="391" t="str">
        <f>IF(AND(ISNUMBER('F2'!AJ$14),'F2'!AJ$14&gt;0),IF(ISNUMBER('F3'!AJ25),('F3'!AJ25/'F2'!AJ$14)*1000,"N/A"),"N/A")</f>
        <v>N/A</v>
      </c>
      <c r="Z23" s="391" t="str">
        <f>IF(AND(ISNUMBER('F2'!AK$14),'F2'!AK$14&gt;0),IF(ISNUMBER('F3'!AK25),('F3'!AK25/'F2'!AK$14)*1000,"N/A"),"N/A")</f>
        <v>N/A</v>
      </c>
      <c r="AA23" s="391" t="str">
        <f>IF(AND(ISNUMBER('F2'!AL$14),'F2'!AL$14&gt;0),IF(ISNUMBER('F3'!AL25),('F3'!AL25/'F2'!AL$14)*1000,"N/A"),"N/A")</f>
        <v>N/A</v>
      </c>
      <c r="AB23" s="391" t="str">
        <f>IF(AND(ISNUMBER('F2'!AM$14),'F2'!AM$14&gt;0),IF(ISNUMBER('F3'!AM25),('F3'!AM25/'F2'!AM$14)*1000,"N/A"),"N/A")</f>
        <v>N/A</v>
      </c>
      <c r="AC23" s="391" t="str">
        <f>IF(AND(ISNUMBER('F2'!AN$14),'F2'!AN$14&gt;0),IF(ISNUMBER('F3'!AN25),('F3'!AN25/'F2'!AN$14)*1000,"N/A"),"N/A")</f>
        <v>N/A</v>
      </c>
      <c r="AD23" s="391" t="str">
        <f>IF(AND(ISNUMBER('F2'!AO$14),'F2'!AO$14&gt;0),IF(ISNUMBER('F3'!AO25),('F3'!AO25/'F2'!AO$14)*1000,"N/A"),"N/A")</f>
        <v>N/A</v>
      </c>
      <c r="AE23" s="391" t="str">
        <f>IF(AND(ISNUMBER('F2'!AP$14),'F2'!AP$14&gt;0),IF(ISNUMBER('F3'!AP25),('F3'!AP25/'F2'!AP$14)*1000,"N/A"),"N/A")</f>
        <v>N/A</v>
      </c>
      <c r="AF23" s="391" t="str">
        <f>IF(AND(ISNUMBER('F2'!AQ$14),'F2'!AQ$14&gt;0),IF(ISNUMBER('F3'!AQ25),('F3'!AQ25/'F2'!AQ$14)*1000,"N/A"),"N/A")</f>
        <v>N/A</v>
      </c>
      <c r="AG23" s="391" t="str">
        <f>IF(AND(ISNUMBER('F2'!AR$14),'F2'!AR$14&gt;0),IF(ISNUMBER('F3'!AR25),('F3'!AR25/'F2'!AR$14)*1000,"N/A"),"N/A")</f>
        <v>N/A</v>
      </c>
      <c r="AH23" s="391" t="str">
        <f>IF(AND(ISNUMBER('F2'!AS$14),'F2'!AS$14&gt;0),IF(ISNUMBER('F3'!AS25),('F3'!AS25/'F2'!AS$14)*1000,"N/A"),"N/A")</f>
        <v>N/A</v>
      </c>
      <c r="AI23" s="391" t="str">
        <f>IF(AND(ISNUMBER('F2'!AT$14),'F2'!AT$14&gt;0),IF(ISNUMBER('F3'!AT25),('F3'!AT25/'F2'!AT$14)*1000,"N/A"),"N/A")</f>
        <v>N/A</v>
      </c>
      <c r="AJ23" s="128"/>
      <c r="AK23" s="12"/>
      <c r="AL23" s="13"/>
      <c r="AM23" s="13"/>
      <c r="AN23" s="13"/>
      <c r="AO23" s="13"/>
      <c r="AP23" s="4"/>
    </row>
    <row r="24" spans="1:43" ht="14.25" customHeight="1" x14ac:dyDescent="0.25">
      <c r="A24" s="62"/>
      <c r="B24" s="666" t="s">
        <v>904</v>
      </c>
      <c r="C24" s="152"/>
      <c r="D24" s="129"/>
      <c r="E24" s="391" t="str">
        <f>IF(AND(ISNUMBER('F2'!O$14),'F2'!O$14&gt;0),IF(ISNUMBER('F3'!O27),('F3'!O27/'F2'!O$14)*1000,"N/A"),"N/A")</f>
        <v>N/A</v>
      </c>
      <c r="F24" s="391" t="str">
        <f>IF(AND(ISNUMBER('F2'!Q$14),'F2'!Q$14&gt;0),IF(ISNUMBER('F3'!Q27),('F3'!Q27/'F2'!Q$14)*1000,"N/A"),"N/A")</f>
        <v>N/A</v>
      </c>
      <c r="G24" s="391" t="str">
        <f>IF(AND(ISNUMBER('F2'!R$14),'F2'!R$14&gt;0),IF(ISNUMBER('F3'!R27),('F3'!R27/'F2'!R$14)*1000,"N/A"),"N/A")</f>
        <v>N/A</v>
      </c>
      <c r="H24" s="391" t="str">
        <f>IF(AND(ISNUMBER('F2'!S$14),'F2'!S$14&gt;0),IF(ISNUMBER('F3'!S27),('F3'!S27/'F2'!S$14)*1000,"N/A"),"N/A")</f>
        <v>N/A</v>
      </c>
      <c r="I24" s="391" t="str">
        <f>IF(AND(ISNUMBER('F2'!T$14),'F2'!T$14&gt;0),IF(ISNUMBER('F3'!T27),('F3'!T27/'F2'!T$14)*1000,"N/A"),"N/A")</f>
        <v>N/A</v>
      </c>
      <c r="J24" s="391" t="str">
        <f>IF(AND(ISNUMBER('F2'!U$14),'F2'!U$14&gt;0),IF(ISNUMBER('F3'!U27),('F3'!U27/'F2'!U$14)*1000,"N/A"),"N/A")</f>
        <v>N/A</v>
      </c>
      <c r="K24" s="391" t="str">
        <f>IF(AND(ISNUMBER('F2'!V$14),'F2'!V$14&gt;0),IF(ISNUMBER('F3'!V27),('F3'!V27/'F2'!V$14)*1000,"N/A"),"N/A")</f>
        <v>N/A</v>
      </c>
      <c r="L24" s="391" t="str">
        <f>IF(AND(ISNUMBER('F2'!W$14),'F2'!W$14&gt;0),IF(ISNUMBER('F3'!W27),('F3'!W27/'F2'!W$14)*1000,"N/A"),"N/A")</f>
        <v>N/A</v>
      </c>
      <c r="M24" s="391" t="str">
        <f>IF(AND(ISNUMBER('F2'!X$14),'F2'!X$14&gt;0),IF(ISNUMBER('F3'!X27),('F3'!X27/'F2'!X$14)*1000,"N/A"),"N/A")</f>
        <v>N/A</v>
      </c>
      <c r="N24" s="391" t="str">
        <f>IF(AND(ISNUMBER('F2'!Y$14),'F2'!Y$14&gt;0),IF(ISNUMBER('F3'!Y27),('F3'!Y27/'F2'!Y$14)*1000,"N/A"),"N/A")</f>
        <v>N/A</v>
      </c>
      <c r="O24" s="391" t="str">
        <f>IF(AND(ISNUMBER('F2'!Z$14),'F2'!Z$14&gt;0),IF(ISNUMBER('F3'!Z27),('F3'!Z27/'F2'!Z$14)*1000,"N/A"),"N/A")</f>
        <v>N/A</v>
      </c>
      <c r="P24" s="391" t="str">
        <f>IF(AND(ISNUMBER('F2'!AA$14),'F2'!AA$14&gt;0),IF(ISNUMBER('F3'!AA27),('F3'!AA27/'F2'!AA$14)*1000,"N/A"),"N/A")</f>
        <v>N/A</v>
      </c>
      <c r="Q24" s="391" t="str">
        <f>IF(AND(ISNUMBER('F2'!AB$14),'F2'!AB$14&gt;0),IF(ISNUMBER('F3'!AB27),('F3'!AB27/'F2'!AB$14)*1000,"N/A"),"N/A")</f>
        <v>N/A</v>
      </c>
      <c r="R24" s="391" t="str">
        <f>IF(AND(ISNUMBER('F2'!AC$14),'F2'!AC$14&gt;0),IF(ISNUMBER('F3'!AC27),('F3'!AC27/'F2'!AC$14)*1000,"N/A"),"N/A")</f>
        <v>N/A</v>
      </c>
      <c r="S24" s="391" t="str">
        <f>IF(AND(ISNUMBER('F2'!AD$14),'F2'!AD$14&gt;0),IF(ISNUMBER('F3'!AD27),('F3'!AD27/'F2'!AD$14)*1000,"N/A"),"N/A")</f>
        <v>N/A</v>
      </c>
      <c r="T24" s="391" t="str">
        <f>IF(AND(ISNUMBER('F2'!AE$14),'F2'!AE$14&gt;0),IF(ISNUMBER('F3'!AE27),('F3'!AE27/'F2'!AE$14)*1000,"N/A"),"N/A")</f>
        <v>N/A</v>
      </c>
      <c r="U24" s="391" t="str">
        <f>IF(AND(ISNUMBER('F2'!AF$14),'F2'!AF$14&gt;0),IF(ISNUMBER('F3'!AF27),('F3'!AF27/'F2'!AF$14)*1000,"N/A"),"N/A")</f>
        <v>N/A</v>
      </c>
      <c r="V24" s="391" t="str">
        <f>IF(AND(ISNUMBER('F2'!AG$14),'F2'!AG$14&gt;0),IF(ISNUMBER('F3'!AG27),('F3'!AG27/'F2'!AG$14)*1000,"N/A"),"N/A")</f>
        <v>N/A</v>
      </c>
      <c r="W24" s="391" t="str">
        <f>IF(AND(ISNUMBER('F2'!AH$14),'F2'!AH$14&gt;0),IF(ISNUMBER('F3'!AH27),('F3'!AH27/'F2'!AH$14)*1000,"N/A"),"N/A")</f>
        <v>N/A</v>
      </c>
      <c r="X24" s="391" t="str">
        <f>IF(AND(ISNUMBER('F2'!AI$14),'F2'!AI$14&gt;0),IF(ISNUMBER('F3'!AI27),('F3'!AI27/'F2'!AI$14)*1000,"N/A"),"N/A")</f>
        <v>N/A</v>
      </c>
      <c r="Y24" s="391" t="str">
        <f>IF(AND(ISNUMBER('F2'!AJ$14),'F2'!AJ$14&gt;0),IF(ISNUMBER('F3'!AJ27),('F3'!AJ27/'F2'!AJ$14)*1000,"N/A"),"N/A")</f>
        <v>N/A</v>
      </c>
      <c r="Z24" s="391" t="str">
        <f>IF(AND(ISNUMBER('F2'!AK$14),'F2'!AK$14&gt;0),IF(ISNUMBER('F3'!AK27),('F3'!AK27/'F2'!AK$14)*1000,"N/A"),"N/A")</f>
        <v>N/A</v>
      </c>
      <c r="AA24" s="391" t="str">
        <f>IF(AND(ISNUMBER('F2'!AL$14),'F2'!AL$14&gt;0),IF(ISNUMBER('F3'!AL27),('F3'!AL27/'F2'!AL$14)*1000,"N/A"),"N/A")</f>
        <v>N/A</v>
      </c>
      <c r="AB24" s="391" t="str">
        <f>IF(AND(ISNUMBER('F2'!AM$14),'F2'!AM$14&gt;0),IF(ISNUMBER('F3'!AM27),('F3'!AM27/'F2'!AM$14)*1000,"N/A"),"N/A")</f>
        <v>N/A</v>
      </c>
      <c r="AC24" s="391" t="str">
        <f>IF(AND(ISNUMBER('F2'!AN$14),'F2'!AN$14&gt;0),IF(ISNUMBER('F3'!AN27),('F3'!AN27/'F2'!AN$14)*1000,"N/A"),"N/A")</f>
        <v>N/A</v>
      </c>
      <c r="AD24" s="391" t="str">
        <f>IF(AND(ISNUMBER('F2'!AO$14),'F2'!AO$14&gt;0),IF(ISNUMBER('F3'!AO27),('F3'!AO27/'F2'!AO$14)*1000,"N/A"),"N/A")</f>
        <v>N/A</v>
      </c>
      <c r="AE24" s="391" t="str">
        <f>IF(AND(ISNUMBER('F2'!AP$14),'F2'!AP$14&gt;0),IF(ISNUMBER('F3'!AP27),('F3'!AP27/'F2'!AP$14)*1000,"N/A"),"N/A")</f>
        <v>N/A</v>
      </c>
      <c r="AF24" s="391" t="str">
        <f>IF(AND(ISNUMBER('F2'!AQ$14),'F2'!AQ$14&gt;0),IF(ISNUMBER('F3'!AQ27),('F3'!AQ27/'F2'!AQ$14)*1000,"N/A"),"N/A")</f>
        <v>N/A</v>
      </c>
      <c r="AG24" s="391" t="str">
        <f>IF(AND(ISNUMBER('F2'!AR$14),'F2'!AR$14&gt;0),IF(ISNUMBER('F3'!AR27),('F3'!AR27/'F2'!AR$14)*1000,"N/A"),"N/A")</f>
        <v>N/A</v>
      </c>
      <c r="AH24" s="391" t="str">
        <f>IF(AND(ISNUMBER('F2'!AS$14),'F2'!AS$14&gt;0),IF(ISNUMBER('F3'!AS27),('F3'!AS27/'F2'!AS$14)*1000,"N/A"),"N/A")</f>
        <v>N/A</v>
      </c>
      <c r="AI24" s="391" t="str">
        <f>IF(AND(ISNUMBER('F2'!AT$14),'F2'!AT$14&gt;0),IF(ISNUMBER('F3'!AT27),('F3'!AT27/'F2'!AT$14)*1000,"N/A"),"N/A")</f>
        <v>N/A</v>
      </c>
      <c r="AJ24" s="128"/>
      <c r="AK24" s="12"/>
      <c r="AL24" s="13"/>
      <c r="AM24" s="13"/>
      <c r="AN24" s="13"/>
      <c r="AO24" s="13"/>
      <c r="AP24" s="4"/>
    </row>
    <row r="25" spans="1:43" ht="14.25" customHeight="1" x14ac:dyDescent="0.25">
      <c r="A25" s="62"/>
      <c r="B25" s="127" t="s">
        <v>532</v>
      </c>
      <c r="C25" s="152"/>
      <c r="D25" s="129"/>
      <c r="E25" s="391" t="str">
        <f>IF(AND(ISNUMBER('F2'!O$14),'F2'!O$14&gt;0),IF(ISNUMBER('F3'!O29),('F3'!O29/'F2'!O$14)*1000,"N/A"),"N/A")</f>
        <v>N/A</v>
      </c>
      <c r="F25" s="391" t="str">
        <f>IF(AND(ISNUMBER('F2'!Q$14),'F2'!Q$14&gt;0),IF(ISNUMBER('F3'!Q29),('F3'!Q29/'F2'!Q$14)*1000,"N/A"),"N/A")</f>
        <v>N/A</v>
      </c>
      <c r="G25" s="391" t="str">
        <f>IF(AND(ISNUMBER('F2'!R$14),'F2'!R$14&gt;0),IF(ISNUMBER('F3'!R29),('F3'!R29/'F2'!R$14)*1000,"N/A"),"N/A")</f>
        <v>N/A</v>
      </c>
      <c r="H25" s="391" t="str">
        <f>IF(AND(ISNUMBER('F2'!S$14),'F2'!S$14&gt;0),IF(ISNUMBER('F3'!S29),('F3'!S29/'F2'!S$14)*1000,"N/A"),"N/A")</f>
        <v>N/A</v>
      </c>
      <c r="I25" s="391" t="str">
        <f>IF(AND(ISNUMBER('F2'!T$14),'F2'!T$14&gt;0),IF(ISNUMBER('F3'!T29),('F3'!T29/'F2'!T$14)*1000,"N/A"),"N/A")</f>
        <v>N/A</v>
      </c>
      <c r="J25" s="391" t="str">
        <f>IF(AND(ISNUMBER('F2'!U$14),'F2'!U$14&gt;0),IF(ISNUMBER('F3'!U29),('F3'!U29/'F2'!U$14)*1000,"N/A"),"N/A")</f>
        <v>N/A</v>
      </c>
      <c r="K25" s="391" t="str">
        <f>IF(AND(ISNUMBER('F2'!V$14),'F2'!V$14&gt;0),IF(ISNUMBER('F3'!V29),('F3'!V29/'F2'!V$14)*1000,"N/A"),"N/A")</f>
        <v>N/A</v>
      </c>
      <c r="L25" s="391" t="str">
        <f>IF(AND(ISNUMBER('F2'!W$14),'F2'!W$14&gt;0),IF(ISNUMBER('F3'!W29),('F3'!W29/'F2'!W$14)*1000,"N/A"),"N/A")</f>
        <v>N/A</v>
      </c>
      <c r="M25" s="391" t="str">
        <f>IF(AND(ISNUMBER('F2'!X$14),'F2'!X$14&gt;0),IF(ISNUMBER('F3'!X29),('F3'!X29/'F2'!X$14)*1000,"N/A"),"N/A")</f>
        <v>N/A</v>
      </c>
      <c r="N25" s="391" t="str">
        <f>IF(AND(ISNUMBER('F2'!Y$14),'F2'!Y$14&gt;0),IF(ISNUMBER('F3'!Y29),('F3'!Y29/'F2'!Y$14)*1000,"N/A"),"N/A")</f>
        <v>N/A</v>
      </c>
      <c r="O25" s="391" t="str">
        <f>IF(AND(ISNUMBER('F2'!Z$14),'F2'!Z$14&gt;0),IF(ISNUMBER('F3'!Z29),('F3'!Z29/'F2'!Z$14)*1000,"N/A"),"N/A")</f>
        <v>N/A</v>
      </c>
      <c r="P25" s="391" t="str">
        <f>IF(AND(ISNUMBER('F2'!AA$14),'F2'!AA$14&gt;0),IF(ISNUMBER('F3'!AA29),('F3'!AA29/'F2'!AA$14)*1000,"N/A"),"N/A")</f>
        <v>N/A</v>
      </c>
      <c r="Q25" s="391" t="str">
        <f>IF(AND(ISNUMBER('F2'!AB$14),'F2'!AB$14&gt;0),IF(ISNUMBER('F3'!AB29),('F3'!AB29/'F2'!AB$14)*1000,"N/A"),"N/A")</f>
        <v>N/A</v>
      </c>
      <c r="R25" s="391" t="str">
        <f>IF(AND(ISNUMBER('F2'!AC$14),'F2'!AC$14&gt;0),IF(ISNUMBER('F3'!AC29),('F3'!AC29/'F2'!AC$14)*1000,"N/A"),"N/A")</f>
        <v>N/A</v>
      </c>
      <c r="S25" s="391" t="str">
        <f>IF(AND(ISNUMBER('F2'!AD$14),'F2'!AD$14&gt;0),IF(ISNUMBER('F3'!AD29),('F3'!AD29/'F2'!AD$14)*1000,"N/A"),"N/A")</f>
        <v>N/A</v>
      </c>
      <c r="T25" s="391" t="str">
        <f>IF(AND(ISNUMBER('F2'!AE$14),'F2'!AE$14&gt;0),IF(ISNUMBER('F3'!AE29),('F3'!AE29/'F2'!AE$14)*1000,"N/A"),"N/A")</f>
        <v>N/A</v>
      </c>
      <c r="U25" s="391" t="str">
        <f>IF(AND(ISNUMBER('F2'!AF$14),'F2'!AF$14&gt;0),IF(ISNUMBER('F3'!AF29),('F3'!AF29/'F2'!AF$14)*1000,"N/A"),"N/A")</f>
        <v>N/A</v>
      </c>
      <c r="V25" s="391" t="str">
        <f>IF(AND(ISNUMBER('F2'!AG$14),'F2'!AG$14&gt;0),IF(ISNUMBER('F3'!AG29),('F3'!AG29/'F2'!AG$14)*1000,"N/A"),"N/A")</f>
        <v>N/A</v>
      </c>
      <c r="W25" s="391" t="str">
        <f>IF(AND(ISNUMBER('F2'!AH$14),'F2'!AH$14&gt;0),IF(ISNUMBER('F3'!AH29),('F3'!AH29/'F2'!AH$14)*1000,"N/A"),"N/A")</f>
        <v>N/A</v>
      </c>
      <c r="X25" s="391" t="str">
        <f>IF(AND(ISNUMBER('F2'!AI$14),'F2'!AI$14&gt;0),IF(ISNUMBER('F3'!AI29),('F3'!AI29/'F2'!AI$14)*1000,"N/A"),"N/A")</f>
        <v>N/A</v>
      </c>
      <c r="Y25" s="391" t="str">
        <f>IF(AND(ISNUMBER('F2'!AJ$14),'F2'!AJ$14&gt;0),IF(ISNUMBER('F3'!AJ29),('F3'!AJ29/'F2'!AJ$14)*1000,"N/A"),"N/A")</f>
        <v>N/A</v>
      </c>
      <c r="Z25" s="391" t="str">
        <f>IF(AND(ISNUMBER('F2'!AK$14),'F2'!AK$14&gt;0),IF(ISNUMBER('F3'!AK29),('F3'!AK29/'F2'!AK$14)*1000,"N/A"),"N/A")</f>
        <v>N/A</v>
      </c>
      <c r="AA25" s="391" t="str">
        <f>IF(AND(ISNUMBER('F2'!AL$14),'F2'!AL$14&gt;0),IF(ISNUMBER('F3'!AL29),('F3'!AL29/'F2'!AL$14)*1000,"N/A"),"N/A")</f>
        <v>N/A</v>
      </c>
      <c r="AB25" s="391" t="str">
        <f>IF(AND(ISNUMBER('F2'!AM$14),'F2'!AM$14&gt;0),IF(ISNUMBER('F3'!AM29),('F3'!AM29/'F2'!AM$14)*1000,"N/A"),"N/A")</f>
        <v>N/A</v>
      </c>
      <c r="AC25" s="391" t="str">
        <f>IF(AND(ISNUMBER('F2'!AN$14),'F2'!AN$14&gt;0),IF(ISNUMBER('F3'!AN29),('F3'!AN29/'F2'!AN$14)*1000,"N/A"),"N/A")</f>
        <v>N/A</v>
      </c>
      <c r="AD25" s="391" t="str">
        <f>IF(AND(ISNUMBER('F2'!AO$14),'F2'!AO$14&gt;0),IF(ISNUMBER('F3'!AO29),('F3'!AO29/'F2'!AO$14)*1000,"N/A"),"N/A")</f>
        <v>N/A</v>
      </c>
      <c r="AE25" s="391" t="str">
        <f>IF(AND(ISNUMBER('F2'!AP$14),'F2'!AP$14&gt;0),IF(ISNUMBER('F3'!AP29),('F3'!AP29/'F2'!AP$14)*1000,"N/A"),"N/A")</f>
        <v>N/A</v>
      </c>
      <c r="AF25" s="391" t="str">
        <f>IF(AND(ISNUMBER('F2'!AQ$14),'F2'!AQ$14&gt;0),IF(ISNUMBER('F3'!AQ29),('F3'!AQ29/'F2'!AQ$14)*1000,"N/A"),"N/A")</f>
        <v>N/A</v>
      </c>
      <c r="AG25" s="391" t="str">
        <f>IF(AND(ISNUMBER('F2'!AR$14),'F2'!AR$14&gt;0),IF(ISNUMBER('F3'!AR29),('F3'!AR29/'F2'!AR$14)*1000,"N/A"),"N/A")</f>
        <v>N/A</v>
      </c>
      <c r="AH25" s="391" t="str">
        <f>IF(AND(ISNUMBER('F2'!AS$14),'F2'!AS$14&gt;0),IF(ISNUMBER('F3'!AS29),('F3'!AS29/'F2'!AS$14)*1000,"N/A"),"N/A")</f>
        <v>N/A</v>
      </c>
      <c r="AI25" s="391" t="str">
        <f>IF(AND(ISNUMBER('F2'!AT$14),'F2'!AT$14&gt;0),IF(ISNUMBER('F3'!AT29),('F3'!AT29/'F2'!AT$14)*1000,"N/A"),"N/A")</f>
        <v>N/A</v>
      </c>
      <c r="AJ25" s="128"/>
      <c r="AK25" s="12"/>
      <c r="AL25" s="13"/>
      <c r="AM25" s="13"/>
      <c r="AN25" s="13"/>
      <c r="AO25" s="13"/>
      <c r="AP25" s="4"/>
    </row>
    <row r="26" spans="1:43" ht="14.25" customHeight="1" x14ac:dyDescent="0.25">
      <c r="A26" s="62"/>
      <c r="B26" s="127" t="s">
        <v>737</v>
      </c>
      <c r="C26" s="152"/>
      <c r="D26" s="129"/>
      <c r="E26" s="391" t="str">
        <f>IF(AND(ISNUMBER('F2'!O$14),'F2'!O$14&gt;0),IF(ISNUMBER('F3'!O31),('F3'!O31/'F2'!O$14)*1000,"N/A"),"N/A")</f>
        <v>N/A</v>
      </c>
      <c r="F26" s="391" t="str">
        <f>IF(AND(ISNUMBER('F2'!Q$14),'F2'!Q$14&gt;0),IF(ISNUMBER('F3'!Q31),('F3'!Q31/'F2'!Q$14)*1000,"N/A"),"N/A")</f>
        <v>N/A</v>
      </c>
      <c r="G26" s="391" t="str">
        <f>IF(AND(ISNUMBER('F2'!R$14),'F2'!R$14&gt;0),IF(ISNUMBER('F3'!R31),('F3'!R31/'F2'!R$14)*1000,"N/A"),"N/A")</f>
        <v>N/A</v>
      </c>
      <c r="H26" s="391" t="str">
        <f>IF(AND(ISNUMBER('F2'!S$14),'F2'!S$14&gt;0),IF(ISNUMBER('F3'!S31),('F3'!S31/'F2'!S$14)*1000,"N/A"),"N/A")</f>
        <v>N/A</v>
      </c>
      <c r="I26" s="391" t="str">
        <f>IF(AND(ISNUMBER('F2'!T$14),'F2'!T$14&gt;0),IF(ISNUMBER('F3'!T31),('F3'!T31/'F2'!T$14)*1000,"N/A"),"N/A")</f>
        <v>N/A</v>
      </c>
      <c r="J26" s="391" t="str">
        <f>IF(AND(ISNUMBER('F2'!U$14),'F2'!U$14&gt;0),IF(ISNUMBER('F3'!U31),('F3'!U31/'F2'!U$14)*1000,"N/A"),"N/A")</f>
        <v>N/A</v>
      </c>
      <c r="K26" s="391" t="str">
        <f>IF(AND(ISNUMBER('F2'!V$14),'F2'!V$14&gt;0),IF(ISNUMBER('F3'!V31),('F3'!V31/'F2'!V$14)*1000,"N/A"),"N/A")</f>
        <v>N/A</v>
      </c>
      <c r="L26" s="391" t="str">
        <f>IF(AND(ISNUMBER('F2'!W$14),'F2'!W$14&gt;0),IF(ISNUMBER('F3'!W31),('F3'!W31/'F2'!W$14)*1000,"N/A"),"N/A")</f>
        <v>N/A</v>
      </c>
      <c r="M26" s="391" t="str">
        <f>IF(AND(ISNUMBER('F2'!X$14),'F2'!X$14&gt;0),IF(ISNUMBER('F3'!X31),('F3'!X31/'F2'!X$14)*1000,"N/A"),"N/A")</f>
        <v>N/A</v>
      </c>
      <c r="N26" s="391" t="str">
        <f>IF(AND(ISNUMBER('F2'!Y$14),'F2'!Y$14&gt;0),IF(ISNUMBER('F3'!Y31),('F3'!Y31/'F2'!Y$14)*1000,"N/A"),"N/A")</f>
        <v>N/A</v>
      </c>
      <c r="O26" s="391" t="str">
        <f>IF(AND(ISNUMBER('F2'!Z$14),'F2'!Z$14&gt;0),IF(ISNUMBER('F3'!Z31),('F3'!Z31/'F2'!Z$14)*1000,"N/A"),"N/A")</f>
        <v>N/A</v>
      </c>
      <c r="P26" s="391" t="str">
        <f>IF(AND(ISNUMBER('F2'!AA$14),'F2'!AA$14&gt;0),IF(ISNUMBER('F3'!AA31),('F3'!AA31/'F2'!AA$14)*1000,"N/A"),"N/A")</f>
        <v>N/A</v>
      </c>
      <c r="Q26" s="391" t="str">
        <f>IF(AND(ISNUMBER('F2'!AB$14),'F2'!AB$14&gt;0),IF(ISNUMBER('F3'!AB31),('F3'!AB31/'F2'!AB$14)*1000,"N/A"),"N/A")</f>
        <v>N/A</v>
      </c>
      <c r="R26" s="391" t="str">
        <f>IF(AND(ISNUMBER('F2'!AC$14),'F2'!AC$14&gt;0),IF(ISNUMBER('F3'!AC31),('F3'!AC31/'F2'!AC$14)*1000,"N/A"),"N/A")</f>
        <v>N/A</v>
      </c>
      <c r="S26" s="391" t="str">
        <f>IF(AND(ISNUMBER('F2'!AD$14),'F2'!AD$14&gt;0),IF(ISNUMBER('F3'!AD31),('F3'!AD31/'F2'!AD$14)*1000,"N/A"),"N/A")</f>
        <v>N/A</v>
      </c>
      <c r="T26" s="391" t="str">
        <f>IF(AND(ISNUMBER('F2'!AE$14),'F2'!AE$14&gt;0),IF(ISNUMBER('F3'!AE31),('F3'!AE31/'F2'!AE$14)*1000,"N/A"),"N/A")</f>
        <v>N/A</v>
      </c>
      <c r="U26" s="391" t="str">
        <f>IF(AND(ISNUMBER('F2'!AF$14),'F2'!AF$14&gt;0),IF(ISNUMBER('F3'!AF31),('F3'!AF31/'F2'!AF$14)*1000,"N/A"),"N/A")</f>
        <v>N/A</v>
      </c>
      <c r="V26" s="391" t="str">
        <f>IF(AND(ISNUMBER('F2'!AG$14),'F2'!AG$14&gt;0),IF(ISNUMBER('F3'!AG31),('F3'!AG31/'F2'!AG$14)*1000,"N/A"),"N/A")</f>
        <v>N/A</v>
      </c>
      <c r="W26" s="391" t="str">
        <f>IF(AND(ISNUMBER('F2'!AH$14),'F2'!AH$14&gt;0),IF(ISNUMBER('F3'!AH31),('F3'!AH31/'F2'!AH$14)*1000,"N/A"),"N/A")</f>
        <v>N/A</v>
      </c>
      <c r="X26" s="391" t="str">
        <f>IF(AND(ISNUMBER('F2'!AI$14),'F2'!AI$14&gt;0),IF(ISNUMBER('F3'!AI31),('F3'!AI31/'F2'!AI$14)*1000,"N/A"),"N/A")</f>
        <v>N/A</v>
      </c>
      <c r="Y26" s="391" t="str">
        <f>IF(AND(ISNUMBER('F2'!AJ$14),'F2'!AJ$14&gt;0),IF(ISNUMBER('F3'!AJ31),('F3'!AJ31/'F2'!AJ$14)*1000,"N/A"),"N/A")</f>
        <v>N/A</v>
      </c>
      <c r="Z26" s="391" t="str">
        <f>IF(AND(ISNUMBER('F2'!AK$14),'F2'!AK$14&gt;0),IF(ISNUMBER('F3'!AK31),('F3'!AK31/'F2'!AK$14)*1000,"N/A"),"N/A")</f>
        <v>N/A</v>
      </c>
      <c r="AA26" s="391" t="str">
        <f>IF(AND(ISNUMBER('F2'!AL$14),'F2'!AL$14&gt;0),IF(ISNUMBER('F3'!AL31),('F3'!AL31/'F2'!AL$14)*1000,"N/A"),"N/A")</f>
        <v>N/A</v>
      </c>
      <c r="AB26" s="391" t="str">
        <f>IF(AND(ISNUMBER('F2'!AM$14),'F2'!AM$14&gt;0),IF(ISNUMBER('F3'!AM31),('F3'!AM31/'F2'!AM$14)*1000,"N/A"),"N/A")</f>
        <v>N/A</v>
      </c>
      <c r="AC26" s="391" t="str">
        <f>IF(AND(ISNUMBER('F2'!AN$14),'F2'!AN$14&gt;0),IF(ISNUMBER('F3'!AN31),('F3'!AN31/'F2'!AN$14)*1000,"N/A"),"N/A")</f>
        <v>N/A</v>
      </c>
      <c r="AD26" s="391" t="str">
        <f>IF(AND(ISNUMBER('F2'!AO$14),'F2'!AO$14&gt;0),IF(ISNUMBER('F3'!AO31),('F3'!AO31/'F2'!AO$14)*1000,"N/A"),"N/A")</f>
        <v>N/A</v>
      </c>
      <c r="AE26" s="391" t="str">
        <f>IF(AND(ISNUMBER('F2'!AP$14),'F2'!AP$14&gt;0),IF(ISNUMBER('F3'!AP31),('F3'!AP31/'F2'!AP$14)*1000,"N/A"),"N/A")</f>
        <v>N/A</v>
      </c>
      <c r="AF26" s="391" t="str">
        <f>IF(AND(ISNUMBER('F2'!AQ$14),'F2'!AQ$14&gt;0),IF(ISNUMBER('F3'!AQ31),('F3'!AQ31/'F2'!AQ$14)*1000,"N/A"),"N/A")</f>
        <v>N/A</v>
      </c>
      <c r="AG26" s="391" t="str">
        <f>IF(AND(ISNUMBER('F2'!AR$14),'F2'!AR$14&gt;0),IF(ISNUMBER('F3'!AR31),('F3'!AR31/'F2'!AR$14)*1000,"N/A"),"N/A")</f>
        <v>N/A</v>
      </c>
      <c r="AH26" s="391" t="str">
        <f>IF(AND(ISNUMBER('F2'!AS$14),'F2'!AS$14&gt;0),IF(ISNUMBER('F3'!AS31),('F3'!AS31/'F2'!AS$14)*1000,"N/A"),"N/A")</f>
        <v>N/A</v>
      </c>
      <c r="AI26" s="391" t="str">
        <f>IF(AND(ISNUMBER('F2'!AT$14),'F2'!AT$14&gt;0),IF(ISNUMBER('F3'!AT31),('F3'!AT31/'F2'!AT$14)*1000,"N/A"),"N/A")</f>
        <v>N/A</v>
      </c>
      <c r="AJ26" s="128"/>
      <c r="AK26" s="12"/>
      <c r="AL26" s="13"/>
      <c r="AM26" s="13"/>
      <c r="AN26" s="13"/>
      <c r="AO26" s="13"/>
      <c r="AP26" s="4"/>
    </row>
    <row r="27" spans="1:43" ht="14.25" customHeight="1" x14ac:dyDescent="0.25">
      <c r="A27" s="62"/>
      <c r="B27" s="127" t="s">
        <v>533</v>
      </c>
      <c r="C27" s="152"/>
      <c r="D27" s="129"/>
      <c r="E27" s="391" t="str">
        <f>IF(AND(ISNUMBER('F2'!O$14),'F2'!O$14&gt;0),IF(ISNUMBER('F3'!O33),('F3'!O33/'F2'!O$14)*1000,"N/A"),"N/A")</f>
        <v>N/A</v>
      </c>
      <c r="F27" s="391" t="str">
        <f>IF(AND(ISNUMBER('F2'!Q$14),'F2'!Q$14&gt;0),IF(ISNUMBER('F3'!Q33),('F3'!Q33/'F2'!Q$14)*1000,"N/A"),"N/A")</f>
        <v>N/A</v>
      </c>
      <c r="G27" s="391" t="str">
        <f>IF(AND(ISNUMBER('F2'!R$14),'F2'!R$14&gt;0),IF(ISNUMBER('F3'!R33),('F3'!R33/'F2'!R$14)*1000,"N/A"),"N/A")</f>
        <v>N/A</v>
      </c>
      <c r="H27" s="391" t="str">
        <f>IF(AND(ISNUMBER('F2'!S$14),'F2'!S$14&gt;0),IF(ISNUMBER('F3'!S33),('F3'!S33/'F2'!S$14)*1000,"N/A"),"N/A")</f>
        <v>N/A</v>
      </c>
      <c r="I27" s="391" t="str">
        <f>IF(AND(ISNUMBER('F2'!T$14),'F2'!T$14&gt;0),IF(ISNUMBER('F3'!T33),('F3'!T33/'F2'!T$14)*1000,"N/A"),"N/A")</f>
        <v>N/A</v>
      </c>
      <c r="J27" s="391" t="str">
        <f>IF(AND(ISNUMBER('F2'!U$14),'F2'!U$14&gt;0),IF(ISNUMBER('F3'!U33),('F3'!U33/'F2'!U$14)*1000,"N/A"),"N/A")</f>
        <v>N/A</v>
      </c>
      <c r="K27" s="391" t="str">
        <f>IF(AND(ISNUMBER('F2'!V$14),'F2'!V$14&gt;0),IF(ISNUMBER('F3'!V33),('F3'!V33/'F2'!V$14)*1000,"N/A"),"N/A")</f>
        <v>N/A</v>
      </c>
      <c r="L27" s="391" t="str">
        <f>IF(AND(ISNUMBER('F2'!W$14),'F2'!W$14&gt;0),IF(ISNUMBER('F3'!W33),('F3'!W33/'F2'!W$14)*1000,"N/A"),"N/A")</f>
        <v>N/A</v>
      </c>
      <c r="M27" s="391" t="str">
        <f>IF(AND(ISNUMBER('F2'!X$14),'F2'!X$14&gt;0),IF(ISNUMBER('F3'!X33),('F3'!X33/'F2'!X$14)*1000,"N/A"),"N/A")</f>
        <v>N/A</v>
      </c>
      <c r="N27" s="391" t="str">
        <f>IF(AND(ISNUMBER('F2'!Y$14),'F2'!Y$14&gt;0),IF(ISNUMBER('F3'!Y33),('F3'!Y33/'F2'!Y$14)*1000,"N/A"),"N/A")</f>
        <v>N/A</v>
      </c>
      <c r="O27" s="391" t="str">
        <f>IF(AND(ISNUMBER('F2'!Z$14),'F2'!Z$14&gt;0),IF(ISNUMBER('F3'!Z33),('F3'!Z33/'F2'!Z$14)*1000,"N/A"),"N/A")</f>
        <v>N/A</v>
      </c>
      <c r="P27" s="391" t="str">
        <f>IF(AND(ISNUMBER('F2'!AA$14),'F2'!AA$14&gt;0),IF(ISNUMBER('F3'!AA33),('F3'!AA33/'F2'!AA$14)*1000,"N/A"),"N/A")</f>
        <v>N/A</v>
      </c>
      <c r="Q27" s="391" t="str">
        <f>IF(AND(ISNUMBER('F2'!AB$14),'F2'!AB$14&gt;0),IF(ISNUMBER('F3'!AB33),('F3'!AB33/'F2'!AB$14)*1000,"N/A"),"N/A")</f>
        <v>N/A</v>
      </c>
      <c r="R27" s="391" t="str">
        <f>IF(AND(ISNUMBER('F2'!AC$14),'F2'!AC$14&gt;0),IF(ISNUMBER('F3'!AC33),('F3'!AC33/'F2'!AC$14)*1000,"N/A"),"N/A")</f>
        <v>N/A</v>
      </c>
      <c r="S27" s="391" t="str">
        <f>IF(AND(ISNUMBER('F2'!AD$14),'F2'!AD$14&gt;0),IF(ISNUMBER('F3'!AD33),('F3'!AD33/'F2'!AD$14)*1000,"N/A"),"N/A")</f>
        <v>N/A</v>
      </c>
      <c r="T27" s="391" t="str">
        <f>IF(AND(ISNUMBER('F2'!AE$14),'F2'!AE$14&gt;0),IF(ISNUMBER('F3'!AE33),('F3'!AE33/'F2'!AE$14)*1000,"N/A"),"N/A")</f>
        <v>N/A</v>
      </c>
      <c r="U27" s="391" t="str">
        <f>IF(AND(ISNUMBER('F2'!AF$14),'F2'!AF$14&gt;0),IF(ISNUMBER('F3'!AF33),('F3'!AF33/'F2'!AF$14)*1000,"N/A"),"N/A")</f>
        <v>N/A</v>
      </c>
      <c r="V27" s="391" t="str">
        <f>IF(AND(ISNUMBER('F2'!AG$14),'F2'!AG$14&gt;0),IF(ISNUMBER('F3'!AG33),('F3'!AG33/'F2'!AG$14)*1000,"N/A"),"N/A")</f>
        <v>N/A</v>
      </c>
      <c r="W27" s="391" t="str">
        <f>IF(AND(ISNUMBER('F2'!AH$14),'F2'!AH$14&gt;0),IF(ISNUMBER('F3'!AH33),('F3'!AH33/'F2'!AH$14)*1000,"N/A"),"N/A")</f>
        <v>N/A</v>
      </c>
      <c r="X27" s="391" t="str">
        <f>IF(AND(ISNUMBER('F2'!AI$14),'F2'!AI$14&gt;0),IF(ISNUMBER('F3'!AI33),('F3'!AI33/'F2'!AI$14)*1000,"N/A"),"N/A")</f>
        <v>N/A</v>
      </c>
      <c r="Y27" s="391" t="str">
        <f>IF(AND(ISNUMBER('F2'!AJ$14),'F2'!AJ$14&gt;0),IF(ISNUMBER('F3'!AJ33),('F3'!AJ33/'F2'!AJ$14)*1000,"N/A"),"N/A")</f>
        <v>N/A</v>
      </c>
      <c r="Z27" s="391" t="str">
        <f>IF(AND(ISNUMBER('F2'!AK$14),'F2'!AK$14&gt;0),IF(ISNUMBER('F3'!AK33),('F3'!AK33/'F2'!AK$14)*1000,"N/A"),"N/A")</f>
        <v>N/A</v>
      </c>
      <c r="AA27" s="391" t="str">
        <f>IF(AND(ISNUMBER('F2'!AL$14),'F2'!AL$14&gt;0),IF(ISNUMBER('F3'!AL33),('F3'!AL33/'F2'!AL$14)*1000,"N/A"),"N/A")</f>
        <v>N/A</v>
      </c>
      <c r="AB27" s="391" t="str">
        <f>IF(AND(ISNUMBER('F2'!AM$14),'F2'!AM$14&gt;0),IF(ISNUMBER('F3'!AM33),('F3'!AM33/'F2'!AM$14)*1000,"N/A"),"N/A")</f>
        <v>N/A</v>
      </c>
      <c r="AC27" s="391" t="str">
        <f>IF(AND(ISNUMBER('F2'!AN$14),'F2'!AN$14&gt;0),IF(ISNUMBER('F3'!AN33),('F3'!AN33/'F2'!AN$14)*1000,"N/A"),"N/A")</f>
        <v>N/A</v>
      </c>
      <c r="AD27" s="391" t="str">
        <f>IF(AND(ISNUMBER('F2'!AO$14),'F2'!AO$14&gt;0),IF(ISNUMBER('F3'!AO33),('F3'!AO33/'F2'!AO$14)*1000,"N/A"),"N/A")</f>
        <v>N/A</v>
      </c>
      <c r="AE27" s="391" t="str">
        <f>IF(AND(ISNUMBER('F2'!AP$14),'F2'!AP$14&gt;0),IF(ISNUMBER('F3'!AP33),('F3'!AP33/'F2'!AP$14)*1000,"N/A"),"N/A")</f>
        <v>N/A</v>
      </c>
      <c r="AF27" s="391" t="str">
        <f>IF(AND(ISNUMBER('F2'!AQ$14),'F2'!AQ$14&gt;0),IF(ISNUMBER('F3'!AQ33),('F3'!AQ33/'F2'!AQ$14)*1000,"N/A"),"N/A")</f>
        <v>N/A</v>
      </c>
      <c r="AG27" s="391" t="str">
        <f>IF(AND(ISNUMBER('F2'!AR$14),'F2'!AR$14&gt;0),IF(ISNUMBER('F3'!AR33),('F3'!AR33/'F2'!AR$14)*1000,"N/A"),"N/A")</f>
        <v>N/A</v>
      </c>
      <c r="AH27" s="391" t="str">
        <f>IF(AND(ISNUMBER('F2'!AS$14),'F2'!AS$14&gt;0),IF(ISNUMBER('F3'!AS33),('F3'!AS33/'F2'!AS$14)*1000,"N/A"),"N/A")</f>
        <v>N/A</v>
      </c>
      <c r="AI27" s="391" t="str">
        <f>IF(AND(ISNUMBER('F2'!AT$14),'F2'!AT$14&gt;0),IF(ISNUMBER('F3'!AT33),('F3'!AT33/'F2'!AT$14)*1000,"N/A"),"N/A")</f>
        <v>N/A</v>
      </c>
      <c r="AJ27" s="128"/>
      <c r="AK27" s="12"/>
      <c r="AL27" s="13"/>
      <c r="AM27" s="13"/>
      <c r="AN27" s="13"/>
      <c r="AO27" s="13"/>
      <c r="AP27" s="4"/>
    </row>
    <row r="28" spans="1:43" s="180" customFormat="1" ht="3.75" customHeight="1" x14ac:dyDescent="0.25">
      <c r="A28" s="178"/>
      <c r="B28" s="179"/>
      <c r="C28" s="181"/>
      <c r="D28" s="291"/>
      <c r="E28" s="67"/>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181"/>
      <c r="AK28" s="182"/>
      <c r="AL28" s="129"/>
      <c r="AM28" s="129"/>
      <c r="AN28" s="129"/>
      <c r="AO28" s="13"/>
      <c r="AP28" s="4"/>
      <c r="AQ28" s="4"/>
    </row>
    <row r="29" spans="1:43" ht="14.25" customHeight="1" x14ac:dyDescent="0.25">
      <c r="B29" s="63" t="s">
        <v>510</v>
      </c>
      <c r="C29" s="173"/>
      <c r="D29" s="164"/>
      <c r="E29" s="214"/>
      <c r="F29" s="17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47"/>
      <c r="AK29" s="183"/>
      <c r="AL29" s="13"/>
      <c r="AM29" s="13"/>
      <c r="AN29" s="13"/>
      <c r="AO29" s="13"/>
      <c r="AP29" s="4"/>
    </row>
    <row r="30" spans="1:43" ht="14.25" customHeight="1" x14ac:dyDescent="0.25">
      <c r="A30" s="62"/>
      <c r="B30" s="127" t="s">
        <v>685</v>
      </c>
      <c r="C30" s="152"/>
      <c r="D30" s="129"/>
      <c r="E30" s="391" t="str">
        <f>IF(AND(ISNUMBER('F2'!O$14),'F2'!O$14&gt;0),IF(ISNUMBER('F5'!O22),('F5'!O22/'F2'!O$14)*1000,"N/A"),"N/A")</f>
        <v>N/A</v>
      </c>
      <c r="F30" s="391" t="str">
        <f>IF(AND(ISNUMBER('F2'!Q$14),'F2'!Q$14&gt;0),IF(ISNUMBER('F5'!Q22),('F5'!Q22/'F2'!Q$14)*1000,"N/A"),"N/A")</f>
        <v>N/A</v>
      </c>
      <c r="G30" s="391" t="str">
        <f>IF(AND(ISNUMBER('F2'!R$14),'F2'!R$14&gt;0),IF(ISNUMBER('F5'!R22),('F5'!R22/'F2'!R$14)*1000,"N/A"),"N/A")</f>
        <v>N/A</v>
      </c>
      <c r="H30" s="391" t="str">
        <f>IF(AND(ISNUMBER('F2'!S$14),'F2'!S$14&gt;0),IF(ISNUMBER('F5'!S22),('F5'!S22/'F2'!S$14)*1000,"N/A"),"N/A")</f>
        <v>N/A</v>
      </c>
      <c r="I30" s="391" t="str">
        <f>IF(AND(ISNUMBER('F2'!T$14),'F2'!T$14&gt;0),IF(ISNUMBER('F5'!T22),('F5'!T22/'F2'!T$14)*1000,"N/A"),"N/A")</f>
        <v>N/A</v>
      </c>
      <c r="J30" s="391" t="str">
        <f>IF(AND(ISNUMBER('F2'!U$14),'F2'!U$14&gt;0),IF(ISNUMBER('F5'!U22),('F5'!U22/'F2'!U$14)*1000,"N/A"),"N/A")</f>
        <v>N/A</v>
      </c>
      <c r="K30" s="391" t="str">
        <f>IF(AND(ISNUMBER('F2'!V$14),'F2'!V$14&gt;0),IF(ISNUMBER('F5'!V22),('F5'!V22/'F2'!V$14)*1000,"N/A"),"N/A")</f>
        <v>N/A</v>
      </c>
      <c r="L30" s="391" t="str">
        <f>IF(AND(ISNUMBER('F2'!W$14),'F2'!W$14&gt;0),IF(ISNUMBER('F5'!W22),('F5'!W22/'F2'!W$14)*1000,"N/A"),"N/A")</f>
        <v>N/A</v>
      </c>
      <c r="M30" s="391" t="str">
        <f>IF(AND(ISNUMBER('F2'!X$14),'F2'!X$14&gt;0),IF(ISNUMBER('F5'!X22),('F5'!X22/'F2'!X$14)*1000,"N/A"),"N/A")</f>
        <v>N/A</v>
      </c>
      <c r="N30" s="391" t="str">
        <f>IF(AND(ISNUMBER('F2'!Y$14),'F2'!Y$14&gt;0),IF(ISNUMBER('F5'!Y22),('F5'!Y22/'F2'!Y$14)*1000,"N/A"),"N/A")</f>
        <v>N/A</v>
      </c>
      <c r="O30" s="391" t="str">
        <f>IF(AND(ISNUMBER('F2'!Z$14),'F2'!Z$14&gt;0),IF(ISNUMBER('F5'!Z22),('F5'!Z22/'F2'!Z$14)*1000,"N/A"),"N/A")</f>
        <v>N/A</v>
      </c>
      <c r="P30" s="391" t="str">
        <f>IF(AND(ISNUMBER('F2'!AA$14),'F2'!AA$14&gt;0),IF(ISNUMBER('F5'!AA22),('F5'!AA22/'F2'!AA$14)*1000,"N/A"),"N/A")</f>
        <v>N/A</v>
      </c>
      <c r="Q30" s="391" t="str">
        <f>IF(AND(ISNUMBER('F2'!AB$14),'F2'!AB$14&gt;0),IF(ISNUMBER('F5'!AB22),('F5'!AB22/'F2'!AB$14)*1000,"N/A"),"N/A")</f>
        <v>N/A</v>
      </c>
      <c r="R30" s="391" t="str">
        <f>IF(AND(ISNUMBER('F2'!AC$14),'F2'!AC$14&gt;0),IF(ISNUMBER('F5'!AC22),('F5'!AC22/'F2'!AC$14)*1000,"N/A"),"N/A")</f>
        <v>N/A</v>
      </c>
      <c r="S30" s="391" t="str">
        <f>IF(AND(ISNUMBER('F2'!AD$14),'F2'!AD$14&gt;0),IF(ISNUMBER('F5'!AD22),('F5'!AD22/'F2'!AD$14)*1000,"N/A"),"N/A")</f>
        <v>N/A</v>
      </c>
      <c r="T30" s="391" t="str">
        <f>IF(AND(ISNUMBER('F2'!AE$14),'F2'!AE$14&gt;0),IF(ISNUMBER('F5'!AE22),('F5'!AE22/'F2'!AE$14)*1000,"N/A"),"N/A")</f>
        <v>N/A</v>
      </c>
      <c r="U30" s="391" t="str">
        <f>IF(AND(ISNUMBER('F2'!AF$14),'F2'!AF$14&gt;0),IF(ISNUMBER('F5'!AF22),('F5'!AF22/'F2'!AF$14)*1000,"N/A"),"N/A")</f>
        <v>N/A</v>
      </c>
      <c r="V30" s="391" t="str">
        <f>IF(AND(ISNUMBER('F2'!AG$14),'F2'!AG$14&gt;0),IF(ISNUMBER('F5'!AG22),('F5'!AG22/'F2'!AG$14)*1000,"N/A"),"N/A")</f>
        <v>N/A</v>
      </c>
      <c r="W30" s="391" t="str">
        <f>IF(AND(ISNUMBER('F2'!AH$14),'F2'!AH$14&gt;0),IF(ISNUMBER('F5'!AH22),('F5'!AH22/'F2'!AH$14)*1000,"N/A"),"N/A")</f>
        <v>N/A</v>
      </c>
      <c r="X30" s="391" t="str">
        <f>IF(AND(ISNUMBER('F2'!AI$14),'F2'!AI$14&gt;0),IF(ISNUMBER('F5'!AI22),('F5'!AI22/'F2'!AI$14)*1000,"N/A"),"N/A")</f>
        <v>N/A</v>
      </c>
      <c r="Y30" s="391" t="str">
        <f>IF(AND(ISNUMBER('F2'!AJ$14),'F2'!AJ$14&gt;0),IF(ISNUMBER('F5'!AJ22),('F5'!AJ22/'F2'!AJ$14)*1000,"N/A"),"N/A")</f>
        <v>N/A</v>
      </c>
      <c r="Z30" s="391" t="str">
        <f>IF(AND(ISNUMBER('F2'!AK$14),'F2'!AK$14&gt;0),IF(ISNUMBER('F5'!AK22),('F5'!AK22/'F2'!AK$14)*1000,"N/A"),"N/A")</f>
        <v>N/A</v>
      </c>
      <c r="AA30" s="391" t="str">
        <f>IF(AND(ISNUMBER('F2'!AL$14),'F2'!AL$14&gt;0),IF(ISNUMBER('F5'!AL22),('F5'!AL22/'F2'!AL$14)*1000,"N/A"),"N/A")</f>
        <v>N/A</v>
      </c>
      <c r="AB30" s="391" t="str">
        <f>IF(AND(ISNUMBER('F2'!AM$14),'F2'!AM$14&gt;0),IF(ISNUMBER('F5'!AM22),('F5'!AM22/'F2'!AM$14)*1000,"N/A"),"N/A")</f>
        <v>N/A</v>
      </c>
      <c r="AC30" s="391" t="str">
        <f>IF(AND(ISNUMBER('F2'!AN$14),'F2'!AN$14&gt;0),IF(ISNUMBER('F5'!AN22),('F5'!AN22/'F2'!AN$14)*1000,"N/A"),"N/A")</f>
        <v>N/A</v>
      </c>
      <c r="AD30" s="391" t="str">
        <f>IF(AND(ISNUMBER('F2'!AO$14),'F2'!AO$14&gt;0),IF(ISNUMBER('F5'!AO22),('F5'!AO22/'F2'!AO$14)*1000,"N/A"),"N/A")</f>
        <v>N/A</v>
      </c>
      <c r="AE30" s="391" t="str">
        <f>IF(AND(ISNUMBER('F2'!AP$14),'F2'!AP$14&gt;0),IF(ISNUMBER('F5'!AP22),('F5'!AP22/'F2'!AP$14)*1000,"N/A"),"N/A")</f>
        <v>N/A</v>
      </c>
      <c r="AF30" s="391" t="str">
        <f>IF(AND(ISNUMBER('F2'!AQ$14),'F2'!AQ$14&gt;0),IF(ISNUMBER('F5'!AQ22),('F5'!AQ22/'F2'!AQ$14)*1000,"N/A"),"N/A")</f>
        <v>N/A</v>
      </c>
      <c r="AG30" s="391" t="str">
        <f>IF(AND(ISNUMBER('F2'!AR$14),'F2'!AR$14&gt;0),IF(ISNUMBER('F5'!AR22),('F5'!AR22/'F2'!AR$14)*1000,"N/A"),"N/A")</f>
        <v>N/A</v>
      </c>
      <c r="AH30" s="391" t="str">
        <f>IF(AND(ISNUMBER('F2'!AS$14),'F2'!AS$14&gt;0),IF(ISNUMBER('F5'!AS22),('F5'!AS22/'F2'!AS$14)*1000,"N/A"),"N/A")</f>
        <v>N/A</v>
      </c>
      <c r="AI30" s="391" t="str">
        <f>IF(AND(ISNUMBER('F2'!AT$14),'F2'!AT$14&gt;0),IF(ISNUMBER('F5'!AT22),('F5'!AT22/'F2'!AT$14)*1000,"N/A"),"N/A")</f>
        <v>N/A</v>
      </c>
      <c r="AJ30" s="128"/>
      <c r="AK30" s="12"/>
      <c r="AL30" s="13"/>
      <c r="AM30" s="13"/>
      <c r="AN30" s="13"/>
      <c r="AO30" s="13"/>
      <c r="AP30" s="4"/>
    </row>
    <row r="31" spans="1:43" ht="14.25" customHeight="1" x14ac:dyDescent="0.25">
      <c r="A31" s="62"/>
      <c r="B31" s="127" t="s">
        <v>686</v>
      </c>
      <c r="C31" s="152"/>
      <c r="D31" s="129"/>
      <c r="E31" s="391" t="str">
        <f>IF(AND(ISNUMBER('F2'!O$14),'F2'!O$14&gt;0),IF(ISNUMBER('F5'!O23),('F5'!O23/'F2'!O$14)*1000,"N/A"),"N/A")</f>
        <v>N/A</v>
      </c>
      <c r="F31" s="391" t="str">
        <f>IF(AND(ISNUMBER('F2'!Q$14),'F2'!Q$14&gt;0),IF(ISNUMBER('F5'!Q23),('F5'!Q23/'F2'!Q$14)*1000,"N/A"),"N/A")</f>
        <v>N/A</v>
      </c>
      <c r="G31" s="391" t="str">
        <f>IF(AND(ISNUMBER('F2'!R$14),'F2'!R$14&gt;0),IF(ISNUMBER('F5'!R23),('F5'!R23/'F2'!R$14)*1000,"N/A"),"N/A")</f>
        <v>N/A</v>
      </c>
      <c r="H31" s="391" t="str">
        <f>IF(AND(ISNUMBER('F2'!S$14),'F2'!S$14&gt;0),IF(ISNUMBER('F5'!S23),('F5'!S23/'F2'!S$14)*1000,"N/A"),"N/A")</f>
        <v>N/A</v>
      </c>
      <c r="I31" s="391" t="str">
        <f>IF(AND(ISNUMBER('F2'!T$14),'F2'!T$14&gt;0),IF(ISNUMBER('F5'!T23),('F5'!T23/'F2'!T$14)*1000,"N/A"),"N/A")</f>
        <v>N/A</v>
      </c>
      <c r="J31" s="391" t="str">
        <f>IF(AND(ISNUMBER('F2'!U$14),'F2'!U$14&gt;0),IF(ISNUMBER('F5'!U23),('F5'!U23/'F2'!U$14)*1000,"N/A"),"N/A")</f>
        <v>N/A</v>
      </c>
      <c r="K31" s="391" t="str">
        <f>IF(AND(ISNUMBER('F2'!V$14),'F2'!V$14&gt;0),IF(ISNUMBER('F5'!V23),('F5'!V23/'F2'!V$14)*1000,"N/A"),"N/A")</f>
        <v>N/A</v>
      </c>
      <c r="L31" s="391" t="str">
        <f>IF(AND(ISNUMBER('F2'!W$14),'F2'!W$14&gt;0),IF(ISNUMBER('F5'!W23),('F5'!W23/'F2'!W$14)*1000,"N/A"),"N/A")</f>
        <v>N/A</v>
      </c>
      <c r="M31" s="391" t="str">
        <f>IF(AND(ISNUMBER('F2'!X$14),'F2'!X$14&gt;0),IF(ISNUMBER('F5'!X23),('F5'!X23/'F2'!X$14)*1000,"N/A"),"N/A")</f>
        <v>N/A</v>
      </c>
      <c r="N31" s="391" t="str">
        <f>IF(AND(ISNUMBER('F2'!Y$14),'F2'!Y$14&gt;0),IF(ISNUMBER('F5'!Y23),('F5'!Y23/'F2'!Y$14)*1000,"N/A"),"N/A")</f>
        <v>N/A</v>
      </c>
      <c r="O31" s="391" t="str">
        <f>IF(AND(ISNUMBER('F2'!Z$14),'F2'!Z$14&gt;0),IF(ISNUMBER('F5'!Z23),('F5'!Z23/'F2'!Z$14)*1000,"N/A"),"N/A")</f>
        <v>N/A</v>
      </c>
      <c r="P31" s="391" t="str">
        <f>IF(AND(ISNUMBER('F2'!AA$14),'F2'!AA$14&gt;0),IF(ISNUMBER('F5'!AA23),('F5'!AA23/'F2'!AA$14)*1000,"N/A"),"N/A")</f>
        <v>N/A</v>
      </c>
      <c r="Q31" s="391" t="str">
        <f>IF(AND(ISNUMBER('F2'!AB$14),'F2'!AB$14&gt;0),IF(ISNUMBER('F5'!AB23),('F5'!AB23/'F2'!AB$14)*1000,"N/A"),"N/A")</f>
        <v>N/A</v>
      </c>
      <c r="R31" s="391" t="str">
        <f>IF(AND(ISNUMBER('F2'!AC$14),'F2'!AC$14&gt;0),IF(ISNUMBER('F5'!AC23),('F5'!AC23/'F2'!AC$14)*1000,"N/A"),"N/A")</f>
        <v>N/A</v>
      </c>
      <c r="S31" s="391" t="str">
        <f>IF(AND(ISNUMBER('F2'!AD$14),'F2'!AD$14&gt;0),IF(ISNUMBER('F5'!AD23),('F5'!AD23/'F2'!AD$14)*1000,"N/A"),"N/A")</f>
        <v>N/A</v>
      </c>
      <c r="T31" s="391" t="str">
        <f>IF(AND(ISNUMBER('F2'!AE$14),'F2'!AE$14&gt;0),IF(ISNUMBER('F5'!AE23),('F5'!AE23/'F2'!AE$14)*1000,"N/A"),"N/A")</f>
        <v>N/A</v>
      </c>
      <c r="U31" s="391" t="str">
        <f>IF(AND(ISNUMBER('F2'!AF$14),'F2'!AF$14&gt;0),IF(ISNUMBER('F5'!AF23),('F5'!AF23/'F2'!AF$14)*1000,"N/A"),"N/A")</f>
        <v>N/A</v>
      </c>
      <c r="V31" s="391" t="str">
        <f>IF(AND(ISNUMBER('F2'!AG$14),'F2'!AG$14&gt;0),IF(ISNUMBER('F5'!AG23),('F5'!AG23/'F2'!AG$14)*1000,"N/A"),"N/A")</f>
        <v>N/A</v>
      </c>
      <c r="W31" s="391" t="str">
        <f>IF(AND(ISNUMBER('F2'!AH$14),'F2'!AH$14&gt;0),IF(ISNUMBER('F5'!AH23),('F5'!AH23/'F2'!AH$14)*1000,"N/A"),"N/A")</f>
        <v>N/A</v>
      </c>
      <c r="X31" s="391" t="str">
        <f>IF(AND(ISNUMBER('F2'!AI$14),'F2'!AI$14&gt;0),IF(ISNUMBER('F5'!AI23),('F5'!AI23/'F2'!AI$14)*1000,"N/A"),"N/A")</f>
        <v>N/A</v>
      </c>
      <c r="Y31" s="391" t="str">
        <f>IF(AND(ISNUMBER('F2'!AJ$14),'F2'!AJ$14&gt;0),IF(ISNUMBER('F5'!AJ23),('F5'!AJ23/'F2'!AJ$14)*1000,"N/A"),"N/A")</f>
        <v>N/A</v>
      </c>
      <c r="Z31" s="391" t="str">
        <f>IF(AND(ISNUMBER('F2'!AK$14),'F2'!AK$14&gt;0),IF(ISNUMBER('F5'!AK23),('F5'!AK23/'F2'!AK$14)*1000,"N/A"),"N/A")</f>
        <v>N/A</v>
      </c>
      <c r="AA31" s="391" t="str">
        <f>IF(AND(ISNUMBER('F2'!AL$14),'F2'!AL$14&gt;0),IF(ISNUMBER('F5'!AL23),('F5'!AL23/'F2'!AL$14)*1000,"N/A"),"N/A")</f>
        <v>N/A</v>
      </c>
      <c r="AB31" s="391" t="str">
        <f>IF(AND(ISNUMBER('F2'!AM$14),'F2'!AM$14&gt;0),IF(ISNUMBER('F5'!AM23),('F5'!AM23/'F2'!AM$14)*1000,"N/A"),"N/A")</f>
        <v>N/A</v>
      </c>
      <c r="AC31" s="391" t="str">
        <f>IF(AND(ISNUMBER('F2'!AN$14),'F2'!AN$14&gt;0),IF(ISNUMBER('F5'!AN23),('F5'!AN23/'F2'!AN$14)*1000,"N/A"),"N/A")</f>
        <v>N/A</v>
      </c>
      <c r="AD31" s="391" t="str">
        <f>IF(AND(ISNUMBER('F2'!AO$14),'F2'!AO$14&gt;0),IF(ISNUMBER('F5'!AO23),('F5'!AO23/'F2'!AO$14)*1000,"N/A"),"N/A")</f>
        <v>N/A</v>
      </c>
      <c r="AE31" s="391" t="str">
        <f>IF(AND(ISNUMBER('F2'!AP$14),'F2'!AP$14&gt;0),IF(ISNUMBER('F5'!AP23),('F5'!AP23/'F2'!AP$14)*1000,"N/A"),"N/A")</f>
        <v>N/A</v>
      </c>
      <c r="AF31" s="391" t="str">
        <f>IF(AND(ISNUMBER('F2'!AQ$14),'F2'!AQ$14&gt;0),IF(ISNUMBER('F5'!AQ23),('F5'!AQ23/'F2'!AQ$14)*1000,"N/A"),"N/A")</f>
        <v>N/A</v>
      </c>
      <c r="AG31" s="391" t="str">
        <f>IF(AND(ISNUMBER('F2'!AR$14),'F2'!AR$14&gt;0),IF(ISNUMBER('F5'!AR23),('F5'!AR23/'F2'!AR$14)*1000,"N/A"),"N/A")</f>
        <v>N/A</v>
      </c>
      <c r="AH31" s="391" t="str">
        <f>IF(AND(ISNUMBER('F2'!AS$14),'F2'!AS$14&gt;0),IF(ISNUMBER('F5'!AS23),('F5'!AS23/'F2'!AS$14)*1000,"N/A"),"N/A")</f>
        <v>N/A</v>
      </c>
      <c r="AI31" s="391" t="str">
        <f>IF(AND(ISNUMBER('F2'!AT$14),'F2'!AT$14&gt;0),IF(ISNUMBER('F5'!AT23),('F5'!AT23/'F2'!AT$14)*1000,"N/A"),"N/A")</f>
        <v>N/A</v>
      </c>
      <c r="AJ31" s="128"/>
      <c r="AK31" s="12"/>
      <c r="AL31" s="13"/>
      <c r="AM31" s="13"/>
      <c r="AN31" s="13"/>
      <c r="AO31" s="13"/>
      <c r="AP31" s="4"/>
    </row>
    <row r="32" spans="1:43" ht="14.25" customHeight="1" x14ac:dyDescent="0.25">
      <c r="A32" s="62"/>
      <c r="B32" s="90" t="s">
        <v>309</v>
      </c>
      <c r="C32" s="152"/>
      <c r="D32" s="129"/>
      <c r="E32" s="391" t="str">
        <f>IF(AND(ISNUMBER('F2'!O$14),'F2'!O$14&gt;0),IF(ISNUMBER('F5'!O24),('F5'!O24/'F2'!O$14)*1000,"N/A"),"N/A")</f>
        <v>N/A</v>
      </c>
      <c r="F32" s="391" t="str">
        <f>IF(AND(ISNUMBER('F2'!Q$14),'F2'!Q$14&gt;0),IF(ISNUMBER('F5'!Q24),('F5'!Q24/'F2'!Q$14)*1000,"N/A"),"N/A")</f>
        <v>N/A</v>
      </c>
      <c r="G32" s="391" t="str">
        <f>IF(AND(ISNUMBER('F2'!R$14),'F2'!R$14&gt;0),IF(ISNUMBER('F5'!R24),('F5'!R24/'F2'!R$14)*1000,"N/A"),"N/A")</f>
        <v>N/A</v>
      </c>
      <c r="H32" s="391" t="str">
        <f>IF(AND(ISNUMBER('F2'!S$14),'F2'!S$14&gt;0),IF(ISNUMBER('F5'!S24),('F5'!S24/'F2'!S$14)*1000,"N/A"),"N/A")</f>
        <v>N/A</v>
      </c>
      <c r="I32" s="391" t="str">
        <f>IF(AND(ISNUMBER('F2'!T$14),'F2'!T$14&gt;0),IF(ISNUMBER('F5'!T24),('F5'!T24/'F2'!T$14)*1000,"N/A"),"N/A")</f>
        <v>N/A</v>
      </c>
      <c r="J32" s="391" t="str">
        <f>IF(AND(ISNUMBER('F2'!U$14),'F2'!U$14&gt;0),IF(ISNUMBER('F5'!U24),('F5'!U24/'F2'!U$14)*1000,"N/A"),"N/A")</f>
        <v>N/A</v>
      </c>
      <c r="K32" s="391" t="str">
        <f>IF(AND(ISNUMBER('F2'!V$14),'F2'!V$14&gt;0),IF(ISNUMBER('F5'!V24),('F5'!V24/'F2'!V$14)*1000,"N/A"),"N/A")</f>
        <v>N/A</v>
      </c>
      <c r="L32" s="391" t="str">
        <f>IF(AND(ISNUMBER('F2'!W$14),'F2'!W$14&gt;0),IF(ISNUMBER('F5'!W24),('F5'!W24/'F2'!W$14)*1000,"N/A"),"N/A")</f>
        <v>N/A</v>
      </c>
      <c r="M32" s="391" t="str">
        <f>IF(AND(ISNUMBER('F2'!X$14),'F2'!X$14&gt;0),IF(ISNUMBER('F5'!X24),('F5'!X24/'F2'!X$14)*1000,"N/A"),"N/A")</f>
        <v>N/A</v>
      </c>
      <c r="N32" s="391" t="str">
        <f>IF(AND(ISNUMBER('F2'!Y$14),'F2'!Y$14&gt;0),IF(ISNUMBER('F5'!Y24),('F5'!Y24/'F2'!Y$14)*1000,"N/A"),"N/A")</f>
        <v>N/A</v>
      </c>
      <c r="O32" s="391" t="str">
        <f>IF(AND(ISNUMBER('F2'!Z$14),'F2'!Z$14&gt;0),IF(ISNUMBER('F5'!Z24),('F5'!Z24/'F2'!Z$14)*1000,"N/A"),"N/A")</f>
        <v>N/A</v>
      </c>
      <c r="P32" s="391" t="str">
        <f>IF(AND(ISNUMBER('F2'!AA$14),'F2'!AA$14&gt;0),IF(ISNUMBER('F5'!AA24),('F5'!AA24/'F2'!AA$14)*1000,"N/A"),"N/A")</f>
        <v>N/A</v>
      </c>
      <c r="Q32" s="391" t="str">
        <f>IF(AND(ISNUMBER('F2'!AB$14),'F2'!AB$14&gt;0),IF(ISNUMBER('F5'!AB24),('F5'!AB24/'F2'!AB$14)*1000,"N/A"),"N/A")</f>
        <v>N/A</v>
      </c>
      <c r="R32" s="391" t="str">
        <f>IF(AND(ISNUMBER('F2'!AC$14),'F2'!AC$14&gt;0),IF(ISNUMBER('F5'!AC24),('F5'!AC24/'F2'!AC$14)*1000,"N/A"),"N/A")</f>
        <v>N/A</v>
      </c>
      <c r="S32" s="391" t="str">
        <f>IF(AND(ISNUMBER('F2'!AD$14),'F2'!AD$14&gt;0),IF(ISNUMBER('F5'!AD24),('F5'!AD24/'F2'!AD$14)*1000,"N/A"),"N/A")</f>
        <v>N/A</v>
      </c>
      <c r="T32" s="391" t="str">
        <f>IF(AND(ISNUMBER('F2'!AE$14),'F2'!AE$14&gt;0),IF(ISNUMBER('F5'!AE24),('F5'!AE24/'F2'!AE$14)*1000,"N/A"),"N/A")</f>
        <v>N/A</v>
      </c>
      <c r="U32" s="391" t="str">
        <f>IF(AND(ISNUMBER('F2'!AF$14),'F2'!AF$14&gt;0),IF(ISNUMBER('F5'!AF24),('F5'!AF24/'F2'!AF$14)*1000,"N/A"),"N/A")</f>
        <v>N/A</v>
      </c>
      <c r="V32" s="391" t="str">
        <f>IF(AND(ISNUMBER('F2'!AG$14),'F2'!AG$14&gt;0),IF(ISNUMBER('F5'!AG24),('F5'!AG24/'F2'!AG$14)*1000,"N/A"),"N/A")</f>
        <v>N/A</v>
      </c>
      <c r="W32" s="391" t="str">
        <f>IF(AND(ISNUMBER('F2'!AH$14),'F2'!AH$14&gt;0),IF(ISNUMBER('F5'!AH24),('F5'!AH24/'F2'!AH$14)*1000,"N/A"),"N/A")</f>
        <v>N/A</v>
      </c>
      <c r="X32" s="391" t="str">
        <f>IF(AND(ISNUMBER('F2'!AI$14),'F2'!AI$14&gt;0),IF(ISNUMBER('F5'!AI24),('F5'!AI24/'F2'!AI$14)*1000,"N/A"),"N/A")</f>
        <v>N/A</v>
      </c>
      <c r="Y32" s="391" t="str">
        <f>IF(AND(ISNUMBER('F2'!AJ$14),'F2'!AJ$14&gt;0),IF(ISNUMBER('F5'!AJ24),('F5'!AJ24/'F2'!AJ$14)*1000,"N/A"),"N/A")</f>
        <v>N/A</v>
      </c>
      <c r="Z32" s="391" t="str">
        <f>IF(AND(ISNUMBER('F2'!AK$14),'F2'!AK$14&gt;0),IF(ISNUMBER('F5'!AK24),('F5'!AK24/'F2'!AK$14)*1000,"N/A"),"N/A")</f>
        <v>N/A</v>
      </c>
      <c r="AA32" s="391" t="str">
        <f>IF(AND(ISNUMBER('F2'!AL$14),'F2'!AL$14&gt;0),IF(ISNUMBER('F5'!AL24),('F5'!AL24/'F2'!AL$14)*1000,"N/A"),"N/A")</f>
        <v>N/A</v>
      </c>
      <c r="AB32" s="391" t="str">
        <f>IF(AND(ISNUMBER('F2'!AM$14),'F2'!AM$14&gt;0),IF(ISNUMBER('F5'!AM24),('F5'!AM24/'F2'!AM$14)*1000,"N/A"),"N/A")</f>
        <v>N/A</v>
      </c>
      <c r="AC32" s="391" t="str">
        <f>IF(AND(ISNUMBER('F2'!AN$14),'F2'!AN$14&gt;0),IF(ISNUMBER('F5'!AN24),('F5'!AN24/'F2'!AN$14)*1000,"N/A"),"N/A")</f>
        <v>N/A</v>
      </c>
      <c r="AD32" s="391" t="str">
        <f>IF(AND(ISNUMBER('F2'!AO$14),'F2'!AO$14&gt;0),IF(ISNUMBER('F5'!AO24),('F5'!AO24/'F2'!AO$14)*1000,"N/A"),"N/A")</f>
        <v>N/A</v>
      </c>
      <c r="AE32" s="391" t="str">
        <f>IF(AND(ISNUMBER('F2'!AP$14),'F2'!AP$14&gt;0),IF(ISNUMBER('F5'!AP24),('F5'!AP24/'F2'!AP$14)*1000,"N/A"),"N/A")</f>
        <v>N/A</v>
      </c>
      <c r="AF32" s="391" t="str">
        <f>IF(AND(ISNUMBER('F2'!AQ$14),'F2'!AQ$14&gt;0),IF(ISNUMBER('F5'!AQ24),('F5'!AQ24/'F2'!AQ$14)*1000,"N/A"),"N/A")</f>
        <v>N/A</v>
      </c>
      <c r="AG32" s="391" t="str">
        <f>IF(AND(ISNUMBER('F2'!AR$14),'F2'!AR$14&gt;0),IF(ISNUMBER('F5'!AR24),('F5'!AR24/'F2'!AR$14)*1000,"N/A"),"N/A")</f>
        <v>N/A</v>
      </c>
      <c r="AH32" s="391" t="str">
        <f>IF(AND(ISNUMBER('F2'!AS$14),'F2'!AS$14&gt;0),IF(ISNUMBER('F5'!AS24),('F5'!AS24/'F2'!AS$14)*1000,"N/A"),"N/A")</f>
        <v>N/A</v>
      </c>
      <c r="AI32" s="391" t="str">
        <f>IF(AND(ISNUMBER('F2'!AT$14),'F2'!AT$14&gt;0),IF(ISNUMBER('F5'!AT24),('F5'!AT24/'F2'!AT$14)*1000,"N/A"),"N/A")</f>
        <v>N/A</v>
      </c>
      <c r="AJ32" s="128"/>
      <c r="AK32" s="12"/>
      <c r="AL32" s="13"/>
      <c r="AM32" s="13"/>
      <c r="AN32" s="13"/>
      <c r="AO32" s="13"/>
      <c r="AP32" s="4"/>
    </row>
    <row r="33" spans="1:43" ht="14.25" customHeight="1" x14ac:dyDescent="0.25">
      <c r="A33" s="62"/>
      <c r="B33" s="90" t="s">
        <v>687</v>
      </c>
      <c r="C33" s="152"/>
      <c r="D33" s="129"/>
      <c r="E33" s="391" t="str">
        <f>IF(AND(ISNUMBER('F2'!O$14),'F2'!O$14&gt;0),IF(ISNUMBER('F5'!O25),('F5'!O25/'F2'!O$14)*1000,"N/A"),"N/A")</f>
        <v>N/A</v>
      </c>
      <c r="F33" s="391" t="str">
        <f>IF(AND(ISNUMBER('F2'!Q$14),'F2'!Q$14&gt;0),IF(ISNUMBER('F5'!Q25),('F5'!Q25/'F2'!Q$14)*1000,"N/A"),"N/A")</f>
        <v>N/A</v>
      </c>
      <c r="G33" s="391" t="str">
        <f>IF(AND(ISNUMBER('F2'!R$14),'F2'!R$14&gt;0),IF(ISNUMBER('F5'!R25),('F5'!R25/'F2'!R$14)*1000,"N/A"),"N/A")</f>
        <v>N/A</v>
      </c>
      <c r="H33" s="391" t="str">
        <f>IF(AND(ISNUMBER('F2'!S$14),'F2'!S$14&gt;0),IF(ISNUMBER('F5'!S25),('F5'!S25/'F2'!S$14)*1000,"N/A"),"N/A")</f>
        <v>N/A</v>
      </c>
      <c r="I33" s="391" t="str">
        <f>IF(AND(ISNUMBER('F2'!T$14),'F2'!T$14&gt;0),IF(ISNUMBER('F5'!T25),('F5'!T25/'F2'!T$14)*1000,"N/A"),"N/A")</f>
        <v>N/A</v>
      </c>
      <c r="J33" s="391" t="str">
        <f>IF(AND(ISNUMBER('F2'!U$14),'F2'!U$14&gt;0),IF(ISNUMBER('F5'!U25),('F5'!U25/'F2'!U$14)*1000,"N/A"),"N/A")</f>
        <v>N/A</v>
      </c>
      <c r="K33" s="391" t="str">
        <f>IF(AND(ISNUMBER('F2'!V$14),'F2'!V$14&gt;0),IF(ISNUMBER('F5'!V25),('F5'!V25/'F2'!V$14)*1000,"N/A"),"N/A")</f>
        <v>N/A</v>
      </c>
      <c r="L33" s="391" t="str">
        <f>IF(AND(ISNUMBER('F2'!W$14),'F2'!W$14&gt;0),IF(ISNUMBER('F5'!W25),('F5'!W25/'F2'!W$14)*1000,"N/A"),"N/A")</f>
        <v>N/A</v>
      </c>
      <c r="M33" s="391" t="str">
        <f>IF(AND(ISNUMBER('F2'!X$14),'F2'!X$14&gt;0),IF(ISNUMBER('F5'!X25),('F5'!X25/'F2'!X$14)*1000,"N/A"),"N/A")</f>
        <v>N/A</v>
      </c>
      <c r="N33" s="391" t="str">
        <f>IF(AND(ISNUMBER('F2'!Y$14),'F2'!Y$14&gt;0),IF(ISNUMBER('F5'!Y25),('F5'!Y25/'F2'!Y$14)*1000,"N/A"),"N/A")</f>
        <v>N/A</v>
      </c>
      <c r="O33" s="391" t="str">
        <f>IF(AND(ISNUMBER('F2'!Z$14),'F2'!Z$14&gt;0),IF(ISNUMBER('F5'!Z25),('F5'!Z25/'F2'!Z$14)*1000,"N/A"),"N/A")</f>
        <v>N/A</v>
      </c>
      <c r="P33" s="391" t="str">
        <f>IF(AND(ISNUMBER('F2'!AA$14),'F2'!AA$14&gt;0),IF(ISNUMBER('F5'!AA25),('F5'!AA25/'F2'!AA$14)*1000,"N/A"),"N/A")</f>
        <v>N/A</v>
      </c>
      <c r="Q33" s="391" t="str">
        <f>IF(AND(ISNUMBER('F2'!AB$14),'F2'!AB$14&gt;0),IF(ISNUMBER('F5'!AB25),('F5'!AB25/'F2'!AB$14)*1000,"N/A"),"N/A")</f>
        <v>N/A</v>
      </c>
      <c r="R33" s="391" t="str">
        <f>IF(AND(ISNUMBER('F2'!AC$14),'F2'!AC$14&gt;0),IF(ISNUMBER('F5'!AC25),('F5'!AC25/'F2'!AC$14)*1000,"N/A"),"N/A")</f>
        <v>N/A</v>
      </c>
      <c r="S33" s="391" t="str">
        <f>IF(AND(ISNUMBER('F2'!AD$14),'F2'!AD$14&gt;0),IF(ISNUMBER('F5'!AD25),('F5'!AD25/'F2'!AD$14)*1000,"N/A"),"N/A")</f>
        <v>N/A</v>
      </c>
      <c r="T33" s="391" t="str">
        <f>IF(AND(ISNUMBER('F2'!AE$14),'F2'!AE$14&gt;0),IF(ISNUMBER('F5'!AE25),('F5'!AE25/'F2'!AE$14)*1000,"N/A"),"N/A")</f>
        <v>N/A</v>
      </c>
      <c r="U33" s="391" t="str">
        <f>IF(AND(ISNUMBER('F2'!AF$14),'F2'!AF$14&gt;0),IF(ISNUMBER('F5'!AF25),('F5'!AF25/'F2'!AF$14)*1000,"N/A"),"N/A")</f>
        <v>N/A</v>
      </c>
      <c r="V33" s="391" t="str">
        <f>IF(AND(ISNUMBER('F2'!AG$14),'F2'!AG$14&gt;0),IF(ISNUMBER('F5'!AG25),('F5'!AG25/'F2'!AG$14)*1000,"N/A"),"N/A")</f>
        <v>N/A</v>
      </c>
      <c r="W33" s="391" t="str">
        <f>IF(AND(ISNUMBER('F2'!AH$14),'F2'!AH$14&gt;0),IF(ISNUMBER('F5'!AH25),('F5'!AH25/'F2'!AH$14)*1000,"N/A"),"N/A")</f>
        <v>N/A</v>
      </c>
      <c r="X33" s="391" t="str">
        <f>IF(AND(ISNUMBER('F2'!AI$14),'F2'!AI$14&gt;0),IF(ISNUMBER('F5'!AI25),('F5'!AI25/'F2'!AI$14)*1000,"N/A"),"N/A")</f>
        <v>N/A</v>
      </c>
      <c r="Y33" s="391" t="str">
        <f>IF(AND(ISNUMBER('F2'!AJ$14),'F2'!AJ$14&gt;0),IF(ISNUMBER('F5'!AJ25),('F5'!AJ25/'F2'!AJ$14)*1000,"N/A"),"N/A")</f>
        <v>N/A</v>
      </c>
      <c r="Z33" s="391" t="str">
        <f>IF(AND(ISNUMBER('F2'!AK$14),'F2'!AK$14&gt;0),IF(ISNUMBER('F5'!AK25),('F5'!AK25/'F2'!AK$14)*1000,"N/A"),"N/A")</f>
        <v>N/A</v>
      </c>
      <c r="AA33" s="391" t="str">
        <f>IF(AND(ISNUMBER('F2'!AL$14),'F2'!AL$14&gt;0),IF(ISNUMBER('F5'!AL25),('F5'!AL25/'F2'!AL$14)*1000,"N/A"),"N/A")</f>
        <v>N/A</v>
      </c>
      <c r="AB33" s="391" t="str">
        <f>IF(AND(ISNUMBER('F2'!AM$14),'F2'!AM$14&gt;0),IF(ISNUMBER('F5'!AM25),('F5'!AM25/'F2'!AM$14)*1000,"N/A"),"N/A")</f>
        <v>N/A</v>
      </c>
      <c r="AC33" s="391" t="str">
        <f>IF(AND(ISNUMBER('F2'!AN$14),'F2'!AN$14&gt;0),IF(ISNUMBER('F5'!AN25),('F5'!AN25/'F2'!AN$14)*1000,"N/A"),"N/A")</f>
        <v>N/A</v>
      </c>
      <c r="AD33" s="391" t="str">
        <f>IF(AND(ISNUMBER('F2'!AO$14),'F2'!AO$14&gt;0),IF(ISNUMBER('F5'!AO25),('F5'!AO25/'F2'!AO$14)*1000,"N/A"),"N/A")</f>
        <v>N/A</v>
      </c>
      <c r="AE33" s="391" t="str">
        <f>IF(AND(ISNUMBER('F2'!AP$14),'F2'!AP$14&gt;0),IF(ISNUMBER('F5'!AP25),('F5'!AP25/'F2'!AP$14)*1000,"N/A"),"N/A")</f>
        <v>N/A</v>
      </c>
      <c r="AF33" s="391" t="str">
        <f>IF(AND(ISNUMBER('F2'!AQ$14),'F2'!AQ$14&gt;0),IF(ISNUMBER('F5'!AQ25),('F5'!AQ25/'F2'!AQ$14)*1000,"N/A"),"N/A")</f>
        <v>N/A</v>
      </c>
      <c r="AG33" s="391" t="str">
        <f>IF(AND(ISNUMBER('F2'!AR$14),'F2'!AR$14&gt;0),IF(ISNUMBER('F5'!AR25),('F5'!AR25/'F2'!AR$14)*1000,"N/A"),"N/A")</f>
        <v>N/A</v>
      </c>
      <c r="AH33" s="391" t="str">
        <f>IF(AND(ISNUMBER('F2'!AS$14),'F2'!AS$14&gt;0),IF(ISNUMBER('F5'!AS25),('F5'!AS25/'F2'!AS$14)*1000,"N/A"),"N/A")</f>
        <v>N/A</v>
      </c>
      <c r="AI33" s="391" t="str">
        <f>IF(AND(ISNUMBER('F2'!AT$14),'F2'!AT$14&gt;0),IF(ISNUMBER('F5'!AT25),('F5'!AT25/'F2'!AT$14)*1000,"N/A"),"N/A")</f>
        <v>N/A</v>
      </c>
      <c r="AJ33" s="128"/>
      <c r="AK33" s="12"/>
      <c r="AL33" s="13"/>
      <c r="AM33" s="13"/>
      <c r="AN33" s="13"/>
      <c r="AO33" s="13"/>
      <c r="AP33" s="4"/>
    </row>
    <row r="34" spans="1:43" ht="14.25" customHeight="1" x14ac:dyDescent="0.25">
      <c r="A34" s="62"/>
      <c r="B34" s="90" t="s">
        <v>532</v>
      </c>
      <c r="C34" s="152"/>
      <c r="D34" s="129"/>
      <c r="E34" s="391" t="str">
        <f>IF(AND(ISNUMBER('F2'!O$14),'F2'!O$14&gt;0),IF(ISNUMBER('F5'!O26),('F5'!O26/'F2'!O$14)*1000,"N/A"),"N/A")</f>
        <v>N/A</v>
      </c>
      <c r="F34" s="391" t="str">
        <f>IF(AND(ISNUMBER('F2'!Q$14),'F2'!Q$14&gt;0),IF(ISNUMBER('F5'!Q26),('F5'!Q26/'F2'!Q$14)*1000,"N/A"),"N/A")</f>
        <v>N/A</v>
      </c>
      <c r="G34" s="391" t="str">
        <f>IF(AND(ISNUMBER('F2'!R$14),'F2'!R$14&gt;0),IF(ISNUMBER('F5'!R26),('F5'!R26/'F2'!R$14)*1000,"N/A"),"N/A")</f>
        <v>N/A</v>
      </c>
      <c r="H34" s="391" t="str">
        <f>IF(AND(ISNUMBER('F2'!S$14),'F2'!S$14&gt;0),IF(ISNUMBER('F5'!S26),('F5'!S26/'F2'!S$14)*1000,"N/A"),"N/A")</f>
        <v>N/A</v>
      </c>
      <c r="I34" s="391" t="str">
        <f>IF(AND(ISNUMBER('F2'!T$14),'F2'!T$14&gt;0),IF(ISNUMBER('F5'!T26),('F5'!T26/'F2'!T$14)*1000,"N/A"),"N/A")</f>
        <v>N/A</v>
      </c>
      <c r="J34" s="391" t="str">
        <f>IF(AND(ISNUMBER('F2'!U$14),'F2'!U$14&gt;0),IF(ISNUMBER('F5'!U26),('F5'!U26/'F2'!U$14)*1000,"N/A"),"N/A")</f>
        <v>N/A</v>
      </c>
      <c r="K34" s="391" t="str">
        <f>IF(AND(ISNUMBER('F2'!V$14),'F2'!V$14&gt;0),IF(ISNUMBER('F5'!V26),('F5'!V26/'F2'!V$14)*1000,"N/A"),"N/A")</f>
        <v>N/A</v>
      </c>
      <c r="L34" s="391" t="str">
        <f>IF(AND(ISNUMBER('F2'!W$14),'F2'!W$14&gt;0),IF(ISNUMBER('F5'!W26),('F5'!W26/'F2'!W$14)*1000,"N/A"),"N/A")</f>
        <v>N/A</v>
      </c>
      <c r="M34" s="391" t="str">
        <f>IF(AND(ISNUMBER('F2'!X$14),'F2'!X$14&gt;0),IF(ISNUMBER('F5'!X26),('F5'!X26/'F2'!X$14)*1000,"N/A"),"N/A")</f>
        <v>N/A</v>
      </c>
      <c r="N34" s="391" t="str">
        <f>IF(AND(ISNUMBER('F2'!Y$14),'F2'!Y$14&gt;0),IF(ISNUMBER('F5'!Y26),('F5'!Y26/'F2'!Y$14)*1000,"N/A"),"N/A")</f>
        <v>N/A</v>
      </c>
      <c r="O34" s="391" t="str">
        <f>IF(AND(ISNUMBER('F2'!Z$14),'F2'!Z$14&gt;0),IF(ISNUMBER('F5'!Z26),('F5'!Z26/'F2'!Z$14)*1000,"N/A"),"N/A")</f>
        <v>N/A</v>
      </c>
      <c r="P34" s="391" t="str">
        <f>IF(AND(ISNUMBER('F2'!AA$14),'F2'!AA$14&gt;0),IF(ISNUMBER('F5'!AA26),('F5'!AA26/'F2'!AA$14)*1000,"N/A"),"N/A")</f>
        <v>N/A</v>
      </c>
      <c r="Q34" s="391" t="str">
        <f>IF(AND(ISNUMBER('F2'!AB$14),'F2'!AB$14&gt;0),IF(ISNUMBER('F5'!AB26),('F5'!AB26/'F2'!AB$14)*1000,"N/A"),"N/A")</f>
        <v>N/A</v>
      </c>
      <c r="R34" s="391" t="str">
        <f>IF(AND(ISNUMBER('F2'!AC$14),'F2'!AC$14&gt;0),IF(ISNUMBER('F5'!AC26),('F5'!AC26/'F2'!AC$14)*1000,"N/A"),"N/A")</f>
        <v>N/A</v>
      </c>
      <c r="S34" s="391" t="str">
        <f>IF(AND(ISNUMBER('F2'!AD$14),'F2'!AD$14&gt;0),IF(ISNUMBER('F5'!AD26),('F5'!AD26/'F2'!AD$14)*1000,"N/A"),"N/A")</f>
        <v>N/A</v>
      </c>
      <c r="T34" s="391" t="str">
        <f>IF(AND(ISNUMBER('F2'!AE$14),'F2'!AE$14&gt;0),IF(ISNUMBER('F5'!AE26),('F5'!AE26/'F2'!AE$14)*1000,"N/A"),"N/A")</f>
        <v>N/A</v>
      </c>
      <c r="U34" s="391" t="str">
        <f>IF(AND(ISNUMBER('F2'!AF$14),'F2'!AF$14&gt;0),IF(ISNUMBER('F5'!AF26),('F5'!AF26/'F2'!AF$14)*1000,"N/A"),"N/A")</f>
        <v>N/A</v>
      </c>
      <c r="V34" s="391" t="str">
        <f>IF(AND(ISNUMBER('F2'!AG$14),'F2'!AG$14&gt;0),IF(ISNUMBER('F5'!AG26),('F5'!AG26/'F2'!AG$14)*1000,"N/A"),"N/A")</f>
        <v>N/A</v>
      </c>
      <c r="W34" s="391" t="str">
        <f>IF(AND(ISNUMBER('F2'!AH$14),'F2'!AH$14&gt;0),IF(ISNUMBER('F5'!AH26),('F5'!AH26/'F2'!AH$14)*1000,"N/A"),"N/A")</f>
        <v>N/A</v>
      </c>
      <c r="X34" s="391" t="str">
        <f>IF(AND(ISNUMBER('F2'!AI$14),'F2'!AI$14&gt;0),IF(ISNUMBER('F5'!AI26),('F5'!AI26/'F2'!AI$14)*1000,"N/A"),"N/A")</f>
        <v>N/A</v>
      </c>
      <c r="Y34" s="391" t="str">
        <f>IF(AND(ISNUMBER('F2'!AJ$14),'F2'!AJ$14&gt;0),IF(ISNUMBER('F5'!AJ26),('F5'!AJ26/'F2'!AJ$14)*1000,"N/A"),"N/A")</f>
        <v>N/A</v>
      </c>
      <c r="Z34" s="391" t="str">
        <f>IF(AND(ISNUMBER('F2'!AK$14),'F2'!AK$14&gt;0),IF(ISNUMBER('F5'!AK26),('F5'!AK26/'F2'!AK$14)*1000,"N/A"),"N/A")</f>
        <v>N/A</v>
      </c>
      <c r="AA34" s="391" t="str">
        <f>IF(AND(ISNUMBER('F2'!AL$14),'F2'!AL$14&gt;0),IF(ISNUMBER('F5'!AL26),('F5'!AL26/'F2'!AL$14)*1000,"N/A"),"N/A")</f>
        <v>N/A</v>
      </c>
      <c r="AB34" s="391" t="str">
        <f>IF(AND(ISNUMBER('F2'!AM$14),'F2'!AM$14&gt;0),IF(ISNUMBER('F5'!AM26),('F5'!AM26/'F2'!AM$14)*1000,"N/A"),"N/A")</f>
        <v>N/A</v>
      </c>
      <c r="AC34" s="391" t="str">
        <f>IF(AND(ISNUMBER('F2'!AN$14),'F2'!AN$14&gt;0),IF(ISNUMBER('F5'!AN26),('F5'!AN26/'F2'!AN$14)*1000,"N/A"),"N/A")</f>
        <v>N/A</v>
      </c>
      <c r="AD34" s="391" t="str">
        <f>IF(AND(ISNUMBER('F2'!AO$14),'F2'!AO$14&gt;0),IF(ISNUMBER('F5'!AO26),('F5'!AO26/'F2'!AO$14)*1000,"N/A"),"N/A")</f>
        <v>N/A</v>
      </c>
      <c r="AE34" s="391" t="str">
        <f>IF(AND(ISNUMBER('F2'!AP$14),'F2'!AP$14&gt;0),IF(ISNUMBER('F5'!AP26),('F5'!AP26/'F2'!AP$14)*1000,"N/A"),"N/A")</f>
        <v>N/A</v>
      </c>
      <c r="AF34" s="391" t="str">
        <f>IF(AND(ISNUMBER('F2'!AQ$14),'F2'!AQ$14&gt;0),IF(ISNUMBER('F5'!AQ26),('F5'!AQ26/'F2'!AQ$14)*1000,"N/A"),"N/A")</f>
        <v>N/A</v>
      </c>
      <c r="AG34" s="391" t="str">
        <f>IF(AND(ISNUMBER('F2'!AR$14),'F2'!AR$14&gt;0),IF(ISNUMBER('F5'!AR26),('F5'!AR26/'F2'!AR$14)*1000,"N/A"),"N/A")</f>
        <v>N/A</v>
      </c>
      <c r="AH34" s="391" t="str">
        <f>IF(AND(ISNUMBER('F2'!AS$14),'F2'!AS$14&gt;0),IF(ISNUMBER('F5'!AS26),('F5'!AS26/'F2'!AS$14)*1000,"N/A"),"N/A")</f>
        <v>N/A</v>
      </c>
      <c r="AI34" s="391" t="str">
        <f>IF(AND(ISNUMBER('F2'!AT$14),'F2'!AT$14&gt;0),IF(ISNUMBER('F5'!AT26),('F5'!AT26/'F2'!AT$14)*1000,"N/A"),"N/A")</f>
        <v>N/A</v>
      </c>
      <c r="AJ34" s="128"/>
      <c r="AK34" s="12"/>
      <c r="AL34" s="13"/>
      <c r="AM34" s="13"/>
      <c r="AN34" s="13"/>
      <c r="AO34" s="13"/>
      <c r="AP34" s="4"/>
    </row>
    <row r="35" spans="1:43" ht="14.25" customHeight="1" x14ac:dyDescent="0.25">
      <c r="A35" s="62"/>
      <c r="B35" s="90" t="s">
        <v>528</v>
      </c>
      <c r="C35" s="152"/>
      <c r="D35" s="129"/>
      <c r="E35" s="391" t="str">
        <f>IF(AND(ISNUMBER('F2'!O$14),'F2'!O$14&gt;0),IF(ISNUMBER('F5'!O27),('F5'!O27/'F2'!O$14)*1000,"N/A"),"N/A")</f>
        <v>N/A</v>
      </c>
      <c r="F35" s="391" t="str">
        <f>IF(AND(ISNUMBER('F2'!Q$14),'F2'!Q$14&gt;0),IF(ISNUMBER('F5'!Q27),('F5'!Q27/'F2'!Q$14)*1000,"N/A"),"N/A")</f>
        <v>N/A</v>
      </c>
      <c r="G35" s="391" t="str">
        <f>IF(AND(ISNUMBER('F2'!R$14),'F2'!R$14&gt;0),IF(ISNUMBER('F5'!R27),('F5'!R27/'F2'!R$14)*1000,"N/A"),"N/A")</f>
        <v>N/A</v>
      </c>
      <c r="H35" s="391" t="str">
        <f>IF(AND(ISNUMBER('F2'!S$14),'F2'!S$14&gt;0),IF(ISNUMBER('F5'!S27),('F5'!S27/'F2'!S$14)*1000,"N/A"),"N/A")</f>
        <v>N/A</v>
      </c>
      <c r="I35" s="391" t="str">
        <f>IF(AND(ISNUMBER('F2'!T$14),'F2'!T$14&gt;0),IF(ISNUMBER('F5'!T27),('F5'!T27/'F2'!T$14)*1000,"N/A"),"N/A")</f>
        <v>N/A</v>
      </c>
      <c r="J35" s="391" t="str">
        <f>IF(AND(ISNUMBER('F2'!U$14),'F2'!U$14&gt;0),IF(ISNUMBER('F5'!U27),('F5'!U27/'F2'!U$14)*1000,"N/A"),"N/A")</f>
        <v>N/A</v>
      </c>
      <c r="K35" s="391" t="str">
        <f>IF(AND(ISNUMBER('F2'!V$14),'F2'!V$14&gt;0),IF(ISNUMBER('F5'!V27),('F5'!V27/'F2'!V$14)*1000,"N/A"),"N/A")</f>
        <v>N/A</v>
      </c>
      <c r="L35" s="391" t="str">
        <f>IF(AND(ISNUMBER('F2'!W$14),'F2'!W$14&gt;0),IF(ISNUMBER('F5'!W27),('F5'!W27/'F2'!W$14)*1000,"N/A"),"N/A")</f>
        <v>N/A</v>
      </c>
      <c r="M35" s="391" t="str">
        <f>IF(AND(ISNUMBER('F2'!X$14),'F2'!X$14&gt;0),IF(ISNUMBER('F5'!X27),('F5'!X27/'F2'!X$14)*1000,"N/A"),"N/A")</f>
        <v>N/A</v>
      </c>
      <c r="N35" s="391" t="str">
        <f>IF(AND(ISNUMBER('F2'!Y$14),'F2'!Y$14&gt;0),IF(ISNUMBER('F5'!Y27),('F5'!Y27/'F2'!Y$14)*1000,"N/A"),"N/A")</f>
        <v>N/A</v>
      </c>
      <c r="O35" s="391" t="str">
        <f>IF(AND(ISNUMBER('F2'!Z$14),'F2'!Z$14&gt;0),IF(ISNUMBER('F5'!Z27),('F5'!Z27/'F2'!Z$14)*1000,"N/A"),"N/A")</f>
        <v>N/A</v>
      </c>
      <c r="P35" s="391" t="str">
        <f>IF(AND(ISNUMBER('F2'!AA$14),'F2'!AA$14&gt;0),IF(ISNUMBER('F5'!AA27),('F5'!AA27/'F2'!AA$14)*1000,"N/A"),"N/A")</f>
        <v>N/A</v>
      </c>
      <c r="Q35" s="391" t="str">
        <f>IF(AND(ISNUMBER('F2'!AB$14),'F2'!AB$14&gt;0),IF(ISNUMBER('F5'!AB27),('F5'!AB27/'F2'!AB$14)*1000,"N/A"),"N/A")</f>
        <v>N/A</v>
      </c>
      <c r="R35" s="391" t="str">
        <f>IF(AND(ISNUMBER('F2'!AC$14),'F2'!AC$14&gt;0),IF(ISNUMBER('F5'!AC27),('F5'!AC27/'F2'!AC$14)*1000,"N/A"),"N/A")</f>
        <v>N/A</v>
      </c>
      <c r="S35" s="391" t="str">
        <f>IF(AND(ISNUMBER('F2'!AD$14),'F2'!AD$14&gt;0),IF(ISNUMBER('F5'!AD27),('F5'!AD27/'F2'!AD$14)*1000,"N/A"),"N/A")</f>
        <v>N/A</v>
      </c>
      <c r="T35" s="391" t="str">
        <f>IF(AND(ISNUMBER('F2'!AE$14),'F2'!AE$14&gt;0),IF(ISNUMBER('F5'!AE27),('F5'!AE27/'F2'!AE$14)*1000,"N/A"),"N/A")</f>
        <v>N/A</v>
      </c>
      <c r="U35" s="391" t="str">
        <f>IF(AND(ISNUMBER('F2'!AF$14),'F2'!AF$14&gt;0),IF(ISNUMBER('F5'!AF27),('F5'!AF27/'F2'!AF$14)*1000,"N/A"),"N/A")</f>
        <v>N/A</v>
      </c>
      <c r="V35" s="391" t="str">
        <f>IF(AND(ISNUMBER('F2'!AG$14),'F2'!AG$14&gt;0),IF(ISNUMBER('F5'!AG27),('F5'!AG27/'F2'!AG$14)*1000,"N/A"),"N/A")</f>
        <v>N/A</v>
      </c>
      <c r="W35" s="391" t="str">
        <f>IF(AND(ISNUMBER('F2'!AH$14),'F2'!AH$14&gt;0),IF(ISNUMBER('F5'!AH27),('F5'!AH27/'F2'!AH$14)*1000,"N/A"),"N/A")</f>
        <v>N/A</v>
      </c>
      <c r="X35" s="391" t="str">
        <f>IF(AND(ISNUMBER('F2'!AI$14),'F2'!AI$14&gt;0),IF(ISNUMBER('F5'!AI27),('F5'!AI27/'F2'!AI$14)*1000,"N/A"),"N/A")</f>
        <v>N/A</v>
      </c>
      <c r="Y35" s="391" t="str">
        <f>IF(AND(ISNUMBER('F2'!AJ$14),'F2'!AJ$14&gt;0),IF(ISNUMBER('F5'!AJ27),('F5'!AJ27/'F2'!AJ$14)*1000,"N/A"),"N/A")</f>
        <v>N/A</v>
      </c>
      <c r="Z35" s="391" t="str">
        <f>IF(AND(ISNUMBER('F2'!AK$14),'F2'!AK$14&gt;0),IF(ISNUMBER('F5'!AK27),('F5'!AK27/'F2'!AK$14)*1000,"N/A"),"N/A")</f>
        <v>N/A</v>
      </c>
      <c r="AA35" s="391" t="str">
        <f>IF(AND(ISNUMBER('F2'!AL$14),'F2'!AL$14&gt;0),IF(ISNUMBER('F5'!AL27),('F5'!AL27/'F2'!AL$14)*1000,"N/A"),"N/A")</f>
        <v>N/A</v>
      </c>
      <c r="AB35" s="391" t="str">
        <f>IF(AND(ISNUMBER('F2'!AM$14),'F2'!AM$14&gt;0),IF(ISNUMBER('F5'!AM27),('F5'!AM27/'F2'!AM$14)*1000,"N/A"),"N/A")</f>
        <v>N/A</v>
      </c>
      <c r="AC35" s="391" t="str">
        <f>IF(AND(ISNUMBER('F2'!AN$14),'F2'!AN$14&gt;0),IF(ISNUMBER('F5'!AN27),('F5'!AN27/'F2'!AN$14)*1000,"N/A"),"N/A")</f>
        <v>N/A</v>
      </c>
      <c r="AD35" s="391" t="str">
        <f>IF(AND(ISNUMBER('F2'!AO$14),'F2'!AO$14&gt;0),IF(ISNUMBER('F5'!AO27),('F5'!AO27/'F2'!AO$14)*1000,"N/A"),"N/A")</f>
        <v>N/A</v>
      </c>
      <c r="AE35" s="391" t="str">
        <f>IF(AND(ISNUMBER('F2'!AP$14),'F2'!AP$14&gt;0),IF(ISNUMBER('F5'!AP27),('F5'!AP27/'F2'!AP$14)*1000,"N/A"),"N/A")</f>
        <v>N/A</v>
      </c>
      <c r="AF35" s="391" t="str">
        <f>IF(AND(ISNUMBER('F2'!AQ$14),'F2'!AQ$14&gt;0),IF(ISNUMBER('F5'!AQ27),('F5'!AQ27/'F2'!AQ$14)*1000,"N/A"),"N/A")</f>
        <v>N/A</v>
      </c>
      <c r="AG35" s="391" t="str">
        <f>IF(AND(ISNUMBER('F2'!AR$14),'F2'!AR$14&gt;0),IF(ISNUMBER('F5'!AR27),('F5'!AR27/'F2'!AR$14)*1000,"N/A"),"N/A")</f>
        <v>N/A</v>
      </c>
      <c r="AH35" s="391" t="str">
        <f>IF(AND(ISNUMBER('F2'!AS$14),'F2'!AS$14&gt;0),IF(ISNUMBER('F5'!AS27),('F5'!AS27/'F2'!AS$14)*1000,"N/A"),"N/A")</f>
        <v>N/A</v>
      </c>
      <c r="AI35" s="391" t="str">
        <f>IF(AND(ISNUMBER('F2'!AT$14),'F2'!AT$14&gt;0),IF(ISNUMBER('F5'!AT27),('F5'!AT27/'F2'!AT$14)*1000,"N/A"),"N/A")</f>
        <v>N/A</v>
      </c>
      <c r="AJ35" s="128"/>
      <c r="AK35" s="12"/>
      <c r="AL35" s="13"/>
      <c r="AM35" s="13"/>
      <c r="AN35" s="13"/>
      <c r="AO35" s="13"/>
      <c r="AP35" s="4"/>
    </row>
    <row r="36" spans="1:43" ht="14.25" customHeight="1" x14ac:dyDescent="0.25">
      <c r="A36" s="62"/>
      <c r="B36" s="90" t="s">
        <v>688</v>
      </c>
      <c r="C36" s="152"/>
      <c r="D36" s="129"/>
      <c r="E36" s="391" t="str">
        <f>IF(AND(ISNUMBER('F2'!O$14),'F2'!O$14&gt;0),IF(ISNUMBER('F5'!O28),('F5'!O28/'F2'!O$14)*1000,"N/A"),"N/A")</f>
        <v>N/A</v>
      </c>
      <c r="F36" s="391" t="str">
        <f>IF(AND(ISNUMBER('F2'!Q$14),'F2'!Q$14&gt;0),IF(ISNUMBER('F5'!Q28),('F5'!Q28/'F2'!Q$14)*1000,"N/A"),"N/A")</f>
        <v>N/A</v>
      </c>
      <c r="G36" s="391" t="str">
        <f>IF(AND(ISNUMBER('F2'!R$14),'F2'!R$14&gt;0),IF(ISNUMBER('F5'!R28),('F5'!R28/'F2'!R$14)*1000,"N/A"),"N/A")</f>
        <v>N/A</v>
      </c>
      <c r="H36" s="391" t="str">
        <f>IF(AND(ISNUMBER('F2'!S$14),'F2'!S$14&gt;0),IF(ISNUMBER('F5'!S28),('F5'!S28/'F2'!S$14)*1000,"N/A"),"N/A")</f>
        <v>N/A</v>
      </c>
      <c r="I36" s="391" t="str">
        <f>IF(AND(ISNUMBER('F2'!T$14),'F2'!T$14&gt;0),IF(ISNUMBER('F5'!T28),('F5'!T28/'F2'!T$14)*1000,"N/A"),"N/A")</f>
        <v>N/A</v>
      </c>
      <c r="J36" s="391" t="str">
        <f>IF(AND(ISNUMBER('F2'!U$14),'F2'!U$14&gt;0),IF(ISNUMBER('F5'!U28),('F5'!U28/'F2'!U$14)*1000,"N/A"),"N/A")</f>
        <v>N/A</v>
      </c>
      <c r="K36" s="391" t="str">
        <f>IF(AND(ISNUMBER('F2'!V$14),'F2'!V$14&gt;0),IF(ISNUMBER('F5'!V28),('F5'!V28/'F2'!V$14)*1000,"N/A"),"N/A")</f>
        <v>N/A</v>
      </c>
      <c r="L36" s="391" t="str">
        <f>IF(AND(ISNUMBER('F2'!W$14),'F2'!W$14&gt;0),IF(ISNUMBER('F5'!W28),('F5'!W28/'F2'!W$14)*1000,"N/A"),"N/A")</f>
        <v>N/A</v>
      </c>
      <c r="M36" s="391" t="str">
        <f>IF(AND(ISNUMBER('F2'!X$14),'F2'!X$14&gt;0),IF(ISNUMBER('F5'!X28),('F5'!X28/'F2'!X$14)*1000,"N/A"),"N/A")</f>
        <v>N/A</v>
      </c>
      <c r="N36" s="391" t="str">
        <f>IF(AND(ISNUMBER('F2'!Y$14),'F2'!Y$14&gt;0),IF(ISNUMBER('F5'!Y28),('F5'!Y28/'F2'!Y$14)*1000,"N/A"),"N/A")</f>
        <v>N/A</v>
      </c>
      <c r="O36" s="391" t="str">
        <f>IF(AND(ISNUMBER('F2'!Z$14),'F2'!Z$14&gt;0),IF(ISNUMBER('F5'!Z28),('F5'!Z28/'F2'!Z$14)*1000,"N/A"),"N/A")</f>
        <v>N/A</v>
      </c>
      <c r="P36" s="391" t="str">
        <f>IF(AND(ISNUMBER('F2'!AA$14),'F2'!AA$14&gt;0),IF(ISNUMBER('F5'!AA28),('F5'!AA28/'F2'!AA$14)*1000,"N/A"),"N/A")</f>
        <v>N/A</v>
      </c>
      <c r="Q36" s="391" t="str">
        <f>IF(AND(ISNUMBER('F2'!AB$14),'F2'!AB$14&gt;0),IF(ISNUMBER('F5'!AB28),('F5'!AB28/'F2'!AB$14)*1000,"N/A"),"N/A")</f>
        <v>N/A</v>
      </c>
      <c r="R36" s="391" t="str">
        <f>IF(AND(ISNUMBER('F2'!AC$14),'F2'!AC$14&gt;0),IF(ISNUMBER('F5'!AC28),('F5'!AC28/'F2'!AC$14)*1000,"N/A"),"N/A")</f>
        <v>N/A</v>
      </c>
      <c r="S36" s="391" t="str">
        <f>IF(AND(ISNUMBER('F2'!AD$14),'F2'!AD$14&gt;0),IF(ISNUMBER('F5'!AD28),('F5'!AD28/'F2'!AD$14)*1000,"N/A"),"N/A")</f>
        <v>N/A</v>
      </c>
      <c r="T36" s="391" t="str">
        <f>IF(AND(ISNUMBER('F2'!AE$14),'F2'!AE$14&gt;0),IF(ISNUMBER('F5'!AE28),('F5'!AE28/'F2'!AE$14)*1000,"N/A"),"N/A")</f>
        <v>N/A</v>
      </c>
      <c r="U36" s="391" t="str">
        <f>IF(AND(ISNUMBER('F2'!AF$14),'F2'!AF$14&gt;0),IF(ISNUMBER('F5'!AF28),('F5'!AF28/'F2'!AF$14)*1000,"N/A"),"N/A")</f>
        <v>N/A</v>
      </c>
      <c r="V36" s="391" t="str">
        <f>IF(AND(ISNUMBER('F2'!AG$14),'F2'!AG$14&gt;0),IF(ISNUMBER('F5'!AG28),('F5'!AG28/'F2'!AG$14)*1000,"N/A"),"N/A")</f>
        <v>N/A</v>
      </c>
      <c r="W36" s="391" t="str">
        <f>IF(AND(ISNUMBER('F2'!AH$14),'F2'!AH$14&gt;0),IF(ISNUMBER('F5'!AH28),('F5'!AH28/'F2'!AH$14)*1000,"N/A"),"N/A")</f>
        <v>N/A</v>
      </c>
      <c r="X36" s="391" t="str">
        <f>IF(AND(ISNUMBER('F2'!AI$14),'F2'!AI$14&gt;0),IF(ISNUMBER('F5'!AI28),('F5'!AI28/'F2'!AI$14)*1000,"N/A"),"N/A")</f>
        <v>N/A</v>
      </c>
      <c r="Y36" s="391" t="str">
        <f>IF(AND(ISNUMBER('F2'!AJ$14),'F2'!AJ$14&gt;0),IF(ISNUMBER('F5'!AJ28),('F5'!AJ28/'F2'!AJ$14)*1000,"N/A"),"N/A")</f>
        <v>N/A</v>
      </c>
      <c r="Z36" s="391" t="str">
        <f>IF(AND(ISNUMBER('F2'!AK$14),'F2'!AK$14&gt;0),IF(ISNUMBER('F5'!AK28),('F5'!AK28/'F2'!AK$14)*1000,"N/A"),"N/A")</f>
        <v>N/A</v>
      </c>
      <c r="AA36" s="391" t="str">
        <f>IF(AND(ISNUMBER('F2'!AL$14),'F2'!AL$14&gt;0),IF(ISNUMBER('F5'!AL28),('F5'!AL28/'F2'!AL$14)*1000,"N/A"),"N/A")</f>
        <v>N/A</v>
      </c>
      <c r="AB36" s="391" t="str">
        <f>IF(AND(ISNUMBER('F2'!AM$14),'F2'!AM$14&gt;0),IF(ISNUMBER('F5'!AM28),('F5'!AM28/'F2'!AM$14)*1000,"N/A"),"N/A")</f>
        <v>N/A</v>
      </c>
      <c r="AC36" s="391" t="str">
        <f>IF(AND(ISNUMBER('F2'!AN$14),'F2'!AN$14&gt;0),IF(ISNUMBER('F5'!AN28),('F5'!AN28/'F2'!AN$14)*1000,"N/A"),"N/A")</f>
        <v>N/A</v>
      </c>
      <c r="AD36" s="391" t="str">
        <f>IF(AND(ISNUMBER('F2'!AO$14),'F2'!AO$14&gt;0),IF(ISNUMBER('F5'!AO28),('F5'!AO28/'F2'!AO$14)*1000,"N/A"),"N/A")</f>
        <v>N/A</v>
      </c>
      <c r="AE36" s="391" t="str">
        <f>IF(AND(ISNUMBER('F2'!AP$14),'F2'!AP$14&gt;0),IF(ISNUMBER('F5'!AP28),('F5'!AP28/'F2'!AP$14)*1000,"N/A"),"N/A")</f>
        <v>N/A</v>
      </c>
      <c r="AF36" s="391" t="str">
        <f>IF(AND(ISNUMBER('F2'!AQ$14),'F2'!AQ$14&gt;0),IF(ISNUMBER('F5'!AQ28),('F5'!AQ28/'F2'!AQ$14)*1000,"N/A"),"N/A")</f>
        <v>N/A</v>
      </c>
      <c r="AG36" s="391" t="str">
        <f>IF(AND(ISNUMBER('F2'!AR$14),'F2'!AR$14&gt;0),IF(ISNUMBER('F5'!AR28),('F5'!AR28/'F2'!AR$14)*1000,"N/A"),"N/A")</f>
        <v>N/A</v>
      </c>
      <c r="AH36" s="391" t="str">
        <f>IF(AND(ISNUMBER('F2'!AS$14),'F2'!AS$14&gt;0),IF(ISNUMBER('F5'!AS28),('F5'!AS28/'F2'!AS$14)*1000,"N/A"),"N/A")</f>
        <v>N/A</v>
      </c>
      <c r="AI36" s="391" t="str">
        <f>IF(AND(ISNUMBER('F2'!AT$14),'F2'!AT$14&gt;0),IF(ISNUMBER('F5'!AT28),('F5'!AT28/'F2'!AT$14)*1000,"N/A"),"N/A")</f>
        <v>N/A</v>
      </c>
      <c r="AJ36" s="128"/>
      <c r="AK36" s="12"/>
      <c r="AL36" s="13"/>
      <c r="AM36" s="13"/>
      <c r="AN36" s="13"/>
      <c r="AO36" s="13"/>
      <c r="AP36" s="4"/>
    </row>
    <row r="37" spans="1:43" ht="14.25" customHeight="1" x14ac:dyDescent="0.25">
      <c r="A37" s="62"/>
      <c r="B37" s="90" t="s">
        <v>689</v>
      </c>
      <c r="C37" s="152"/>
      <c r="D37" s="129"/>
      <c r="E37" s="391" t="str">
        <f>IF(AND(ISNUMBER('F2'!O$14),'F2'!O$14&gt;0),IF(ISNUMBER('F5'!O29),('F5'!O29/'F2'!O$14)*1000,"N/A"),"N/A")</f>
        <v>N/A</v>
      </c>
      <c r="F37" s="391" t="str">
        <f>IF(AND(ISNUMBER('F2'!Q$14),'F2'!Q$14&gt;0),IF(ISNUMBER('F5'!Q29),('F5'!Q29/'F2'!Q$14)*1000,"N/A"),"N/A")</f>
        <v>N/A</v>
      </c>
      <c r="G37" s="391" t="str">
        <f>IF(AND(ISNUMBER('F2'!R$14),'F2'!R$14&gt;0),IF(ISNUMBER('F5'!R29),('F5'!R29/'F2'!R$14)*1000,"N/A"),"N/A")</f>
        <v>N/A</v>
      </c>
      <c r="H37" s="391" t="str">
        <f>IF(AND(ISNUMBER('F2'!S$14),'F2'!S$14&gt;0),IF(ISNUMBER('F5'!S29),('F5'!S29/'F2'!S$14)*1000,"N/A"),"N/A")</f>
        <v>N/A</v>
      </c>
      <c r="I37" s="391" t="str">
        <f>IF(AND(ISNUMBER('F2'!T$14),'F2'!T$14&gt;0),IF(ISNUMBER('F5'!T29),('F5'!T29/'F2'!T$14)*1000,"N/A"),"N/A")</f>
        <v>N/A</v>
      </c>
      <c r="J37" s="391" t="str">
        <f>IF(AND(ISNUMBER('F2'!U$14),'F2'!U$14&gt;0),IF(ISNUMBER('F5'!U29),('F5'!U29/'F2'!U$14)*1000,"N/A"),"N/A")</f>
        <v>N/A</v>
      </c>
      <c r="K37" s="391" t="str">
        <f>IF(AND(ISNUMBER('F2'!V$14),'F2'!V$14&gt;0),IF(ISNUMBER('F5'!V29),('F5'!V29/'F2'!V$14)*1000,"N/A"),"N/A")</f>
        <v>N/A</v>
      </c>
      <c r="L37" s="391" t="str">
        <f>IF(AND(ISNUMBER('F2'!W$14),'F2'!W$14&gt;0),IF(ISNUMBER('F5'!W29),('F5'!W29/'F2'!W$14)*1000,"N/A"),"N/A")</f>
        <v>N/A</v>
      </c>
      <c r="M37" s="391" t="str">
        <f>IF(AND(ISNUMBER('F2'!X$14),'F2'!X$14&gt;0),IF(ISNUMBER('F5'!X29),('F5'!X29/'F2'!X$14)*1000,"N/A"),"N/A")</f>
        <v>N/A</v>
      </c>
      <c r="N37" s="391" t="str">
        <f>IF(AND(ISNUMBER('F2'!Y$14),'F2'!Y$14&gt;0),IF(ISNUMBER('F5'!Y29),('F5'!Y29/'F2'!Y$14)*1000,"N/A"),"N/A")</f>
        <v>N/A</v>
      </c>
      <c r="O37" s="391" t="str">
        <f>IF(AND(ISNUMBER('F2'!Z$14),'F2'!Z$14&gt;0),IF(ISNUMBER('F5'!Z29),('F5'!Z29/'F2'!Z$14)*1000,"N/A"),"N/A")</f>
        <v>N/A</v>
      </c>
      <c r="P37" s="391" t="str">
        <f>IF(AND(ISNUMBER('F2'!AA$14),'F2'!AA$14&gt;0),IF(ISNUMBER('F5'!AA29),('F5'!AA29/'F2'!AA$14)*1000,"N/A"),"N/A")</f>
        <v>N/A</v>
      </c>
      <c r="Q37" s="391" t="str">
        <f>IF(AND(ISNUMBER('F2'!AB$14),'F2'!AB$14&gt;0),IF(ISNUMBER('F5'!AB29),('F5'!AB29/'F2'!AB$14)*1000,"N/A"),"N/A")</f>
        <v>N/A</v>
      </c>
      <c r="R37" s="391" t="str">
        <f>IF(AND(ISNUMBER('F2'!AC$14),'F2'!AC$14&gt;0),IF(ISNUMBER('F5'!AC29),('F5'!AC29/'F2'!AC$14)*1000,"N/A"),"N/A")</f>
        <v>N/A</v>
      </c>
      <c r="S37" s="391" t="str">
        <f>IF(AND(ISNUMBER('F2'!AD$14),'F2'!AD$14&gt;0),IF(ISNUMBER('F5'!AD29),('F5'!AD29/'F2'!AD$14)*1000,"N/A"),"N/A")</f>
        <v>N/A</v>
      </c>
      <c r="T37" s="391" t="str">
        <f>IF(AND(ISNUMBER('F2'!AE$14),'F2'!AE$14&gt;0),IF(ISNUMBER('F5'!AE29),('F5'!AE29/'F2'!AE$14)*1000,"N/A"),"N/A")</f>
        <v>N/A</v>
      </c>
      <c r="U37" s="391" t="str">
        <f>IF(AND(ISNUMBER('F2'!AF$14),'F2'!AF$14&gt;0),IF(ISNUMBER('F5'!AF29),('F5'!AF29/'F2'!AF$14)*1000,"N/A"),"N/A")</f>
        <v>N/A</v>
      </c>
      <c r="V37" s="391" t="str">
        <f>IF(AND(ISNUMBER('F2'!AG$14),'F2'!AG$14&gt;0),IF(ISNUMBER('F5'!AG29),('F5'!AG29/'F2'!AG$14)*1000,"N/A"),"N/A")</f>
        <v>N/A</v>
      </c>
      <c r="W37" s="391" t="str">
        <f>IF(AND(ISNUMBER('F2'!AH$14),'F2'!AH$14&gt;0),IF(ISNUMBER('F5'!AH29),('F5'!AH29/'F2'!AH$14)*1000,"N/A"),"N/A")</f>
        <v>N/A</v>
      </c>
      <c r="X37" s="391" t="str">
        <f>IF(AND(ISNUMBER('F2'!AI$14),'F2'!AI$14&gt;0),IF(ISNUMBER('F5'!AI29),('F5'!AI29/'F2'!AI$14)*1000,"N/A"),"N/A")</f>
        <v>N/A</v>
      </c>
      <c r="Y37" s="391" t="str">
        <f>IF(AND(ISNUMBER('F2'!AJ$14),'F2'!AJ$14&gt;0),IF(ISNUMBER('F5'!AJ29),('F5'!AJ29/'F2'!AJ$14)*1000,"N/A"),"N/A")</f>
        <v>N/A</v>
      </c>
      <c r="Z37" s="391" t="str">
        <f>IF(AND(ISNUMBER('F2'!AK$14),'F2'!AK$14&gt;0),IF(ISNUMBER('F5'!AK29),('F5'!AK29/'F2'!AK$14)*1000,"N/A"),"N/A")</f>
        <v>N/A</v>
      </c>
      <c r="AA37" s="391" t="str">
        <f>IF(AND(ISNUMBER('F2'!AL$14),'F2'!AL$14&gt;0),IF(ISNUMBER('F5'!AL29),('F5'!AL29/'F2'!AL$14)*1000,"N/A"),"N/A")</f>
        <v>N/A</v>
      </c>
      <c r="AB37" s="391" t="str">
        <f>IF(AND(ISNUMBER('F2'!AM$14),'F2'!AM$14&gt;0),IF(ISNUMBER('F5'!AM29),('F5'!AM29/'F2'!AM$14)*1000,"N/A"),"N/A")</f>
        <v>N/A</v>
      </c>
      <c r="AC37" s="391" t="str">
        <f>IF(AND(ISNUMBER('F2'!AN$14),'F2'!AN$14&gt;0),IF(ISNUMBER('F5'!AN29),('F5'!AN29/'F2'!AN$14)*1000,"N/A"),"N/A")</f>
        <v>N/A</v>
      </c>
      <c r="AD37" s="391" t="str">
        <f>IF(AND(ISNUMBER('F2'!AO$14),'F2'!AO$14&gt;0),IF(ISNUMBER('F5'!AO29),('F5'!AO29/'F2'!AO$14)*1000,"N/A"),"N/A")</f>
        <v>N/A</v>
      </c>
      <c r="AE37" s="391" t="str">
        <f>IF(AND(ISNUMBER('F2'!AP$14),'F2'!AP$14&gt;0),IF(ISNUMBER('F5'!AP29),('F5'!AP29/'F2'!AP$14)*1000,"N/A"),"N/A")</f>
        <v>N/A</v>
      </c>
      <c r="AF37" s="391" t="str">
        <f>IF(AND(ISNUMBER('F2'!AQ$14),'F2'!AQ$14&gt;0),IF(ISNUMBER('F5'!AQ29),('F5'!AQ29/'F2'!AQ$14)*1000,"N/A"),"N/A")</f>
        <v>N/A</v>
      </c>
      <c r="AG37" s="391" t="str">
        <f>IF(AND(ISNUMBER('F2'!AR$14),'F2'!AR$14&gt;0),IF(ISNUMBER('F5'!AR29),('F5'!AR29/'F2'!AR$14)*1000,"N/A"),"N/A")</f>
        <v>N/A</v>
      </c>
      <c r="AH37" s="391" t="str">
        <f>IF(AND(ISNUMBER('F2'!AS$14),'F2'!AS$14&gt;0),IF(ISNUMBER('F5'!AS29),('F5'!AS29/'F2'!AS$14)*1000,"N/A"),"N/A")</f>
        <v>N/A</v>
      </c>
      <c r="AI37" s="391" t="str">
        <f>IF(AND(ISNUMBER('F2'!AT$14),'F2'!AT$14&gt;0),IF(ISNUMBER('F5'!AT29),('F5'!AT29/'F2'!AT$14)*1000,"N/A"),"N/A")</f>
        <v>N/A</v>
      </c>
      <c r="AJ37" s="128"/>
      <c r="AK37" s="12"/>
      <c r="AL37" s="13"/>
      <c r="AM37" s="13"/>
      <c r="AN37" s="13"/>
      <c r="AO37" s="13"/>
      <c r="AP37" s="4"/>
    </row>
    <row r="38" spans="1:43" ht="14.25" customHeight="1" x14ac:dyDescent="0.25">
      <c r="A38" s="62"/>
      <c r="B38" s="90" t="s">
        <v>690</v>
      </c>
      <c r="C38" s="152"/>
      <c r="D38" s="129"/>
      <c r="E38" s="391" t="str">
        <f>IF(AND(ISNUMBER('F2'!O$14),'F2'!O$14&gt;0),IF(ISNUMBER('F5'!O30),('F5'!O30/'F2'!O$14)*1000,"N/A"),"N/A")</f>
        <v>N/A</v>
      </c>
      <c r="F38" s="391" t="str">
        <f>IF(AND(ISNUMBER('F2'!Q$14),'F2'!Q$14&gt;0),IF(ISNUMBER('F5'!Q30),('F5'!Q30/'F2'!Q$14)*1000,"N/A"),"N/A")</f>
        <v>N/A</v>
      </c>
      <c r="G38" s="391" t="str">
        <f>IF(AND(ISNUMBER('F2'!R$14),'F2'!R$14&gt;0),IF(ISNUMBER('F5'!R30),('F5'!R30/'F2'!R$14)*1000,"N/A"),"N/A")</f>
        <v>N/A</v>
      </c>
      <c r="H38" s="391" t="str">
        <f>IF(AND(ISNUMBER('F2'!S$14),'F2'!S$14&gt;0),IF(ISNUMBER('F5'!S30),('F5'!S30/'F2'!S$14)*1000,"N/A"),"N/A")</f>
        <v>N/A</v>
      </c>
      <c r="I38" s="391" t="str">
        <f>IF(AND(ISNUMBER('F2'!T$14),'F2'!T$14&gt;0),IF(ISNUMBER('F5'!T30),('F5'!T30/'F2'!T$14)*1000,"N/A"),"N/A")</f>
        <v>N/A</v>
      </c>
      <c r="J38" s="391" t="str">
        <f>IF(AND(ISNUMBER('F2'!U$14),'F2'!U$14&gt;0),IF(ISNUMBER('F5'!U30),('F5'!U30/'F2'!U$14)*1000,"N/A"),"N/A")</f>
        <v>N/A</v>
      </c>
      <c r="K38" s="391" t="str">
        <f>IF(AND(ISNUMBER('F2'!V$14),'F2'!V$14&gt;0),IF(ISNUMBER('F5'!V30),('F5'!V30/'F2'!V$14)*1000,"N/A"),"N/A")</f>
        <v>N/A</v>
      </c>
      <c r="L38" s="391" t="str">
        <f>IF(AND(ISNUMBER('F2'!W$14),'F2'!W$14&gt;0),IF(ISNUMBER('F5'!W30),('F5'!W30/'F2'!W$14)*1000,"N/A"),"N/A")</f>
        <v>N/A</v>
      </c>
      <c r="M38" s="391" t="str">
        <f>IF(AND(ISNUMBER('F2'!X$14),'F2'!X$14&gt;0),IF(ISNUMBER('F5'!X30),('F5'!X30/'F2'!X$14)*1000,"N/A"),"N/A")</f>
        <v>N/A</v>
      </c>
      <c r="N38" s="391" t="str">
        <f>IF(AND(ISNUMBER('F2'!Y$14),'F2'!Y$14&gt;0),IF(ISNUMBER('F5'!Y30),('F5'!Y30/'F2'!Y$14)*1000,"N/A"),"N/A")</f>
        <v>N/A</v>
      </c>
      <c r="O38" s="391" t="str">
        <f>IF(AND(ISNUMBER('F2'!Z$14),'F2'!Z$14&gt;0),IF(ISNUMBER('F5'!Z30),('F5'!Z30/'F2'!Z$14)*1000,"N/A"),"N/A")</f>
        <v>N/A</v>
      </c>
      <c r="P38" s="391" t="str">
        <f>IF(AND(ISNUMBER('F2'!AA$14),'F2'!AA$14&gt;0),IF(ISNUMBER('F5'!AA30),('F5'!AA30/'F2'!AA$14)*1000,"N/A"),"N/A")</f>
        <v>N/A</v>
      </c>
      <c r="Q38" s="391" t="str">
        <f>IF(AND(ISNUMBER('F2'!AB$14),'F2'!AB$14&gt;0),IF(ISNUMBER('F5'!AB30),('F5'!AB30/'F2'!AB$14)*1000,"N/A"),"N/A")</f>
        <v>N/A</v>
      </c>
      <c r="R38" s="391" t="str">
        <f>IF(AND(ISNUMBER('F2'!AC$14),'F2'!AC$14&gt;0),IF(ISNUMBER('F5'!AC30),('F5'!AC30/'F2'!AC$14)*1000,"N/A"),"N/A")</f>
        <v>N/A</v>
      </c>
      <c r="S38" s="391" t="str">
        <f>IF(AND(ISNUMBER('F2'!AD$14),'F2'!AD$14&gt;0),IF(ISNUMBER('F5'!AD30),('F5'!AD30/'F2'!AD$14)*1000,"N/A"),"N/A")</f>
        <v>N/A</v>
      </c>
      <c r="T38" s="391" t="str">
        <f>IF(AND(ISNUMBER('F2'!AE$14),'F2'!AE$14&gt;0),IF(ISNUMBER('F5'!AE30),('F5'!AE30/'F2'!AE$14)*1000,"N/A"),"N/A")</f>
        <v>N/A</v>
      </c>
      <c r="U38" s="391" t="str">
        <f>IF(AND(ISNUMBER('F2'!AF$14),'F2'!AF$14&gt;0),IF(ISNUMBER('F5'!AF30),('F5'!AF30/'F2'!AF$14)*1000,"N/A"),"N/A")</f>
        <v>N/A</v>
      </c>
      <c r="V38" s="391" t="str">
        <f>IF(AND(ISNUMBER('F2'!AG$14),'F2'!AG$14&gt;0),IF(ISNUMBER('F5'!AG30),('F5'!AG30/'F2'!AG$14)*1000,"N/A"),"N/A")</f>
        <v>N/A</v>
      </c>
      <c r="W38" s="391" t="str">
        <f>IF(AND(ISNUMBER('F2'!AH$14),'F2'!AH$14&gt;0),IF(ISNUMBER('F5'!AH30),('F5'!AH30/'F2'!AH$14)*1000,"N/A"),"N/A")</f>
        <v>N/A</v>
      </c>
      <c r="X38" s="391" t="str">
        <f>IF(AND(ISNUMBER('F2'!AI$14),'F2'!AI$14&gt;0),IF(ISNUMBER('F5'!AI30),('F5'!AI30/'F2'!AI$14)*1000,"N/A"),"N/A")</f>
        <v>N/A</v>
      </c>
      <c r="Y38" s="391" t="str">
        <f>IF(AND(ISNUMBER('F2'!AJ$14),'F2'!AJ$14&gt;0),IF(ISNUMBER('F5'!AJ30),('F5'!AJ30/'F2'!AJ$14)*1000,"N/A"),"N/A")</f>
        <v>N/A</v>
      </c>
      <c r="Z38" s="391" t="str">
        <f>IF(AND(ISNUMBER('F2'!AK$14),'F2'!AK$14&gt;0),IF(ISNUMBER('F5'!AK30),('F5'!AK30/'F2'!AK$14)*1000,"N/A"),"N/A")</f>
        <v>N/A</v>
      </c>
      <c r="AA38" s="391" t="str">
        <f>IF(AND(ISNUMBER('F2'!AL$14),'F2'!AL$14&gt;0),IF(ISNUMBER('F5'!AL30),('F5'!AL30/'F2'!AL$14)*1000,"N/A"),"N/A")</f>
        <v>N/A</v>
      </c>
      <c r="AB38" s="391" t="str">
        <f>IF(AND(ISNUMBER('F2'!AM$14),'F2'!AM$14&gt;0),IF(ISNUMBER('F5'!AM30),('F5'!AM30/'F2'!AM$14)*1000,"N/A"),"N/A")</f>
        <v>N/A</v>
      </c>
      <c r="AC38" s="391" t="str">
        <f>IF(AND(ISNUMBER('F2'!AN$14),'F2'!AN$14&gt;0),IF(ISNUMBER('F5'!AN30),('F5'!AN30/'F2'!AN$14)*1000,"N/A"),"N/A")</f>
        <v>N/A</v>
      </c>
      <c r="AD38" s="391" t="str">
        <f>IF(AND(ISNUMBER('F2'!AO$14),'F2'!AO$14&gt;0),IF(ISNUMBER('F5'!AO30),('F5'!AO30/'F2'!AO$14)*1000,"N/A"),"N/A")</f>
        <v>N/A</v>
      </c>
      <c r="AE38" s="391" t="str">
        <f>IF(AND(ISNUMBER('F2'!AP$14),'F2'!AP$14&gt;0),IF(ISNUMBER('F5'!AP30),('F5'!AP30/'F2'!AP$14)*1000,"N/A"),"N/A")</f>
        <v>N/A</v>
      </c>
      <c r="AF38" s="391" t="str">
        <f>IF(AND(ISNUMBER('F2'!AQ$14),'F2'!AQ$14&gt;0),IF(ISNUMBER('F5'!AQ30),('F5'!AQ30/'F2'!AQ$14)*1000,"N/A"),"N/A")</f>
        <v>N/A</v>
      </c>
      <c r="AG38" s="391" t="str">
        <f>IF(AND(ISNUMBER('F2'!AR$14),'F2'!AR$14&gt;0),IF(ISNUMBER('F5'!AR30),('F5'!AR30/'F2'!AR$14)*1000,"N/A"),"N/A")</f>
        <v>N/A</v>
      </c>
      <c r="AH38" s="391" t="str">
        <f>IF(AND(ISNUMBER('F2'!AS$14),'F2'!AS$14&gt;0),IF(ISNUMBER('F5'!AS30),('F5'!AS30/'F2'!AS$14)*1000,"N/A"),"N/A")</f>
        <v>N/A</v>
      </c>
      <c r="AI38" s="391" t="str">
        <f>IF(AND(ISNUMBER('F2'!AT$14),'F2'!AT$14&gt;0),IF(ISNUMBER('F5'!AT30),('F5'!AT30/'F2'!AT$14)*1000,"N/A"),"N/A")</f>
        <v>N/A</v>
      </c>
      <c r="AJ38" s="128"/>
      <c r="AK38" s="12"/>
      <c r="AL38" s="13"/>
      <c r="AM38" s="13"/>
      <c r="AN38" s="13"/>
      <c r="AO38" s="13"/>
      <c r="AP38" s="4"/>
    </row>
    <row r="39" spans="1:43" ht="14.25" customHeight="1" x14ac:dyDescent="0.25">
      <c r="A39" s="62"/>
      <c r="B39" s="90" t="s">
        <v>691</v>
      </c>
      <c r="C39" s="152"/>
      <c r="D39" s="129"/>
      <c r="E39" s="391" t="str">
        <f>IF(AND(ISNUMBER('F2'!O$14),'F2'!O$14&gt;0),IF(ISNUMBER('F5'!O31),('F5'!O31/'F2'!O$14)*1000,"N/A"),"N/A")</f>
        <v>N/A</v>
      </c>
      <c r="F39" s="391" t="str">
        <f>IF(AND(ISNUMBER('F2'!Q$14),'F2'!Q$14&gt;0),IF(ISNUMBER('F5'!Q31),('F5'!Q31/'F2'!Q$14)*1000,"N/A"),"N/A")</f>
        <v>N/A</v>
      </c>
      <c r="G39" s="391" t="str">
        <f>IF(AND(ISNUMBER('F2'!R$14),'F2'!R$14&gt;0),IF(ISNUMBER('F5'!R31),('F5'!R31/'F2'!R$14)*1000,"N/A"),"N/A")</f>
        <v>N/A</v>
      </c>
      <c r="H39" s="391" t="str">
        <f>IF(AND(ISNUMBER('F2'!S$14),'F2'!S$14&gt;0),IF(ISNUMBER('F5'!S31),('F5'!S31/'F2'!S$14)*1000,"N/A"),"N/A")</f>
        <v>N/A</v>
      </c>
      <c r="I39" s="391" t="str">
        <f>IF(AND(ISNUMBER('F2'!T$14),'F2'!T$14&gt;0),IF(ISNUMBER('F5'!T31),('F5'!T31/'F2'!T$14)*1000,"N/A"),"N/A")</f>
        <v>N/A</v>
      </c>
      <c r="J39" s="391" t="str">
        <f>IF(AND(ISNUMBER('F2'!U$14),'F2'!U$14&gt;0),IF(ISNUMBER('F5'!U31),('F5'!U31/'F2'!U$14)*1000,"N/A"),"N/A")</f>
        <v>N/A</v>
      </c>
      <c r="K39" s="391" t="str">
        <f>IF(AND(ISNUMBER('F2'!V$14),'F2'!V$14&gt;0),IF(ISNUMBER('F5'!V31),('F5'!V31/'F2'!V$14)*1000,"N/A"),"N/A")</f>
        <v>N/A</v>
      </c>
      <c r="L39" s="391" t="str">
        <f>IF(AND(ISNUMBER('F2'!W$14),'F2'!W$14&gt;0),IF(ISNUMBER('F5'!W31),('F5'!W31/'F2'!W$14)*1000,"N/A"),"N/A")</f>
        <v>N/A</v>
      </c>
      <c r="M39" s="391" t="str">
        <f>IF(AND(ISNUMBER('F2'!X$14),'F2'!X$14&gt;0),IF(ISNUMBER('F5'!X31),('F5'!X31/'F2'!X$14)*1000,"N/A"),"N/A")</f>
        <v>N/A</v>
      </c>
      <c r="N39" s="391" t="str">
        <f>IF(AND(ISNUMBER('F2'!Y$14),'F2'!Y$14&gt;0),IF(ISNUMBER('F5'!Y31),('F5'!Y31/'F2'!Y$14)*1000,"N/A"),"N/A")</f>
        <v>N/A</v>
      </c>
      <c r="O39" s="391" t="str">
        <f>IF(AND(ISNUMBER('F2'!Z$14),'F2'!Z$14&gt;0),IF(ISNUMBER('F5'!Z31),('F5'!Z31/'F2'!Z$14)*1000,"N/A"),"N/A")</f>
        <v>N/A</v>
      </c>
      <c r="P39" s="391" t="str">
        <f>IF(AND(ISNUMBER('F2'!AA$14),'F2'!AA$14&gt;0),IF(ISNUMBER('F5'!AA31),('F5'!AA31/'F2'!AA$14)*1000,"N/A"),"N/A")</f>
        <v>N/A</v>
      </c>
      <c r="Q39" s="391" t="str">
        <f>IF(AND(ISNUMBER('F2'!AB$14),'F2'!AB$14&gt;0),IF(ISNUMBER('F5'!AB31),('F5'!AB31/'F2'!AB$14)*1000,"N/A"),"N/A")</f>
        <v>N/A</v>
      </c>
      <c r="R39" s="391" t="str">
        <f>IF(AND(ISNUMBER('F2'!AC$14),'F2'!AC$14&gt;0),IF(ISNUMBER('F5'!AC31),('F5'!AC31/'F2'!AC$14)*1000,"N/A"),"N/A")</f>
        <v>N/A</v>
      </c>
      <c r="S39" s="391" t="str">
        <f>IF(AND(ISNUMBER('F2'!AD$14),'F2'!AD$14&gt;0),IF(ISNUMBER('F5'!AD31),('F5'!AD31/'F2'!AD$14)*1000,"N/A"),"N/A")</f>
        <v>N/A</v>
      </c>
      <c r="T39" s="391" t="str">
        <f>IF(AND(ISNUMBER('F2'!AE$14),'F2'!AE$14&gt;0),IF(ISNUMBER('F5'!AE31),('F5'!AE31/'F2'!AE$14)*1000,"N/A"),"N/A")</f>
        <v>N/A</v>
      </c>
      <c r="U39" s="391" t="str">
        <f>IF(AND(ISNUMBER('F2'!AF$14),'F2'!AF$14&gt;0),IF(ISNUMBER('F5'!AF31),('F5'!AF31/'F2'!AF$14)*1000,"N/A"),"N/A")</f>
        <v>N/A</v>
      </c>
      <c r="V39" s="391" t="str">
        <f>IF(AND(ISNUMBER('F2'!AG$14),'F2'!AG$14&gt;0),IF(ISNUMBER('F5'!AG31),('F5'!AG31/'F2'!AG$14)*1000,"N/A"),"N/A")</f>
        <v>N/A</v>
      </c>
      <c r="W39" s="391" t="str">
        <f>IF(AND(ISNUMBER('F2'!AH$14),'F2'!AH$14&gt;0),IF(ISNUMBER('F5'!AH31),('F5'!AH31/'F2'!AH$14)*1000,"N/A"),"N/A")</f>
        <v>N/A</v>
      </c>
      <c r="X39" s="391" t="str">
        <f>IF(AND(ISNUMBER('F2'!AI$14),'F2'!AI$14&gt;0),IF(ISNUMBER('F5'!AI31),('F5'!AI31/'F2'!AI$14)*1000,"N/A"),"N/A")</f>
        <v>N/A</v>
      </c>
      <c r="Y39" s="391" t="str">
        <f>IF(AND(ISNUMBER('F2'!AJ$14),'F2'!AJ$14&gt;0),IF(ISNUMBER('F5'!AJ31),('F5'!AJ31/'F2'!AJ$14)*1000,"N/A"),"N/A")</f>
        <v>N/A</v>
      </c>
      <c r="Z39" s="391" t="str">
        <f>IF(AND(ISNUMBER('F2'!AK$14),'F2'!AK$14&gt;0),IF(ISNUMBER('F5'!AK31),('F5'!AK31/'F2'!AK$14)*1000,"N/A"),"N/A")</f>
        <v>N/A</v>
      </c>
      <c r="AA39" s="391" t="str">
        <f>IF(AND(ISNUMBER('F2'!AL$14),'F2'!AL$14&gt;0),IF(ISNUMBER('F5'!AL31),('F5'!AL31/'F2'!AL$14)*1000,"N/A"),"N/A")</f>
        <v>N/A</v>
      </c>
      <c r="AB39" s="391" t="str">
        <f>IF(AND(ISNUMBER('F2'!AM$14),'F2'!AM$14&gt;0),IF(ISNUMBER('F5'!AM31),('F5'!AM31/'F2'!AM$14)*1000,"N/A"),"N/A")</f>
        <v>N/A</v>
      </c>
      <c r="AC39" s="391" t="str">
        <f>IF(AND(ISNUMBER('F2'!AN$14),'F2'!AN$14&gt;0),IF(ISNUMBER('F5'!AN31),('F5'!AN31/'F2'!AN$14)*1000,"N/A"),"N/A")</f>
        <v>N/A</v>
      </c>
      <c r="AD39" s="391" t="str">
        <f>IF(AND(ISNUMBER('F2'!AO$14),'F2'!AO$14&gt;0),IF(ISNUMBER('F5'!AO31),('F5'!AO31/'F2'!AO$14)*1000,"N/A"),"N/A")</f>
        <v>N/A</v>
      </c>
      <c r="AE39" s="391" t="str">
        <f>IF(AND(ISNUMBER('F2'!AP$14),'F2'!AP$14&gt;0),IF(ISNUMBER('F5'!AP31),('F5'!AP31/'F2'!AP$14)*1000,"N/A"),"N/A")</f>
        <v>N/A</v>
      </c>
      <c r="AF39" s="391" t="str">
        <f>IF(AND(ISNUMBER('F2'!AQ$14),'F2'!AQ$14&gt;0),IF(ISNUMBER('F5'!AQ31),('F5'!AQ31/'F2'!AQ$14)*1000,"N/A"),"N/A")</f>
        <v>N/A</v>
      </c>
      <c r="AG39" s="391" t="str">
        <f>IF(AND(ISNUMBER('F2'!AR$14),'F2'!AR$14&gt;0),IF(ISNUMBER('F5'!AR31),('F5'!AR31/'F2'!AR$14)*1000,"N/A"),"N/A")</f>
        <v>N/A</v>
      </c>
      <c r="AH39" s="391" t="str">
        <f>IF(AND(ISNUMBER('F2'!AS$14),'F2'!AS$14&gt;0),IF(ISNUMBER('F5'!AS31),('F5'!AS31/'F2'!AS$14)*1000,"N/A"),"N/A")</f>
        <v>N/A</v>
      </c>
      <c r="AI39" s="391" t="str">
        <f>IF(AND(ISNUMBER('F2'!AT$14),'F2'!AT$14&gt;0),IF(ISNUMBER('F5'!AT31),('F5'!AT31/'F2'!AT$14)*1000,"N/A"),"N/A")</f>
        <v>N/A</v>
      </c>
      <c r="AJ39" s="128"/>
      <c r="AK39" s="12"/>
      <c r="AL39" s="13"/>
      <c r="AM39" s="13"/>
      <c r="AN39" s="13"/>
      <c r="AO39" s="13"/>
      <c r="AP39" s="4"/>
    </row>
    <row r="40" spans="1:43" ht="14.25" customHeight="1" x14ac:dyDescent="0.25">
      <c r="A40" s="62"/>
      <c r="B40" s="90" t="s">
        <v>692</v>
      </c>
      <c r="C40" s="152"/>
      <c r="D40" s="129"/>
      <c r="E40" s="391" t="str">
        <f>IF(AND(ISNUMBER('F2'!O$14),'F2'!O$14&gt;0),IF(ISNUMBER('F5'!O32),('F5'!O32/'F2'!O$14)*1000,"N/A"),"N/A")</f>
        <v>N/A</v>
      </c>
      <c r="F40" s="391" t="str">
        <f>IF(AND(ISNUMBER('F2'!Q$14),'F2'!Q$14&gt;0),IF(ISNUMBER('F5'!Q32),('F5'!Q32/'F2'!Q$14)*1000,"N/A"),"N/A")</f>
        <v>N/A</v>
      </c>
      <c r="G40" s="391" t="str">
        <f>IF(AND(ISNUMBER('F2'!R$14),'F2'!R$14&gt;0),IF(ISNUMBER('F5'!R32),('F5'!R32/'F2'!R$14)*1000,"N/A"),"N/A")</f>
        <v>N/A</v>
      </c>
      <c r="H40" s="391" t="str">
        <f>IF(AND(ISNUMBER('F2'!S$14),'F2'!S$14&gt;0),IF(ISNUMBER('F5'!S32),('F5'!S32/'F2'!S$14)*1000,"N/A"),"N/A")</f>
        <v>N/A</v>
      </c>
      <c r="I40" s="391" t="str">
        <f>IF(AND(ISNUMBER('F2'!T$14),'F2'!T$14&gt;0),IF(ISNUMBER('F5'!T32),('F5'!T32/'F2'!T$14)*1000,"N/A"),"N/A")</f>
        <v>N/A</v>
      </c>
      <c r="J40" s="391" t="str">
        <f>IF(AND(ISNUMBER('F2'!U$14),'F2'!U$14&gt;0),IF(ISNUMBER('F5'!U32),('F5'!U32/'F2'!U$14)*1000,"N/A"),"N/A")</f>
        <v>N/A</v>
      </c>
      <c r="K40" s="391" t="str">
        <f>IF(AND(ISNUMBER('F2'!V$14),'F2'!V$14&gt;0),IF(ISNUMBER('F5'!V32),('F5'!V32/'F2'!V$14)*1000,"N/A"),"N/A")</f>
        <v>N/A</v>
      </c>
      <c r="L40" s="391" t="str">
        <f>IF(AND(ISNUMBER('F2'!W$14),'F2'!W$14&gt;0),IF(ISNUMBER('F5'!W32),('F5'!W32/'F2'!W$14)*1000,"N/A"),"N/A")</f>
        <v>N/A</v>
      </c>
      <c r="M40" s="391" t="str">
        <f>IF(AND(ISNUMBER('F2'!X$14),'F2'!X$14&gt;0),IF(ISNUMBER('F5'!X32),('F5'!X32/'F2'!X$14)*1000,"N/A"),"N/A")</f>
        <v>N/A</v>
      </c>
      <c r="N40" s="391" t="str">
        <f>IF(AND(ISNUMBER('F2'!Y$14),'F2'!Y$14&gt;0),IF(ISNUMBER('F5'!Y32),('F5'!Y32/'F2'!Y$14)*1000,"N/A"),"N/A")</f>
        <v>N/A</v>
      </c>
      <c r="O40" s="391" t="str">
        <f>IF(AND(ISNUMBER('F2'!Z$14),'F2'!Z$14&gt;0),IF(ISNUMBER('F5'!Z32),('F5'!Z32/'F2'!Z$14)*1000,"N/A"),"N/A")</f>
        <v>N/A</v>
      </c>
      <c r="P40" s="391" t="str">
        <f>IF(AND(ISNUMBER('F2'!AA$14),'F2'!AA$14&gt;0),IF(ISNUMBER('F5'!AA32),('F5'!AA32/'F2'!AA$14)*1000,"N/A"),"N/A")</f>
        <v>N/A</v>
      </c>
      <c r="Q40" s="391" t="str">
        <f>IF(AND(ISNUMBER('F2'!AB$14),'F2'!AB$14&gt;0),IF(ISNUMBER('F5'!AB32),('F5'!AB32/'F2'!AB$14)*1000,"N/A"),"N/A")</f>
        <v>N/A</v>
      </c>
      <c r="R40" s="391" t="str">
        <f>IF(AND(ISNUMBER('F2'!AC$14),'F2'!AC$14&gt;0),IF(ISNUMBER('F5'!AC32),('F5'!AC32/'F2'!AC$14)*1000,"N/A"),"N/A")</f>
        <v>N/A</v>
      </c>
      <c r="S40" s="391" t="str">
        <f>IF(AND(ISNUMBER('F2'!AD$14),'F2'!AD$14&gt;0),IF(ISNUMBER('F5'!AD32),('F5'!AD32/'F2'!AD$14)*1000,"N/A"),"N/A")</f>
        <v>N/A</v>
      </c>
      <c r="T40" s="391" t="str">
        <f>IF(AND(ISNUMBER('F2'!AE$14),'F2'!AE$14&gt;0),IF(ISNUMBER('F5'!AE32),('F5'!AE32/'F2'!AE$14)*1000,"N/A"),"N/A")</f>
        <v>N/A</v>
      </c>
      <c r="U40" s="391" t="str">
        <f>IF(AND(ISNUMBER('F2'!AF$14),'F2'!AF$14&gt;0),IF(ISNUMBER('F5'!AF32),('F5'!AF32/'F2'!AF$14)*1000,"N/A"),"N/A")</f>
        <v>N/A</v>
      </c>
      <c r="V40" s="391" t="str">
        <f>IF(AND(ISNUMBER('F2'!AG$14),'F2'!AG$14&gt;0),IF(ISNUMBER('F5'!AG32),('F5'!AG32/'F2'!AG$14)*1000,"N/A"),"N/A")</f>
        <v>N/A</v>
      </c>
      <c r="W40" s="391" t="str">
        <f>IF(AND(ISNUMBER('F2'!AH$14),'F2'!AH$14&gt;0),IF(ISNUMBER('F5'!AH32),('F5'!AH32/'F2'!AH$14)*1000,"N/A"),"N/A")</f>
        <v>N/A</v>
      </c>
      <c r="X40" s="391" t="str">
        <f>IF(AND(ISNUMBER('F2'!AI$14),'F2'!AI$14&gt;0),IF(ISNUMBER('F5'!AI32),('F5'!AI32/'F2'!AI$14)*1000,"N/A"),"N/A")</f>
        <v>N/A</v>
      </c>
      <c r="Y40" s="391" t="str">
        <f>IF(AND(ISNUMBER('F2'!AJ$14),'F2'!AJ$14&gt;0),IF(ISNUMBER('F5'!AJ32),('F5'!AJ32/'F2'!AJ$14)*1000,"N/A"),"N/A")</f>
        <v>N/A</v>
      </c>
      <c r="Z40" s="391" t="str">
        <f>IF(AND(ISNUMBER('F2'!AK$14),'F2'!AK$14&gt;0),IF(ISNUMBER('F5'!AK32),('F5'!AK32/'F2'!AK$14)*1000,"N/A"),"N/A")</f>
        <v>N/A</v>
      </c>
      <c r="AA40" s="391" t="str">
        <f>IF(AND(ISNUMBER('F2'!AL$14),'F2'!AL$14&gt;0),IF(ISNUMBER('F5'!AL32),('F5'!AL32/'F2'!AL$14)*1000,"N/A"),"N/A")</f>
        <v>N/A</v>
      </c>
      <c r="AB40" s="391" t="str">
        <f>IF(AND(ISNUMBER('F2'!AM$14),'F2'!AM$14&gt;0),IF(ISNUMBER('F5'!AM32),('F5'!AM32/'F2'!AM$14)*1000,"N/A"),"N/A")</f>
        <v>N/A</v>
      </c>
      <c r="AC40" s="391" t="str">
        <f>IF(AND(ISNUMBER('F2'!AN$14),'F2'!AN$14&gt;0),IF(ISNUMBER('F5'!AN32),('F5'!AN32/'F2'!AN$14)*1000,"N/A"),"N/A")</f>
        <v>N/A</v>
      </c>
      <c r="AD40" s="391" t="str">
        <f>IF(AND(ISNUMBER('F2'!AO$14),'F2'!AO$14&gt;0),IF(ISNUMBER('F5'!AO32),('F5'!AO32/'F2'!AO$14)*1000,"N/A"),"N/A")</f>
        <v>N/A</v>
      </c>
      <c r="AE40" s="391" t="str">
        <f>IF(AND(ISNUMBER('F2'!AP$14),'F2'!AP$14&gt;0),IF(ISNUMBER('F5'!AP32),('F5'!AP32/'F2'!AP$14)*1000,"N/A"),"N/A")</f>
        <v>N/A</v>
      </c>
      <c r="AF40" s="391" t="str">
        <f>IF(AND(ISNUMBER('F2'!AQ$14),'F2'!AQ$14&gt;0),IF(ISNUMBER('F5'!AQ32),('F5'!AQ32/'F2'!AQ$14)*1000,"N/A"),"N/A")</f>
        <v>N/A</v>
      </c>
      <c r="AG40" s="391" t="str">
        <f>IF(AND(ISNUMBER('F2'!AR$14),'F2'!AR$14&gt;0),IF(ISNUMBER('F5'!AR32),('F5'!AR32/'F2'!AR$14)*1000,"N/A"),"N/A")</f>
        <v>N/A</v>
      </c>
      <c r="AH40" s="391" t="str">
        <f>IF(AND(ISNUMBER('F2'!AS$14),'F2'!AS$14&gt;0),IF(ISNUMBER('F5'!AS32),('F5'!AS32/'F2'!AS$14)*1000,"N/A"),"N/A")</f>
        <v>N/A</v>
      </c>
      <c r="AI40" s="391" t="str">
        <f>IF(AND(ISNUMBER('F2'!AT$14),'F2'!AT$14&gt;0),IF(ISNUMBER('F5'!AT32),('F5'!AT32/'F2'!AT$14)*1000,"N/A"),"N/A")</f>
        <v>N/A</v>
      </c>
      <c r="AJ40" s="128"/>
      <c r="AK40" s="12"/>
      <c r="AL40" s="13"/>
      <c r="AM40" s="13"/>
      <c r="AN40" s="13"/>
      <c r="AO40" s="13"/>
      <c r="AP40" s="4"/>
    </row>
    <row r="41" spans="1:43" ht="14.25" customHeight="1" x14ac:dyDescent="0.25">
      <c r="A41" s="62"/>
      <c r="B41" s="90" t="s">
        <v>43</v>
      </c>
      <c r="C41" s="152"/>
      <c r="D41" s="129"/>
      <c r="E41" s="391" t="str">
        <f>IF(AND(ISNUMBER('F2'!O$14),'F2'!O$14&gt;0),IF(ISNUMBER('F5'!O33),('F5'!O33/'F2'!O$14)*1000,"N/A"),"N/A")</f>
        <v>N/A</v>
      </c>
      <c r="F41" s="391" t="str">
        <f>IF(AND(ISNUMBER('F2'!Q$14),'F2'!Q$14&gt;0),IF(ISNUMBER('F5'!Q33),('F5'!Q33/'F2'!Q$14)*1000,"N/A"),"N/A")</f>
        <v>N/A</v>
      </c>
      <c r="G41" s="391" t="str">
        <f>IF(AND(ISNUMBER('F2'!R$14),'F2'!R$14&gt;0),IF(ISNUMBER('F5'!R33),('F5'!R33/'F2'!R$14)*1000,"N/A"),"N/A")</f>
        <v>N/A</v>
      </c>
      <c r="H41" s="391" t="str">
        <f>IF(AND(ISNUMBER('F2'!S$14),'F2'!S$14&gt;0),IF(ISNUMBER('F5'!S33),('F5'!S33/'F2'!S$14)*1000,"N/A"),"N/A")</f>
        <v>N/A</v>
      </c>
      <c r="I41" s="391" t="str">
        <f>IF(AND(ISNUMBER('F2'!T$14),'F2'!T$14&gt;0),IF(ISNUMBER('F5'!T33),('F5'!T33/'F2'!T$14)*1000,"N/A"),"N/A")</f>
        <v>N/A</v>
      </c>
      <c r="J41" s="391" t="str">
        <f>IF(AND(ISNUMBER('F2'!U$14),'F2'!U$14&gt;0),IF(ISNUMBER('F5'!U33),('F5'!U33/'F2'!U$14)*1000,"N/A"),"N/A")</f>
        <v>N/A</v>
      </c>
      <c r="K41" s="391" t="str">
        <f>IF(AND(ISNUMBER('F2'!V$14),'F2'!V$14&gt;0),IF(ISNUMBER('F5'!V33),('F5'!V33/'F2'!V$14)*1000,"N/A"),"N/A")</f>
        <v>N/A</v>
      </c>
      <c r="L41" s="391" t="str">
        <f>IF(AND(ISNUMBER('F2'!W$14),'F2'!W$14&gt;0),IF(ISNUMBER('F5'!W33),('F5'!W33/'F2'!W$14)*1000,"N/A"),"N/A")</f>
        <v>N/A</v>
      </c>
      <c r="M41" s="391" t="str">
        <f>IF(AND(ISNUMBER('F2'!X$14),'F2'!X$14&gt;0),IF(ISNUMBER('F5'!X33),('F5'!X33/'F2'!X$14)*1000,"N/A"),"N/A")</f>
        <v>N/A</v>
      </c>
      <c r="N41" s="391" t="str">
        <f>IF(AND(ISNUMBER('F2'!Y$14),'F2'!Y$14&gt;0),IF(ISNUMBER('F5'!Y33),('F5'!Y33/'F2'!Y$14)*1000,"N/A"),"N/A")</f>
        <v>N/A</v>
      </c>
      <c r="O41" s="391" t="str">
        <f>IF(AND(ISNUMBER('F2'!Z$14),'F2'!Z$14&gt;0),IF(ISNUMBER('F5'!Z33),('F5'!Z33/'F2'!Z$14)*1000,"N/A"),"N/A")</f>
        <v>N/A</v>
      </c>
      <c r="P41" s="391" t="str">
        <f>IF(AND(ISNUMBER('F2'!AA$14),'F2'!AA$14&gt;0),IF(ISNUMBER('F5'!AA33),('F5'!AA33/'F2'!AA$14)*1000,"N/A"),"N/A")</f>
        <v>N/A</v>
      </c>
      <c r="Q41" s="391" t="str">
        <f>IF(AND(ISNUMBER('F2'!AB$14),'F2'!AB$14&gt;0),IF(ISNUMBER('F5'!AB33),('F5'!AB33/'F2'!AB$14)*1000,"N/A"),"N/A")</f>
        <v>N/A</v>
      </c>
      <c r="R41" s="391" t="str">
        <f>IF(AND(ISNUMBER('F2'!AC$14),'F2'!AC$14&gt;0),IF(ISNUMBER('F5'!AC33),('F5'!AC33/'F2'!AC$14)*1000,"N/A"),"N/A")</f>
        <v>N/A</v>
      </c>
      <c r="S41" s="391" t="str">
        <f>IF(AND(ISNUMBER('F2'!AD$14),'F2'!AD$14&gt;0),IF(ISNUMBER('F5'!AD33),('F5'!AD33/'F2'!AD$14)*1000,"N/A"),"N/A")</f>
        <v>N/A</v>
      </c>
      <c r="T41" s="391" t="str">
        <f>IF(AND(ISNUMBER('F2'!AE$14),'F2'!AE$14&gt;0),IF(ISNUMBER('F5'!AE33),('F5'!AE33/'F2'!AE$14)*1000,"N/A"),"N/A")</f>
        <v>N/A</v>
      </c>
      <c r="U41" s="391" t="str">
        <f>IF(AND(ISNUMBER('F2'!AF$14),'F2'!AF$14&gt;0),IF(ISNUMBER('F5'!AF33),('F5'!AF33/'F2'!AF$14)*1000,"N/A"),"N/A")</f>
        <v>N/A</v>
      </c>
      <c r="V41" s="391" t="str">
        <f>IF(AND(ISNUMBER('F2'!AG$14),'F2'!AG$14&gt;0),IF(ISNUMBER('F5'!AG33),('F5'!AG33/'F2'!AG$14)*1000,"N/A"),"N/A")</f>
        <v>N/A</v>
      </c>
      <c r="W41" s="391" t="str">
        <f>IF(AND(ISNUMBER('F2'!AH$14),'F2'!AH$14&gt;0),IF(ISNUMBER('F5'!AH33),('F5'!AH33/'F2'!AH$14)*1000,"N/A"),"N/A")</f>
        <v>N/A</v>
      </c>
      <c r="X41" s="391" t="str">
        <f>IF(AND(ISNUMBER('F2'!AI$14),'F2'!AI$14&gt;0),IF(ISNUMBER('F5'!AI33),('F5'!AI33/'F2'!AI$14)*1000,"N/A"),"N/A")</f>
        <v>N/A</v>
      </c>
      <c r="Y41" s="391" t="str">
        <f>IF(AND(ISNUMBER('F2'!AJ$14),'F2'!AJ$14&gt;0),IF(ISNUMBER('F5'!AJ33),('F5'!AJ33/'F2'!AJ$14)*1000,"N/A"),"N/A")</f>
        <v>N/A</v>
      </c>
      <c r="Z41" s="391" t="str">
        <f>IF(AND(ISNUMBER('F2'!AK$14),'F2'!AK$14&gt;0),IF(ISNUMBER('F5'!AK33),('F5'!AK33/'F2'!AK$14)*1000,"N/A"),"N/A")</f>
        <v>N/A</v>
      </c>
      <c r="AA41" s="391" t="str">
        <f>IF(AND(ISNUMBER('F2'!AL$14),'F2'!AL$14&gt;0),IF(ISNUMBER('F5'!AL33),('F5'!AL33/'F2'!AL$14)*1000,"N/A"),"N/A")</f>
        <v>N/A</v>
      </c>
      <c r="AB41" s="391" t="str">
        <f>IF(AND(ISNUMBER('F2'!AM$14),'F2'!AM$14&gt;0),IF(ISNUMBER('F5'!AM33),('F5'!AM33/'F2'!AM$14)*1000,"N/A"),"N/A")</f>
        <v>N/A</v>
      </c>
      <c r="AC41" s="391" t="str">
        <f>IF(AND(ISNUMBER('F2'!AN$14),'F2'!AN$14&gt;0),IF(ISNUMBER('F5'!AN33),('F5'!AN33/'F2'!AN$14)*1000,"N/A"),"N/A")</f>
        <v>N/A</v>
      </c>
      <c r="AD41" s="391" t="str">
        <f>IF(AND(ISNUMBER('F2'!AO$14),'F2'!AO$14&gt;0),IF(ISNUMBER('F5'!AO33),('F5'!AO33/'F2'!AO$14)*1000,"N/A"),"N/A")</f>
        <v>N/A</v>
      </c>
      <c r="AE41" s="391" t="str">
        <f>IF(AND(ISNUMBER('F2'!AP$14),'F2'!AP$14&gt;0),IF(ISNUMBER('F5'!AP33),('F5'!AP33/'F2'!AP$14)*1000,"N/A"),"N/A")</f>
        <v>N/A</v>
      </c>
      <c r="AF41" s="391" t="str">
        <f>IF(AND(ISNUMBER('F2'!AQ$14),'F2'!AQ$14&gt;0),IF(ISNUMBER('F5'!AQ33),('F5'!AQ33/'F2'!AQ$14)*1000,"N/A"),"N/A")</f>
        <v>N/A</v>
      </c>
      <c r="AG41" s="391" t="str">
        <f>IF(AND(ISNUMBER('F2'!AR$14),'F2'!AR$14&gt;0),IF(ISNUMBER('F5'!AR33),('F5'!AR33/'F2'!AR$14)*1000,"N/A"),"N/A")</f>
        <v>N/A</v>
      </c>
      <c r="AH41" s="391" t="str">
        <f>IF(AND(ISNUMBER('F2'!AS$14),'F2'!AS$14&gt;0),IF(ISNUMBER('F5'!AS33),('F5'!AS33/'F2'!AS$14)*1000,"N/A"),"N/A")</f>
        <v>N/A</v>
      </c>
      <c r="AI41" s="391" t="str">
        <f>IF(AND(ISNUMBER('F2'!AT$14),'F2'!AT$14&gt;0),IF(ISNUMBER('F5'!AT33),('F5'!AT33/'F2'!AT$14)*1000,"N/A"),"N/A")</f>
        <v>N/A</v>
      </c>
      <c r="AJ41" s="128"/>
      <c r="AK41" s="12"/>
      <c r="AL41" s="13"/>
      <c r="AM41" s="13"/>
      <c r="AN41" s="13"/>
      <c r="AO41" s="13"/>
      <c r="AP41" s="4"/>
    </row>
    <row r="42" spans="1:43" ht="3.75" customHeight="1" x14ac:dyDescent="0.25">
      <c r="A42" s="62"/>
      <c r="B42" s="130"/>
      <c r="C42" s="151"/>
      <c r="D42" s="131"/>
      <c r="E42" s="24"/>
      <c r="F42" s="24"/>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50"/>
      <c r="AL42" s="13"/>
      <c r="AM42" s="13"/>
      <c r="AN42" s="12"/>
      <c r="AO42" s="13"/>
      <c r="AP42" s="4"/>
    </row>
    <row r="43" spans="1:43" ht="7.5" customHeight="1" x14ac:dyDescent="0.25">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319"/>
      <c r="AM43" s="319"/>
      <c r="AN43" s="319"/>
      <c r="AO43" s="318"/>
      <c r="AP43" s="166"/>
      <c r="AQ43" s="197"/>
    </row>
    <row r="44" spans="1:43" hidden="1" x14ac:dyDescent="0.25"/>
    <row r="45" spans="1:43" hidden="1" x14ac:dyDescent="0.25"/>
    <row r="46" spans="1:43" hidden="1" x14ac:dyDescent="0.25"/>
    <row r="47" spans="1:43" hidden="1" x14ac:dyDescent="0.25"/>
    <row r="48" spans="1:4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sheetData>
  <sheetProtection password="ECAB" sheet="1" objects="1" scenarios="1"/>
  <phoneticPr fontId="2" type="noConversion"/>
  <pageMargins left="0.25" right="0.25" top="0.25" bottom="0.5" header="0" footer="0"/>
  <pageSetup scale="98"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Y225"/>
  <sheetViews>
    <sheetView zoomScaleNormal="100" workbookViewId="0">
      <pane xSplit="3" ySplit="6" topLeftCell="D7" activePane="bottomRight" state="frozen"/>
      <selection pane="topRight"/>
      <selection pane="bottomLeft"/>
      <selection pane="bottomRight" activeCell="E8" sqref="E8"/>
    </sheetView>
  </sheetViews>
  <sheetFormatPr defaultColWidth="0" defaultRowHeight="12.75" zeroHeight="1" x14ac:dyDescent="0.2"/>
  <cols>
    <col min="1" max="1" width="3.7109375" customWidth="1"/>
    <col min="2" max="2" width="45.7109375" customWidth="1"/>
    <col min="3" max="4" width="7.28515625" customWidth="1"/>
    <col min="5" max="5" width="11" customWidth="1"/>
    <col min="6" max="36" width="11" hidden="1" customWidth="1"/>
    <col min="37" max="37" width="52.85546875" customWidth="1"/>
    <col min="38" max="38" width="3.5703125" customWidth="1"/>
    <col min="39" max="39" width="67.85546875" customWidth="1"/>
    <col min="40" max="40" width="8" hidden="1" customWidth="1"/>
    <col min="41" max="41" width="20.28515625" hidden="1" customWidth="1"/>
    <col min="42" max="42" width="1.7109375" hidden="1" customWidth="1"/>
    <col min="43" max="43" width="3.42578125" hidden="1" customWidth="1"/>
    <col min="44" max="44" width="3.7109375" hidden="1" customWidth="1"/>
    <col min="45" max="46" width="0" hidden="1" customWidth="1"/>
    <col min="47" max="47" width="8" hidden="1" customWidth="1"/>
    <col min="48" max="48" width="20.28515625" hidden="1" customWidth="1"/>
    <col min="49" max="49" width="1.7109375" hidden="1" customWidth="1"/>
    <col min="50" max="50" width="3.42578125" hidden="1" customWidth="1"/>
    <col min="51" max="51" width="3.7109375" hidden="1" customWidth="1"/>
  </cols>
  <sheetData>
    <row r="1" spans="1:44" ht="17.25" customHeight="1" x14ac:dyDescent="0.3">
      <c r="A1" s="117" t="str">
        <f>refSurveyLbl</f>
        <v>2016 Law Firm Statistical Survey</v>
      </c>
      <c r="B1" s="4"/>
      <c r="C1" s="4"/>
      <c r="D1" s="4"/>
      <c r="E1" s="31"/>
      <c r="F1" s="14"/>
      <c r="G1" s="1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14"/>
      <c r="AL1" s="14"/>
      <c r="AM1" s="4"/>
      <c r="AN1" s="4"/>
      <c r="AO1" s="4"/>
      <c r="AP1" s="4"/>
      <c r="AQ1" s="4"/>
      <c r="AR1" s="4"/>
    </row>
    <row r="2" spans="1:44" ht="17.25" customHeight="1" x14ac:dyDescent="0.3">
      <c r="A2" s="17" t="str">
        <f>"Preliminary Firm Results - " &amp; refSurveyYear</f>
        <v>Preliminary Firm Results - 2016</v>
      </c>
      <c r="B2" s="9"/>
      <c r="C2" s="9"/>
      <c r="D2" s="9"/>
      <c r="E2" s="35"/>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14"/>
      <c r="AL2" s="14"/>
      <c r="AM2" s="4"/>
      <c r="AN2" s="4"/>
      <c r="AO2" s="4"/>
      <c r="AP2" s="4"/>
      <c r="AQ2" s="4"/>
      <c r="AR2" s="4"/>
    </row>
    <row r="3" spans="1:44" ht="15.75" customHeight="1" x14ac:dyDescent="0.35">
      <c r="A3" s="200" t="s">
        <v>673</v>
      </c>
      <c r="B3" s="4"/>
      <c r="C3" s="4"/>
      <c r="D3" s="4"/>
      <c r="E3" s="31"/>
      <c r="F3" s="58"/>
      <c r="G3" s="58"/>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14"/>
      <c r="AL3" s="14"/>
      <c r="AM3" s="4"/>
      <c r="AN3" s="4"/>
      <c r="AO3" s="4"/>
      <c r="AP3" s="4"/>
      <c r="AQ3" s="4"/>
      <c r="AR3" s="4"/>
    </row>
    <row r="4" spans="1:44" ht="15.75" customHeight="1" x14ac:dyDescent="0.25">
      <c r="A4" s="74"/>
      <c r="B4" s="4"/>
      <c r="C4" s="4"/>
      <c r="D4" s="4"/>
      <c r="E4" s="46"/>
      <c r="F4" s="46"/>
      <c r="G4" s="46"/>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4"/>
      <c r="AL4" s="14"/>
      <c r="AM4" s="4"/>
      <c r="AN4" s="4"/>
      <c r="AO4" s="4"/>
      <c r="AP4" s="4"/>
      <c r="AQ4" s="4"/>
      <c r="AR4" s="4"/>
    </row>
    <row r="5" spans="1:44" ht="15" customHeight="1" x14ac:dyDescent="0.25">
      <c r="A5" s="61"/>
      <c r="B5" s="133"/>
      <c r="C5" s="133"/>
      <c r="D5" s="133"/>
      <c r="E5" s="134"/>
      <c r="F5" s="134"/>
      <c r="G5" s="134"/>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6"/>
      <c r="AL5" s="136"/>
      <c r="AM5" s="4"/>
      <c r="AN5" s="4"/>
      <c r="AO5" s="4"/>
      <c r="AP5" s="4"/>
      <c r="AQ5" s="4"/>
      <c r="AR5" s="4"/>
    </row>
    <row r="6" spans="1:44" ht="31.5" customHeight="1" x14ac:dyDescent="0.25">
      <c r="A6" s="62"/>
      <c r="B6" s="62"/>
      <c r="C6" s="62"/>
      <c r="D6" s="62"/>
      <c r="E6" s="192" t="str">
        <f>refTFALabel</f>
        <v>Total Firm</v>
      </c>
      <c r="F6" s="194" t="s">
        <v>665</v>
      </c>
      <c r="G6" s="194" t="str">
        <f>refOfc1</f>
        <v>Office1</v>
      </c>
      <c r="H6" s="194" t="str">
        <f>refOfc2</f>
        <v>Office2</v>
      </c>
      <c r="I6" s="194" t="str">
        <f>refOfc3</f>
        <v>Office3</v>
      </c>
      <c r="J6" s="194" t="str">
        <f>refOfc4</f>
        <v>Office4</v>
      </c>
      <c r="K6" s="194" t="str">
        <f>refOfc5</f>
        <v>Office5</v>
      </c>
      <c r="L6" s="194" t="str">
        <f>refOfc6</f>
        <v>Office6</v>
      </c>
      <c r="M6" s="194" t="str">
        <f>refOfc7</f>
        <v>Office7</v>
      </c>
      <c r="N6" s="194" t="str">
        <f>refOfc8</f>
        <v>Office8</v>
      </c>
      <c r="O6" s="194" t="str">
        <f>refOfc9</f>
        <v>Office9</v>
      </c>
      <c r="P6" s="194" t="str">
        <f>refOfc10</f>
        <v>Office10</v>
      </c>
      <c r="Q6" s="194" t="str">
        <f>refOfc11</f>
        <v>Office11</v>
      </c>
      <c r="R6" s="194" t="str">
        <f>refOfc12</f>
        <v>Office12</v>
      </c>
      <c r="S6" s="194" t="str">
        <f>refOfc13</f>
        <v>Office13</v>
      </c>
      <c r="T6" s="194" t="str">
        <f>refOfc14</f>
        <v>Office14</v>
      </c>
      <c r="U6" s="194" t="str">
        <f>refOfc15</f>
        <v>Office15</v>
      </c>
      <c r="V6" s="194" t="str">
        <f>refOfc16</f>
        <v>Office16</v>
      </c>
      <c r="W6" s="194" t="str">
        <f>refOfc17</f>
        <v>Office17</v>
      </c>
      <c r="X6" s="194" t="str">
        <f>refOfc18</f>
        <v>Office18</v>
      </c>
      <c r="Y6" s="194" t="str">
        <f>refOfc19</f>
        <v>Office19</v>
      </c>
      <c r="Z6" s="194" t="str">
        <f>refOfc20</f>
        <v>Office20</v>
      </c>
      <c r="AA6" s="194" t="str">
        <f>refOfc21</f>
        <v>Office21</v>
      </c>
      <c r="AB6" s="194" t="str">
        <f>refOfc22</f>
        <v>Office22</v>
      </c>
      <c r="AC6" s="194" t="str">
        <f>refOfc23</f>
        <v>Office23</v>
      </c>
      <c r="AD6" s="194" t="str">
        <f>refOfc24</f>
        <v>Office24</v>
      </c>
      <c r="AE6" s="194" t="str">
        <f>refOfc25</f>
        <v>Office25</v>
      </c>
      <c r="AF6" s="194" t="str">
        <f>refOfc26</f>
        <v>Office26</v>
      </c>
      <c r="AG6" s="194" t="str">
        <f>refOfc27</f>
        <v>Office27</v>
      </c>
      <c r="AH6" s="194" t="str">
        <f>refOfc28</f>
        <v>Office28</v>
      </c>
      <c r="AI6" s="194" t="str">
        <f>refOfc29</f>
        <v>Office29</v>
      </c>
      <c r="AJ6" s="194" t="str">
        <f>refOfc30</f>
        <v>Office30</v>
      </c>
      <c r="AK6" s="64"/>
      <c r="AL6" s="14"/>
      <c r="AM6" s="4"/>
      <c r="AN6" s="4"/>
      <c r="AO6" s="4"/>
      <c r="AP6" s="4"/>
      <c r="AQ6" s="4"/>
      <c r="AR6" s="4"/>
    </row>
    <row r="7" spans="1:44" ht="15" customHeight="1" x14ac:dyDescent="0.25">
      <c r="A7" s="62"/>
      <c r="B7" s="375" t="s">
        <v>915</v>
      </c>
      <c r="C7" s="173"/>
      <c r="D7" s="164"/>
      <c r="E7" s="175"/>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321"/>
      <c r="AL7" s="55"/>
      <c r="AM7" s="13"/>
      <c r="AN7" s="13"/>
      <c r="AO7" s="13"/>
      <c r="AP7" s="13"/>
      <c r="AQ7" s="4"/>
      <c r="AR7" s="4"/>
    </row>
    <row r="8" spans="1:44" ht="15" customHeight="1" x14ac:dyDescent="0.25">
      <c r="A8" s="62"/>
      <c r="B8" s="127" t="s">
        <v>659</v>
      </c>
      <c r="C8" s="152"/>
      <c r="D8" s="127"/>
      <c r="E8" s="391" t="str">
        <f>IF(AND(ISNUMBER('F2'!O$8),'F2'!O$8&gt;0),IF(ISNUMBER('F6'!O17),('F6'!O17/'F2'!O$8)*1000,"N/A"),"N/A")</f>
        <v>N/A</v>
      </c>
      <c r="F8" s="392"/>
      <c r="G8" s="391" t="str">
        <f>IF(AND(ISNUMBER('F2'!Q$8),'F2'!Q$8&gt;0),IF(ISNUMBER('F6'!Q17),('F6'!Q17/'F2'!Q$8)*1000,"N/A"),"N/A")</f>
        <v>N/A</v>
      </c>
      <c r="H8" s="391" t="str">
        <f>IF(AND(ISNUMBER('F2'!R$8),'F2'!R$8&gt;0),IF(ISNUMBER('F6'!R17),('F6'!R17/'F2'!R$8)*1000,"N/A"),"N/A")</f>
        <v>N/A</v>
      </c>
      <c r="I8" s="391" t="str">
        <f>IF(AND(ISNUMBER('F2'!S$8),'F2'!S$8&gt;0),IF(ISNUMBER('F6'!S17),('F6'!S17/'F2'!S$8)*1000,"N/A"),"N/A")</f>
        <v>N/A</v>
      </c>
      <c r="J8" s="391" t="str">
        <f>IF(AND(ISNUMBER('F2'!T$8),'F2'!T$8&gt;0),IF(ISNUMBER('F6'!T17),('F6'!T17/'F2'!T$8)*1000,"N/A"),"N/A")</f>
        <v>N/A</v>
      </c>
      <c r="K8" s="391" t="str">
        <f>IF(AND(ISNUMBER('F2'!U$8),'F2'!U$8&gt;0),IF(ISNUMBER('F6'!U17),('F6'!U17/'F2'!U$8)*1000,"N/A"),"N/A")</f>
        <v>N/A</v>
      </c>
      <c r="L8" s="391" t="str">
        <f>IF(AND(ISNUMBER('F2'!V$8),'F2'!V$8&gt;0),IF(ISNUMBER('F6'!V17),('F6'!V17/'F2'!V$8)*1000,"N/A"),"N/A")</f>
        <v>N/A</v>
      </c>
      <c r="M8" s="391" t="str">
        <f>IF(AND(ISNUMBER('F2'!W$8),'F2'!W$8&gt;0),IF(ISNUMBER('F6'!W17),('F6'!W17/'F2'!W$8)*1000,"N/A"),"N/A")</f>
        <v>N/A</v>
      </c>
      <c r="N8" s="391" t="str">
        <f>IF(AND(ISNUMBER('F2'!X$8),'F2'!X$8&gt;0),IF(ISNUMBER('F6'!X17),('F6'!X17/'F2'!X$8)*1000,"N/A"),"N/A")</f>
        <v>N/A</v>
      </c>
      <c r="O8" s="391" t="str">
        <f>IF(AND(ISNUMBER('F2'!Y$8),'F2'!Y$8&gt;0),IF(ISNUMBER('F6'!Y17),('F6'!Y17/'F2'!Y$8)*1000,"N/A"),"N/A")</f>
        <v>N/A</v>
      </c>
      <c r="P8" s="391" t="str">
        <f>IF(AND(ISNUMBER('F2'!Z$8),'F2'!Z$8&gt;0),IF(ISNUMBER('F6'!Z17),('F6'!Z17/'F2'!Z$8)*1000,"N/A"),"N/A")</f>
        <v>N/A</v>
      </c>
      <c r="Q8" s="391" t="str">
        <f>IF(AND(ISNUMBER('F2'!AA$8),'F2'!AA$8&gt;0),IF(ISNUMBER('F6'!AA17),('F6'!AA17/'F2'!AA$8)*1000,"N/A"),"N/A")</f>
        <v>N/A</v>
      </c>
      <c r="R8" s="391" t="str">
        <f>IF(AND(ISNUMBER('F2'!AB$8),'F2'!AB$8&gt;0),IF(ISNUMBER('F6'!AB17),('F6'!AB17/'F2'!AB$8)*1000,"N/A"),"N/A")</f>
        <v>N/A</v>
      </c>
      <c r="S8" s="391" t="str">
        <f>IF(AND(ISNUMBER('F2'!AC$8),'F2'!AC$8&gt;0),IF(ISNUMBER('F6'!AC17),('F6'!AC17/'F2'!AC$8)*1000,"N/A"),"N/A")</f>
        <v>N/A</v>
      </c>
      <c r="T8" s="391" t="str">
        <f>IF(AND(ISNUMBER('F2'!AD$8),'F2'!AD$8&gt;0),IF(ISNUMBER('F6'!AD17),('F6'!AD17/'F2'!AD$8)*1000,"N/A"),"N/A")</f>
        <v>N/A</v>
      </c>
      <c r="U8" s="391" t="str">
        <f>IF(AND(ISNUMBER('F2'!AE$8),'F2'!AE$8&gt;0),IF(ISNUMBER('F6'!AE17),('F6'!AE17/'F2'!AE$8)*1000,"N/A"),"N/A")</f>
        <v>N/A</v>
      </c>
      <c r="V8" s="391" t="str">
        <f>IF(AND(ISNUMBER('F2'!AF$8),'F2'!AF$8&gt;0),IF(ISNUMBER('F6'!AF17),('F6'!AF17/'F2'!AF$8)*1000,"N/A"),"N/A")</f>
        <v>N/A</v>
      </c>
      <c r="W8" s="391" t="str">
        <f>IF(AND(ISNUMBER('F2'!AG$8),'F2'!AG$8&gt;0),IF(ISNUMBER('F6'!AG17),('F6'!AG17/'F2'!AG$8)*1000,"N/A"),"N/A")</f>
        <v>N/A</v>
      </c>
      <c r="X8" s="391" t="str">
        <f>IF(AND(ISNUMBER('F2'!AH$8),'F2'!AH$8&gt;0),IF(ISNUMBER('F6'!AH17),('F6'!AH17/'F2'!AH$8)*1000,"N/A"),"N/A")</f>
        <v>N/A</v>
      </c>
      <c r="Y8" s="391" t="str">
        <f>IF(AND(ISNUMBER('F2'!AI$8),'F2'!AI$8&gt;0),IF(ISNUMBER('F6'!AI17),('F6'!AI17/'F2'!AI$8)*1000,"N/A"),"N/A")</f>
        <v>N/A</v>
      </c>
      <c r="Z8" s="391" t="str">
        <f>IF(AND(ISNUMBER('F2'!AJ$8),'F2'!AJ$8&gt;0),IF(ISNUMBER('F6'!AJ17),('F6'!AJ17/'F2'!AJ$8)*1000,"N/A"),"N/A")</f>
        <v>N/A</v>
      </c>
      <c r="AA8" s="391" t="str">
        <f>IF(AND(ISNUMBER('F2'!AK$8),'F2'!AK$8&gt;0),IF(ISNUMBER('F6'!AK17),('F6'!AK17/'F2'!AK$8)*1000,"N/A"),"N/A")</f>
        <v>N/A</v>
      </c>
      <c r="AB8" s="391" t="str">
        <f>IF(AND(ISNUMBER('F2'!AL$8),'F2'!AL$8&gt;0),IF(ISNUMBER('F6'!AL17),('F6'!AL17/'F2'!AL$8)*1000,"N/A"),"N/A")</f>
        <v>N/A</v>
      </c>
      <c r="AC8" s="391" t="str">
        <f>IF(AND(ISNUMBER('F2'!AM$8),'F2'!AM$8&gt;0),IF(ISNUMBER('F6'!AM17),('F6'!AM17/'F2'!AM$8)*1000,"N/A"),"N/A")</f>
        <v>N/A</v>
      </c>
      <c r="AD8" s="391" t="str">
        <f>IF(AND(ISNUMBER('F2'!AN$8),'F2'!AN$8&gt;0),IF(ISNUMBER('F6'!AN17),('F6'!AN17/'F2'!AN$8)*1000,"N/A"),"N/A")</f>
        <v>N/A</v>
      </c>
      <c r="AE8" s="391" t="str">
        <f>IF(AND(ISNUMBER('F2'!AO$8),'F2'!AO$8&gt;0),IF(ISNUMBER('F6'!AO17),('F6'!AO17/'F2'!AO$8)*1000,"N/A"),"N/A")</f>
        <v>N/A</v>
      </c>
      <c r="AF8" s="391" t="str">
        <f>IF(AND(ISNUMBER('F2'!AP$8),'F2'!AP$8&gt;0),IF(ISNUMBER('F6'!AP17),('F6'!AP17/'F2'!AP$8)*1000,"N/A"),"N/A")</f>
        <v>N/A</v>
      </c>
      <c r="AG8" s="391" t="str">
        <f>IF(AND(ISNUMBER('F2'!AQ$8),'F2'!AQ$8&gt;0),IF(ISNUMBER('F6'!AQ17),('F6'!AQ17/'F2'!AQ$8)*1000,"N/A"),"N/A")</f>
        <v>N/A</v>
      </c>
      <c r="AH8" s="391" t="str">
        <f>IF(AND(ISNUMBER('F2'!AR$8),'F2'!AR$8&gt;0),IF(ISNUMBER('F6'!AR17),('F6'!AR17/'F2'!AR$8)*1000,"N/A"),"N/A")</f>
        <v>N/A</v>
      </c>
      <c r="AI8" s="391" t="str">
        <f>IF(AND(ISNUMBER('F2'!AS$8),'F2'!AS$8&gt;0),IF(ISNUMBER('F6'!AS17),('F6'!AS17/'F2'!AS$8)*1000,"N/A"),"N/A")</f>
        <v>N/A</v>
      </c>
      <c r="AJ8" s="391" t="str">
        <f>IF(AND(ISNUMBER('F2'!AT$8),'F2'!AT$8&gt;0),IF(ISNUMBER('F6'!AT17),('F6'!AT17/'F2'!AT$8)*1000,"N/A"),"N/A")</f>
        <v>N/A</v>
      </c>
      <c r="AK8" s="147"/>
      <c r="AL8" s="55"/>
      <c r="AM8" s="13"/>
      <c r="AN8" s="13"/>
      <c r="AO8" s="13"/>
      <c r="AP8" s="13"/>
      <c r="AQ8" s="4"/>
      <c r="AR8" s="4"/>
    </row>
    <row r="9" spans="1:44" ht="15" customHeight="1" x14ac:dyDescent="0.25">
      <c r="A9" s="62"/>
      <c r="B9" s="127" t="s">
        <v>660</v>
      </c>
      <c r="C9" s="152"/>
      <c r="D9" s="129"/>
      <c r="E9" s="391" t="str">
        <f>IF(AND(ISNUMBER('F2'!O$9),'F2'!O$9&gt;0),IF(ISNUMBER('F6'!O$16),('F6'!O$16/'F2'!O$9)*1000,"N/A"),"N/A")</f>
        <v>N/A</v>
      </c>
      <c r="F9" s="392"/>
      <c r="G9" s="391" t="str">
        <f>IF(AND(ISNUMBER('F2'!Q$9),'F2'!Q$9&gt;0),IF(ISNUMBER('F6'!Q16),('F6'!Q16/'F2'!Q$9)*1000,"N/A"),"N/A")</f>
        <v>N/A</v>
      </c>
      <c r="H9" s="391" t="str">
        <f>IF(AND(ISNUMBER('F2'!R$9),'F2'!R$9&gt;0),IF(ISNUMBER('F6'!R16),('F6'!R16/'F2'!R$9)*1000,"N/A"),"N/A")</f>
        <v>N/A</v>
      </c>
      <c r="I9" s="391" t="str">
        <f>IF(AND(ISNUMBER('F2'!S$9),'F2'!S$9&gt;0),IF(ISNUMBER('F6'!S16),('F6'!S16/'F2'!S$9)*1000,"N/A"),"N/A")</f>
        <v>N/A</v>
      </c>
      <c r="J9" s="391" t="str">
        <f>IF(AND(ISNUMBER('F2'!T$9),'F2'!T$9&gt;0),IF(ISNUMBER('F6'!T16),('F6'!T16/'F2'!T$9)*1000,"N/A"),"N/A")</f>
        <v>N/A</v>
      </c>
      <c r="K9" s="391" t="str">
        <f>IF(AND(ISNUMBER('F2'!U$9),'F2'!U$9&gt;0),IF(ISNUMBER('F6'!U16),('F6'!U16/'F2'!U$9)*1000,"N/A"),"N/A")</f>
        <v>N/A</v>
      </c>
      <c r="L9" s="391" t="str">
        <f>IF(AND(ISNUMBER('F2'!V$9),'F2'!V$9&gt;0),IF(ISNUMBER('F6'!V16),('F6'!V16/'F2'!V$9)*1000,"N/A"),"N/A")</f>
        <v>N/A</v>
      </c>
      <c r="M9" s="391" t="str">
        <f>IF(AND(ISNUMBER('F2'!W$9),'F2'!W$9&gt;0),IF(ISNUMBER('F6'!W16),('F6'!W16/'F2'!W$9)*1000,"N/A"),"N/A")</f>
        <v>N/A</v>
      </c>
      <c r="N9" s="391" t="str">
        <f>IF(AND(ISNUMBER('F2'!X$9),'F2'!X$9&gt;0),IF(ISNUMBER('F6'!X16),('F6'!X16/'F2'!X$9)*1000,"N/A"),"N/A")</f>
        <v>N/A</v>
      </c>
      <c r="O9" s="391" t="str">
        <f>IF(AND(ISNUMBER('F2'!Y$9),'F2'!Y$9&gt;0),IF(ISNUMBER('F6'!Y16),('F6'!Y16/'F2'!Y$9)*1000,"N/A"),"N/A")</f>
        <v>N/A</v>
      </c>
      <c r="P9" s="391" t="str">
        <f>IF(AND(ISNUMBER('F2'!Z$9),'F2'!Z$9&gt;0),IF(ISNUMBER('F6'!Z16),('F6'!Z16/'F2'!Z$9)*1000,"N/A"),"N/A")</f>
        <v>N/A</v>
      </c>
      <c r="Q9" s="391" t="str">
        <f>IF(AND(ISNUMBER('F2'!AA$9),'F2'!AA$9&gt;0),IF(ISNUMBER('F6'!AA16),('F6'!AA16/'F2'!AA$9)*1000,"N/A"),"N/A")</f>
        <v>N/A</v>
      </c>
      <c r="R9" s="391" t="str">
        <f>IF(AND(ISNUMBER('F2'!AB$9),'F2'!AB$9&gt;0),IF(ISNUMBER('F6'!AB16),('F6'!AB16/'F2'!AB$9)*1000,"N/A"),"N/A")</f>
        <v>N/A</v>
      </c>
      <c r="S9" s="391" t="str">
        <f>IF(AND(ISNUMBER('F2'!AC$9),'F2'!AC$9&gt;0),IF(ISNUMBER('F6'!AC16),('F6'!AC16/'F2'!AC$9)*1000,"N/A"),"N/A")</f>
        <v>N/A</v>
      </c>
      <c r="T9" s="391" t="str">
        <f>IF(AND(ISNUMBER('F2'!AD$9),'F2'!AD$9&gt;0),IF(ISNUMBER('F6'!AD16),('F6'!AD16/'F2'!AD$9)*1000,"N/A"),"N/A")</f>
        <v>N/A</v>
      </c>
      <c r="U9" s="391" t="str">
        <f>IF(AND(ISNUMBER('F2'!AE$9),'F2'!AE$9&gt;0),IF(ISNUMBER('F6'!AE16),('F6'!AE16/'F2'!AE$9)*1000,"N/A"),"N/A")</f>
        <v>N/A</v>
      </c>
      <c r="V9" s="391" t="str">
        <f>IF(AND(ISNUMBER('F2'!AF$9),'F2'!AF$9&gt;0),IF(ISNUMBER('F6'!AF16),('F6'!AF16/'F2'!AF$9)*1000,"N/A"),"N/A")</f>
        <v>N/A</v>
      </c>
      <c r="W9" s="391" t="str">
        <f>IF(AND(ISNUMBER('F2'!AG$9),'F2'!AG$9&gt;0),IF(ISNUMBER('F6'!AG16),('F6'!AG16/'F2'!AG$9)*1000,"N/A"),"N/A")</f>
        <v>N/A</v>
      </c>
      <c r="X9" s="391" t="str">
        <f>IF(AND(ISNUMBER('F2'!AH$9),'F2'!AH$9&gt;0),IF(ISNUMBER('F6'!AH16),('F6'!AH16/'F2'!AH$9)*1000,"N/A"),"N/A")</f>
        <v>N/A</v>
      </c>
      <c r="Y9" s="391" t="str">
        <f>IF(AND(ISNUMBER('F2'!AI$9),'F2'!AI$9&gt;0),IF(ISNUMBER('F6'!AI16),('F6'!AI16/'F2'!AI$9)*1000,"N/A"),"N/A")</f>
        <v>N/A</v>
      </c>
      <c r="Z9" s="391" t="str">
        <f>IF(AND(ISNUMBER('F2'!AJ$9),'F2'!AJ$9&gt;0),IF(ISNUMBER('F6'!AJ16),('F6'!AJ16/'F2'!AJ$9)*1000,"N/A"),"N/A")</f>
        <v>N/A</v>
      </c>
      <c r="AA9" s="391" t="str">
        <f>IF(AND(ISNUMBER('F2'!AK$9),'F2'!AK$9&gt;0),IF(ISNUMBER('F6'!AK16),('F6'!AK16/'F2'!AK$9)*1000,"N/A"),"N/A")</f>
        <v>N/A</v>
      </c>
      <c r="AB9" s="391" t="str">
        <f>IF(AND(ISNUMBER('F2'!AL$9),'F2'!AL$9&gt;0),IF(ISNUMBER('F6'!AL16),('F6'!AL16/'F2'!AL$9)*1000,"N/A"),"N/A")</f>
        <v>N/A</v>
      </c>
      <c r="AC9" s="391" t="str">
        <f>IF(AND(ISNUMBER('F2'!AM$9),'F2'!AM$9&gt;0),IF(ISNUMBER('F6'!AM16),('F6'!AM16/'F2'!AM$9)*1000,"N/A"),"N/A")</f>
        <v>N/A</v>
      </c>
      <c r="AD9" s="391" t="str">
        <f>IF(AND(ISNUMBER('F2'!AN$9),'F2'!AN$9&gt;0),IF(ISNUMBER('F6'!AN16),('F6'!AN16/'F2'!AN$9)*1000,"N/A"),"N/A")</f>
        <v>N/A</v>
      </c>
      <c r="AE9" s="391" t="str">
        <f>IF(AND(ISNUMBER('F2'!AO$9),'F2'!AO$9&gt;0),IF(ISNUMBER('F6'!AO16),('F6'!AO16/'F2'!AO$9)*1000,"N/A"),"N/A")</f>
        <v>N/A</v>
      </c>
      <c r="AF9" s="391" t="str">
        <f>IF(AND(ISNUMBER('F2'!AP$9),'F2'!AP$9&gt;0),IF(ISNUMBER('F6'!AP16),('F6'!AP16/'F2'!AP$9)*1000,"N/A"),"N/A")</f>
        <v>N/A</v>
      </c>
      <c r="AG9" s="391" t="str">
        <f>IF(AND(ISNUMBER('F2'!AQ$9),'F2'!AQ$9&gt;0),IF(ISNUMBER('F6'!AQ16),('F6'!AQ16/'F2'!AQ$9)*1000,"N/A"),"N/A")</f>
        <v>N/A</v>
      </c>
      <c r="AH9" s="391" t="str">
        <f>IF(AND(ISNUMBER('F2'!AR$9),'F2'!AR$9&gt;0),IF(ISNUMBER('F6'!AR16),('F6'!AR16/'F2'!AR$9)*1000,"N/A"),"N/A")</f>
        <v>N/A</v>
      </c>
      <c r="AI9" s="391" t="str">
        <f>IF(AND(ISNUMBER('F2'!AS$9),'F2'!AS$9&gt;0),IF(ISNUMBER('F6'!AS16),('F6'!AS16/'F2'!AS$9)*1000,"N/A"),"N/A")</f>
        <v>N/A</v>
      </c>
      <c r="AJ9" s="391" t="str">
        <f>IF(AND(ISNUMBER('F2'!AT$9),'F2'!AT$9&gt;0),IF(ISNUMBER('F6'!AT16),('F6'!AT16/'F2'!AT$9)*1000,"N/A"),"N/A")</f>
        <v>N/A</v>
      </c>
      <c r="AK9" s="147"/>
      <c r="AL9" s="55"/>
      <c r="AM9" s="13"/>
      <c r="AN9" s="13"/>
      <c r="AO9" s="13"/>
      <c r="AP9" s="13"/>
      <c r="AQ9" s="4"/>
      <c r="AR9" s="4"/>
    </row>
    <row r="10" spans="1:44" ht="15" customHeight="1" x14ac:dyDescent="0.25">
      <c r="A10" s="62"/>
      <c r="B10" s="127" t="s">
        <v>585</v>
      </c>
      <c r="C10" s="152"/>
      <c r="D10" s="129"/>
      <c r="E10" s="393" t="str">
        <f>IF(AND(NOT(ISERROR(AVERAGE('F2'!O$8,'F2'!O$9))),SUM('F2'!O$8,'F2'!O$9)&gt;0),IF(ISNUMBER('F6'!O$15),('F6'!O$15/SUM('F2'!O$8,'F2'!O$9))*1000,"N/A"),"N/A")</f>
        <v>N/A</v>
      </c>
      <c r="F10" s="392"/>
      <c r="G10" s="391" t="str">
        <f>IF(AND(NOT(ISERROR(AVERAGE('F2'!Q$8,'F2'!Q$9))),SUM('F2'!Q$8,'F2'!Q$9)&gt;0),IF(ISNUMBER('F6'!Q$15),('F6'!Q$15/SUM('F2'!Q$8,'F2'!Q$9))*1000,"N/A"),"N/A")</f>
        <v>N/A</v>
      </c>
      <c r="H10" s="391" t="str">
        <f>IF(AND(NOT(ISERROR(AVERAGE('F2'!R$8,'F2'!R$9))),SUM('F2'!R$8,'F2'!R$9)&gt;0),IF(ISNUMBER('F6'!R$15),('F6'!R$15/SUM('F2'!R$8,'F2'!R$9))*1000,"N/A"),"N/A")</f>
        <v>N/A</v>
      </c>
      <c r="I10" s="391" t="str">
        <f>IF(AND(NOT(ISERROR(AVERAGE('F2'!S$8,'F2'!S$9))),SUM('F2'!S$8,'F2'!S$9)&gt;0),IF(ISNUMBER('F6'!S$15),('F6'!S$15/SUM('F2'!S$8,'F2'!S$9))*1000,"N/A"),"N/A")</f>
        <v>N/A</v>
      </c>
      <c r="J10" s="391" t="str">
        <f>IF(AND(NOT(ISERROR(AVERAGE('F2'!T$8,'F2'!T$9))),SUM('F2'!T$8,'F2'!T$9)&gt;0),IF(ISNUMBER('F6'!T$15),('F6'!T$15/SUM('F2'!T$8,'F2'!T$9))*1000,"N/A"),"N/A")</f>
        <v>N/A</v>
      </c>
      <c r="K10" s="391" t="str">
        <f>IF(AND(NOT(ISERROR(AVERAGE('F2'!U$8,'F2'!U$9))),SUM('F2'!U$8,'F2'!U$9)&gt;0),IF(ISNUMBER('F6'!U$15),('F6'!U$15/SUM('F2'!U$8,'F2'!U$9))*1000,"N/A"),"N/A")</f>
        <v>N/A</v>
      </c>
      <c r="L10" s="391" t="str">
        <f>IF(AND(NOT(ISERROR(AVERAGE('F2'!V$8,'F2'!V$9))),SUM('F2'!V$8,'F2'!V$9)&gt;0),IF(ISNUMBER('F6'!V$15),('F6'!V$15/SUM('F2'!V$8,'F2'!V$9))*1000,"N/A"),"N/A")</f>
        <v>N/A</v>
      </c>
      <c r="M10" s="391" t="str">
        <f>IF(AND(NOT(ISERROR(AVERAGE('F2'!W$8,'F2'!W$9))),SUM('F2'!W$8,'F2'!W$9)&gt;0),IF(ISNUMBER('F6'!W$15),('F6'!W$15/SUM('F2'!W$8,'F2'!W$9))*1000,"N/A"),"N/A")</f>
        <v>N/A</v>
      </c>
      <c r="N10" s="391" t="str">
        <f>IF(AND(NOT(ISERROR(AVERAGE('F2'!X$8,'F2'!X$9))),SUM('F2'!X$8,'F2'!X$9)&gt;0),IF(ISNUMBER('F6'!X$15),('F6'!X$15/SUM('F2'!X$8,'F2'!X$9))*1000,"N/A"),"N/A")</f>
        <v>N/A</v>
      </c>
      <c r="O10" s="391" t="str">
        <f>IF(AND(NOT(ISERROR(AVERAGE('F2'!Y$8,'F2'!Y$9))),SUM('F2'!Y$8,'F2'!Y$9)&gt;0),IF(ISNUMBER('F6'!Y$15),('F6'!Y$15/SUM('F2'!Y$8,'F2'!Y$9))*1000,"N/A"),"N/A")</f>
        <v>N/A</v>
      </c>
      <c r="P10" s="391" t="str">
        <f>IF(AND(NOT(ISERROR(AVERAGE('F2'!Z$8,'F2'!Z$9))),SUM('F2'!Z$8,'F2'!Z$9)&gt;0),IF(ISNUMBER('F6'!Z$15),('F6'!Z$15/SUM('F2'!Z$8,'F2'!Z$9))*1000,"N/A"),"N/A")</f>
        <v>N/A</v>
      </c>
      <c r="Q10" s="391" t="str">
        <f>IF(AND(NOT(ISERROR(AVERAGE('F2'!AA$8,'F2'!AA$9))),SUM('F2'!AA$8,'F2'!AA$9)&gt;0),IF(ISNUMBER('F6'!AA$15),('F6'!AA$15/SUM('F2'!AA$8,'F2'!AA$9))*1000,"N/A"),"N/A")</f>
        <v>N/A</v>
      </c>
      <c r="R10" s="391" t="str">
        <f>IF(AND(NOT(ISERROR(AVERAGE('F2'!AB$8,'F2'!AB$9))),SUM('F2'!AB$8,'F2'!AB$9)&gt;0),IF(ISNUMBER('F6'!AB$15),('F6'!AB$15/SUM('F2'!AB$8,'F2'!AB$9))*1000,"N/A"),"N/A")</f>
        <v>N/A</v>
      </c>
      <c r="S10" s="391" t="str">
        <f>IF(AND(NOT(ISERROR(AVERAGE('F2'!AC$8,'F2'!AC$9))),SUM('F2'!AC$8,'F2'!AC$9)&gt;0),IF(ISNUMBER('F6'!AC$15),('F6'!AC$15/SUM('F2'!AC$8,'F2'!AC$9))*1000,"N/A"),"N/A")</f>
        <v>N/A</v>
      </c>
      <c r="T10" s="391" t="str">
        <f>IF(AND(NOT(ISERROR(AVERAGE('F2'!AD$8,'F2'!AD$9))),SUM('F2'!AD$8,'F2'!AD$9)&gt;0),IF(ISNUMBER('F6'!AD$15),('F6'!AD$15/SUM('F2'!AD$8,'F2'!AD$9))*1000,"N/A"),"N/A")</f>
        <v>N/A</v>
      </c>
      <c r="U10" s="391" t="str">
        <f>IF(AND(NOT(ISERROR(AVERAGE('F2'!AE$8,'F2'!AE$9))),SUM('F2'!AE$8,'F2'!AE$9)&gt;0),IF(ISNUMBER('F6'!AE$15),('F6'!AE$15/SUM('F2'!AE$8,'F2'!AE$9))*1000,"N/A"),"N/A")</f>
        <v>N/A</v>
      </c>
      <c r="V10" s="391" t="str">
        <f>IF(AND(NOT(ISERROR(AVERAGE('F2'!AF$8,'F2'!AF$9))),SUM('F2'!AF$8,'F2'!AF$9)&gt;0),IF(ISNUMBER('F6'!AF$15),('F6'!AF$15/SUM('F2'!AF$8,'F2'!AF$9))*1000,"N/A"),"N/A")</f>
        <v>N/A</v>
      </c>
      <c r="W10" s="391" t="str">
        <f>IF(AND(NOT(ISERROR(AVERAGE('F2'!AG$8,'F2'!AG$9))),SUM('F2'!AG$8,'F2'!AG$9)&gt;0),IF(ISNUMBER('F6'!AG$15),('F6'!AG$15/SUM('F2'!AG$8,'F2'!AG$9))*1000,"N/A"),"N/A")</f>
        <v>N/A</v>
      </c>
      <c r="X10" s="391" t="str">
        <f>IF(AND(NOT(ISERROR(AVERAGE('F2'!AH$8,'F2'!AH$9))),SUM('F2'!AH$8,'F2'!AH$9)&gt;0),IF(ISNUMBER('F6'!AH$15),('F6'!AH$15/SUM('F2'!AH$8,'F2'!AH$9))*1000,"N/A"),"N/A")</f>
        <v>N/A</v>
      </c>
      <c r="Y10" s="391" t="str">
        <f>IF(AND(NOT(ISERROR(AVERAGE('F2'!AI$8,'F2'!AI$9))),SUM('F2'!AI$8,'F2'!AI$9)&gt;0),IF(ISNUMBER('F6'!AI$15),('F6'!AI$15/SUM('F2'!AI$8,'F2'!AI$9))*1000,"N/A"),"N/A")</f>
        <v>N/A</v>
      </c>
      <c r="Z10" s="391" t="str">
        <f>IF(AND(NOT(ISERROR(AVERAGE('F2'!AJ$8,'F2'!AJ$9))),SUM('F2'!AJ$8,'F2'!AJ$9)&gt;0),IF(ISNUMBER('F6'!AJ$15),('F6'!AJ$15/SUM('F2'!AJ$8,'F2'!AJ$9))*1000,"N/A"),"N/A")</f>
        <v>N/A</v>
      </c>
      <c r="AA10" s="391" t="str">
        <f>IF(AND(NOT(ISERROR(AVERAGE('F2'!AK$8,'F2'!AK$9))),SUM('F2'!AK$8,'F2'!AK$9)&gt;0),IF(ISNUMBER('F6'!AK$15),('F6'!AK$15/SUM('F2'!AK$8,'F2'!AK$9))*1000,"N/A"),"N/A")</f>
        <v>N/A</v>
      </c>
      <c r="AB10" s="391" t="str">
        <f>IF(AND(NOT(ISERROR(AVERAGE('F2'!AL$8,'F2'!AL$9))),SUM('F2'!AL$8,'F2'!AL$9)&gt;0),IF(ISNUMBER('F6'!AL$15),('F6'!AL$15/SUM('F2'!AL$8,'F2'!AL$9))*1000,"N/A"),"N/A")</f>
        <v>N/A</v>
      </c>
      <c r="AC10" s="391" t="str">
        <f>IF(AND(NOT(ISERROR(AVERAGE('F2'!AM$8,'F2'!AM$9))),SUM('F2'!AM$8,'F2'!AM$9)&gt;0),IF(ISNUMBER('F6'!AM$15),('F6'!AM$15/SUM('F2'!AM$8,'F2'!AM$9))*1000,"N/A"),"N/A")</f>
        <v>N/A</v>
      </c>
      <c r="AD10" s="391" t="str">
        <f>IF(AND(NOT(ISERROR(AVERAGE('F2'!AN$8,'F2'!AN$9))),SUM('F2'!AN$8,'F2'!AN$9)&gt;0),IF(ISNUMBER('F6'!AN$15),('F6'!AN$15/SUM('F2'!AN$8,'F2'!AN$9))*1000,"N/A"),"N/A")</f>
        <v>N/A</v>
      </c>
      <c r="AE10" s="391" t="str">
        <f>IF(AND(NOT(ISERROR(AVERAGE('F2'!AO$8,'F2'!AO$9))),SUM('F2'!AO$8,'F2'!AO$9)&gt;0),IF(ISNUMBER('F6'!AO$15),('F6'!AO$15/SUM('F2'!AO$8,'F2'!AO$9))*1000,"N/A"),"N/A")</f>
        <v>N/A</v>
      </c>
      <c r="AF10" s="391" t="str">
        <f>IF(AND(NOT(ISERROR(AVERAGE('F2'!AP$8,'F2'!AP$9))),SUM('F2'!AP$8,'F2'!AP$9)&gt;0),IF(ISNUMBER('F6'!AP$15),('F6'!AP$15/SUM('F2'!AP$8,'F2'!AP$9))*1000,"N/A"),"N/A")</f>
        <v>N/A</v>
      </c>
      <c r="AG10" s="391" t="str">
        <f>IF(AND(NOT(ISERROR(AVERAGE('F2'!AQ$8,'F2'!AQ$9))),SUM('F2'!AQ$8,'F2'!AQ$9)&gt;0),IF(ISNUMBER('F6'!AQ$15),('F6'!AQ$15/SUM('F2'!AQ$8,'F2'!AQ$9))*1000,"N/A"),"N/A")</f>
        <v>N/A</v>
      </c>
      <c r="AH10" s="391" t="str">
        <f>IF(AND(NOT(ISERROR(AVERAGE('F2'!AR$8,'F2'!AR$9))),SUM('F2'!AR$8,'F2'!AR$9)&gt;0),IF(ISNUMBER('F6'!AR$15),('F6'!AR$15/SUM('F2'!AR$8,'F2'!AR$9))*1000,"N/A"),"N/A")</f>
        <v>N/A</v>
      </c>
      <c r="AI10" s="391" t="str">
        <f>IF(AND(NOT(ISERROR(AVERAGE('F2'!AS$8,'F2'!AS$9))),SUM('F2'!AS$8,'F2'!AS$9)&gt;0),IF(ISNUMBER('F6'!AS$15),('F6'!AS$15/SUM('F2'!AS$8,'F2'!AS$9))*1000,"N/A"),"N/A")</f>
        <v>N/A</v>
      </c>
      <c r="AJ10" s="391" t="str">
        <f>IF(AND(NOT(ISERROR(AVERAGE('F2'!AT$8,'F2'!AT$9))),SUM('F2'!AT$8,'F2'!AT$9)&gt;0),IF(ISNUMBER('F6'!AT$15),('F6'!AT$15/SUM('F2'!AT$8,'F2'!AT$9))*1000,"N/A"),"N/A")</f>
        <v>N/A</v>
      </c>
      <c r="AK10" s="147"/>
      <c r="AL10" s="55"/>
      <c r="AM10" s="13"/>
      <c r="AN10" s="13"/>
      <c r="AO10" s="13"/>
      <c r="AP10" s="13"/>
      <c r="AQ10" s="4"/>
      <c r="AR10" s="4"/>
    </row>
    <row r="11" spans="1:44" ht="15" customHeight="1" x14ac:dyDescent="0.25">
      <c r="A11" s="62"/>
      <c r="B11" s="127" t="s">
        <v>47</v>
      </c>
      <c r="C11" s="152"/>
      <c r="D11" s="129"/>
      <c r="E11" s="391" t="str">
        <f>IF(AND(ISNUMBER('F2'!O16),'F2'!O16&gt;0),IF(ISNUMBER('F5'!O10),('F5'!O10/'F2'!O16)*1000,"N/A"),"N/A")</f>
        <v>N/A</v>
      </c>
      <c r="F11" s="392"/>
      <c r="G11" s="391" t="str">
        <f>IF(AND(ISNUMBER('F2'!Q16),'F2'!Q16&gt;0),IF(ISNUMBER('F5'!Q10),('F5'!Q10/'F2'!Q16)*1000,"N/A"),"N/A")</f>
        <v>N/A</v>
      </c>
      <c r="H11" s="391" t="str">
        <f>IF(AND(ISNUMBER('F2'!R16),'F2'!R16&gt;0),IF(ISNUMBER('F5'!R10),('F5'!R10/'F2'!R16)*1000,"N/A"),"N/A")</f>
        <v>N/A</v>
      </c>
      <c r="I11" s="391" t="str">
        <f>IF(AND(ISNUMBER('F2'!S16),'F2'!S16&gt;0),IF(ISNUMBER('F5'!S10),('F5'!S10/'F2'!S16)*1000,"N/A"),"N/A")</f>
        <v>N/A</v>
      </c>
      <c r="J11" s="391" t="str">
        <f>IF(AND(ISNUMBER('F2'!T16),'F2'!T16&gt;0),IF(ISNUMBER('F5'!T10),('F5'!T10/'F2'!T16)*1000,"N/A"),"N/A")</f>
        <v>N/A</v>
      </c>
      <c r="K11" s="391" t="str">
        <f>IF(AND(ISNUMBER('F2'!U16),'F2'!U16&gt;0),IF(ISNUMBER('F5'!U10),('F5'!U10/'F2'!U16)*1000,"N/A"),"N/A")</f>
        <v>N/A</v>
      </c>
      <c r="L11" s="391" t="str">
        <f>IF(AND(ISNUMBER('F2'!V16),'F2'!V16&gt;0),IF(ISNUMBER('F5'!V10),('F5'!V10/'F2'!V16)*1000,"N/A"),"N/A")</f>
        <v>N/A</v>
      </c>
      <c r="M11" s="391" t="str">
        <f>IF(AND(ISNUMBER('F2'!W16),'F2'!W16&gt;0),IF(ISNUMBER('F5'!W10),('F5'!W10/'F2'!W16)*1000,"N/A"),"N/A")</f>
        <v>N/A</v>
      </c>
      <c r="N11" s="391" t="str">
        <f>IF(AND(ISNUMBER('F2'!X16),'F2'!X16&gt;0),IF(ISNUMBER('F5'!X10),('F5'!X10/'F2'!X16)*1000,"N/A"),"N/A")</f>
        <v>N/A</v>
      </c>
      <c r="O11" s="391" t="str">
        <f>IF(AND(ISNUMBER('F2'!Y16),'F2'!Y16&gt;0),IF(ISNUMBER('F5'!Y10),('F5'!Y10/'F2'!Y16)*1000,"N/A"),"N/A")</f>
        <v>N/A</v>
      </c>
      <c r="P11" s="391" t="str">
        <f>IF(AND(ISNUMBER('F2'!Z16),'F2'!Z16&gt;0),IF(ISNUMBER('F5'!Z10),('F5'!Z10/'F2'!Z16)*1000,"N/A"),"N/A")</f>
        <v>N/A</v>
      </c>
      <c r="Q11" s="391" t="str">
        <f>IF(AND(ISNUMBER('F2'!AA16),'F2'!AA16&gt;0),IF(ISNUMBER('F5'!AA10),('F5'!AA10/'F2'!AA16)*1000,"N/A"),"N/A")</f>
        <v>N/A</v>
      </c>
      <c r="R11" s="391" t="str">
        <f>IF(AND(ISNUMBER('F2'!AB16),'F2'!AB16&gt;0),IF(ISNUMBER('F5'!AB10),('F5'!AB10/'F2'!AB16)*1000,"N/A"),"N/A")</f>
        <v>N/A</v>
      </c>
      <c r="S11" s="391" t="str">
        <f>IF(AND(ISNUMBER('F2'!AC16),'F2'!AC16&gt;0),IF(ISNUMBER('F5'!AC10),('F5'!AC10/'F2'!AC16)*1000,"N/A"),"N/A")</f>
        <v>N/A</v>
      </c>
      <c r="T11" s="391" t="str">
        <f>IF(AND(ISNUMBER('F2'!AD16),'F2'!AD16&gt;0),IF(ISNUMBER('F5'!AD10),('F5'!AD10/'F2'!AD16)*1000,"N/A"),"N/A")</f>
        <v>N/A</v>
      </c>
      <c r="U11" s="391" t="str">
        <f>IF(AND(ISNUMBER('F2'!AE16),'F2'!AE16&gt;0),IF(ISNUMBER('F5'!AE10),('F5'!AE10/'F2'!AE16)*1000,"N/A"),"N/A")</f>
        <v>N/A</v>
      </c>
      <c r="V11" s="391" t="str">
        <f>IF(AND(ISNUMBER('F2'!AF16),'F2'!AF16&gt;0),IF(ISNUMBER('F5'!AF10),('F5'!AF10/'F2'!AF16)*1000,"N/A"),"N/A")</f>
        <v>N/A</v>
      </c>
      <c r="W11" s="391" t="str">
        <f>IF(AND(ISNUMBER('F2'!AG16),'F2'!AG16&gt;0),IF(ISNUMBER('F5'!AG10),('F5'!AG10/'F2'!AG16)*1000,"N/A"),"N/A")</f>
        <v>N/A</v>
      </c>
      <c r="X11" s="391" t="str">
        <f>IF(AND(ISNUMBER('F2'!AH16),'F2'!AH16&gt;0),IF(ISNUMBER('F5'!AH10),('F5'!AH10/'F2'!AH16)*1000,"N/A"),"N/A")</f>
        <v>N/A</v>
      </c>
      <c r="Y11" s="391" t="str">
        <f>IF(AND(ISNUMBER('F2'!AI16),'F2'!AI16&gt;0),IF(ISNUMBER('F5'!AI10),('F5'!AI10/'F2'!AI16)*1000,"N/A"),"N/A")</f>
        <v>N/A</v>
      </c>
      <c r="Z11" s="391" t="str">
        <f>IF(AND(ISNUMBER('F2'!AJ16),'F2'!AJ16&gt;0),IF(ISNUMBER('F5'!AJ10),('F5'!AJ10/'F2'!AJ16)*1000,"N/A"),"N/A")</f>
        <v>N/A</v>
      </c>
      <c r="AA11" s="391" t="str">
        <f>IF(AND(ISNUMBER('F2'!AK16),'F2'!AK16&gt;0),IF(ISNUMBER('F5'!AK10),('F5'!AK10/'F2'!AK16)*1000,"N/A"),"N/A")</f>
        <v>N/A</v>
      </c>
      <c r="AB11" s="391" t="str">
        <f>IF(AND(ISNUMBER('F2'!AL16),'F2'!AL16&gt;0),IF(ISNUMBER('F5'!AL10),('F5'!AL10/'F2'!AL16)*1000,"N/A"),"N/A")</f>
        <v>N/A</v>
      </c>
      <c r="AC11" s="391" t="str">
        <f>IF(AND(ISNUMBER('F2'!AM16),'F2'!AM16&gt;0),IF(ISNUMBER('F5'!AM10),('F5'!AM10/'F2'!AM16)*1000,"N/A"),"N/A")</f>
        <v>N/A</v>
      </c>
      <c r="AD11" s="391" t="str">
        <f>IF(AND(ISNUMBER('F2'!AN16),'F2'!AN16&gt;0),IF(ISNUMBER('F5'!AN10),('F5'!AN10/'F2'!AN16)*1000,"N/A"),"N/A")</f>
        <v>N/A</v>
      </c>
      <c r="AE11" s="391" t="str">
        <f>IF(AND(ISNUMBER('F2'!AO16),'F2'!AO16&gt;0),IF(ISNUMBER('F5'!AO10),('F5'!AO10/'F2'!AO16)*1000,"N/A"),"N/A")</f>
        <v>N/A</v>
      </c>
      <c r="AF11" s="391" t="str">
        <f>IF(AND(ISNUMBER('F2'!AP16),'F2'!AP16&gt;0),IF(ISNUMBER('F5'!AP10),('F5'!AP10/'F2'!AP16)*1000,"N/A"),"N/A")</f>
        <v>N/A</v>
      </c>
      <c r="AG11" s="391" t="str">
        <f>IF(AND(ISNUMBER('F2'!AQ16),'F2'!AQ16&gt;0),IF(ISNUMBER('F5'!AQ10),('F5'!AQ10/'F2'!AQ16)*1000,"N/A"),"N/A")</f>
        <v>N/A</v>
      </c>
      <c r="AH11" s="391" t="str">
        <f>IF(AND(ISNUMBER('F2'!AR16),'F2'!AR16&gt;0),IF(ISNUMBER('F5'!AR10),('F5'!AR10/'F2'!AR16)*1000,"N/A"),"N/A")</f>
        <v>N/A</v>
      </c>
      <c r="AI11" s="391" t="str">
        <f>IF(AND(ISNUMBER('F2'!AS16),'F2'!AS16&gt;0),IF(ISNUMBER('F5'!AS10),('F5'!AS10/'F2'!AS16)*1000,"N/A"),"N/A")</f>
        <v>N/A</v>
      </c>
      <c r="AJ11" s="391" t="str">
        <f>IF(AND(ISNUMBER('F2'!AT16),'F2'!AT16&gt;0),IF(ISNUMBER('F5'!AT10),('F5'!AT10/'F2'!AT16)*1000,"N/A"),"N/A")</f>
        <v>N/A</v>
      </c>
      <c r="AK11" s="147"/>
      <c r="AL11" s="55"/>
      <c r="AM11" s="13"/>
      <c r="AN11" s="13"/>
      <c r="AO11" s="13"/>
      <c r="AP11" s="13"/>
      <c r="AQ11" s="4"/>
      <c r="AR11" s="4"/>
    </row>
    <row r="12" spans="1:44" ht="15" customHeight="1" x14ac:dyDescent="0.25">
      <c r="A12" s="62"/>
      <c r="B12" s="127" t="s">
        <v>756</v>
      </c>
      <c r="C12" s="152"/>
      <c r="D12" s="129"/>
      <c r="E12" s="391" t="str">
        <f>IF(AND(ISNUMBER('F2'!O17),'F2'!O17&gt;0),IF(ISNUMBER('F5'!O11),('F5'!O11/'F2'!O17)*1000,"N/A"),"N/A")</f>
        <v>N/A</v>
      </c>
      <c r="F12" s="392"/>
      <c r="G12" s="391" t="str">
        <f>IF(AND(ISNUMBER('F2'!Q17),'F2'!Q17&gt;0),IF(ISNUMBER('F5'!Q11),('F5'!Q11/'F2'!Q17)*1000,"N/A"),"N/A")</f>
        <v>N/A</v>
      </c>
      <c r="H12" s="391" t="str">
        <f>IF(AND(ISNUMBER('F2'!R17),'F2'!R17&gt;0),IF(ISNUMBER('F5'!R11),('F5'!R11/'F2'!R17)*1000,"N/A"),"N/A")</f>
        <v>N/A</v>
      </c>
      <c r="I12" s="391" t="str">
        <f>IF(AND(ISNUMBER('F2'!S17),'F2'!S17&gt;0),IF(ISNUMBER('F5'!S11),('F5'!S11/'F2'!S17)*1000,"N/A"),"N/A")</f>
        <v>N/A</v>
      </c>
      <c r="J12" s="391" t="str">
        <f>IF(AND(ISNUMBER('F2'!T17),'F2'!T17&gt;0),IF(ISNUMBER('F5'!T11),('F5'!T11/'F2'!T17)*1000,"N/A"),"N/A")</f>
        <v>N/A</v>
      </c>
      <c r="K12" s="391" t="str">
        <f>IF(AND(ISNUMBER('F2'!U17),'F2'!U17&gt;0),IF(ISNUMBER('F5'!U11),('F5'!U11/'F2'!U17)*1000,"N/A"),"N/A")</f>
        <v>N/A</v>
      </c>
      <c r="L12" s="391" t="str">
        <f>IF(AND(ISNUMBER('F2'!V17),'F2'!V17&gt;0),IF(ISNUMBER('F5'!V11),('F5'!V11/'F2'!V17)*1000,"N/A"),"N/A")</f>
        <v>N/A</v>
      </c>
      <c r="M12" s="391" t="str">
        <f>IF(AND(ISNUMBER('F2'!W17),'F2'!W17&gt;0),IF(ISNUMBER('F5'!W11),('F5'!W11/'F2'!W17)*1000,"N/A"),"N/A")</f>
        <v>N/A</v>
      </c>
      <c r="N12" s="391" t="str">
        <f>IF(AND(ISNUMBER('F2'!X17),'F2'!X17&gt;0),IF(ISNUMBER('F5'!X11),('F5'!X11/'F2'!X17)*1000,"N/A"),"N/A")</f>
        <v>N/A</v>
      </c>
      <c r="O12" s="391" t="str">
        <f>IF(AND(ISNUMBER('F2'!Y17),'F2'!Y17&gt;0),IF(ISNUMBER('F5'!Y11),('F5'!Y11/'F2'!Y17)*1000,"N/A"),"N/A")</f>
        <v>N/A</v>
      </c>
      <c r="P12" s="391" t="str">
        <f>IF(AND(ISNUMBER('F2'!Z17),'F2'!Z17&gt;0),IF(ISNUMBER('F5'!Z11),('F5'!Z11/'F2'!Z17)*1000,"N/A"),"N/A")</f>
        <v>N/A</v>
      </c>
      <c r="Q12" s="391" t="str">
        <f>IF(AND(ISNUMBER('F2'!AA17),'F2'!AA17&gt;0),IF(ISNUMBER('F5'!AA11),('F5'!AA11/'F2'!AA17)*1000,"N/A"),"N/A")</f>
        <v>N/A</v>
      </c>
      <c r="R12" s="391" t="str">
        <f>IF(AND(ISNUMBER('F2'!AB17),'F2'!AB17&gt;0),IF(ISNUMBER('F5'!AB11),('F5'!AB11/'F2'!AB17)*1000,"N/A"),"N/A")</f>
        <v>N/A</v>
      </c>
      <c r="S12" s="391" t="str">
        <f>IF(AND(ISNUMBER('F2'!AC17),'F2'!AC17&gt;0),IF(ISNUMBER('F5'!AC11),('F5'!AC11/'F2'!AC17)*1000,"N/A"),"N/A")</f>
        <v>N/A</v>
      </c>
      <c r="T12" s="391" t="str">
        <f>IF(AND(ISNUMBER('F2'!AD17),'F2'!AD17&gt;0),IF(ISNUMBER('F5'!AD11),('F5'!AD11/'F2'!AD17)*1000,"N/A"),"N/A")</f>
        <v>N/A</v>
      </c>
      <c r="U12" s="391" t="str">
        <f>IF(AND(ISNUMBER('F2'!AE17),'F2'!AE17&gt;0),IF(ISNUMBER('F5'!AE11),('F5'!AE11/'F2'!AE17)*1000,"N/A"),"N/A")</f>
        <v>N/A</v>
      </c>
      <c r="V12" s="391" t="str">
        <f>IF(AND(ISNUMBER('F2'!AF17),'F2'!AF17&gt;0),IF(ISNUMBER('F5'!AF11),('F5'!AF11/'F2'!AF17)*1000,"N/A"),"N/A")</f>
        <v>N/A</v>
      </c>
      <c r="W12" s="391" t="str">
        <f>IF(AND(ISNUMBER('F2'!AG17),'F2'!AG17&gt;0),IF(ISNUMBER('F5'!AG11),('F5'!AG11/'F2'!AG17)*1000,"N/A"),"N/A")</f>
        <v>N/A</v>
      </c>
      <c r="X12" s="391" t="str">
        <f>IF(AND(ISNUMBER('F2'!AH17),'F2'!AH17&gt;0),IF(ISNUMBER('F5'!AH11),('F5'!AH11/'F2'!AH17)*1000,"N/A"),"N/A")</f>
        <v>N/A</v>
      </c>
      <c r="Y12" s="391" t="str">
        <f>IF(AND(ISNUMBER('F2'!AI17),'F2'!AI17&gt;0),IF(ISNUMBER('F5'!AI11),('F5'!AI11/'F2'!AI17)*1000,"N/A"),"N/A")</f>
        <v>N/A</v>
      </c>
      <c r="Z12" s="391" t="str">
        <f>IF(AND(ISNUMBER('F2'!AJ17),'F2'!AJ17&gt;0),IF(ISNUMBER('F5'!AJ11),('F5'!AJ11/'F2'!AJ17)*1000,"N/A"),"N/A")</f>
        <v>N/A</v>
      </c>
      <c r="AA12" s="391" t="str">
        <f>IF(AND(ISNUMBER('F2'!AK17),'F2'!AK17&gt;0),IF(ISNUMBER('F5'!AK11),('F5'!AK11/'F2'!AK17)*1000,"N/A"),"N/A")</f>
        <v>N/A</v>
      </c>
      <c r="AB12" s="391" t="str">
        <f>IF(AND(ISNUMBER('F2'!AL17),'F2'!AL17&gt;0),IF(ISNUMBER('F5'!AL11),('F5'!AL11/'F2'!AL17)*1000,"N/A"),"N/A")</f>
        <v>N/A</v>
      </c>
      <c r="AC12" s="391" t="str">
        <f>IF(AND(ISNUMBER('F2'!AM17),'F2'!AM17&gt;0),IF(ISNUMBER('F5'!AM11),('F5'!AM11/'F2'!AM17)*1000,"N/A"),"N/A")</f>
        <v>N/A</v>
      </c>
      <c r="AD12" s="391" t="str">
        <f>IF(AND(ISNUMBER('F2'!AN17),'F2'!AN17&gt;0),IF(ISNUMBER('F5'!AN11),('F5'!AN11/'F2'!AN17)*1000,"N/A"),"N/A")</f>
        <v>N/A</v>
      </c>
      <c r="AE12" s="391" t="str">
        <f>IF(AND(ISNUMBER('F2'!AO17),'F2'!AO17&gt;0),IF(ISNUMBER('F5'!AO11),('F5'!AO11/'F2'!AO17)*1000,"N/A"),"N/A")</f>
        <v>N/A</v>
      </c>
      <c r="AF12" s="391" t="str">
        <f>IF(AND(ISNUMBER('F2'!AP17),'F2'!AP17&gt;0),IF(ISNUMBER('F5'!AP11),('F5'!AP11/'F2'!AP17)*1000,"N/A"),"N/A")</f>
        <v>N/A</v>
      </c>
      <c r="AG12" s="391" t="str">
        <f>IF(AND(ISNUMBER('F2'!AQ17),'F2'!AQ17&gt;0),IF(ISNUMBER('F5'!AQ11),('F5'!AQ11/'F2'!AQ17)*1000,"N/A"),"N/A")</f>
        <v>N/A</v>
      </c>
      <c r="AH12" s="391" t="str">
        <f>IF(AND(ISNUMBER('F2'!AR17),'F2'!AR17&gt;0),IF(ISNUMBER('F5'!AR11),('F5'!AR11/'F2'!AR17)*1000,"N/A"),"N/A")</f>
        <v>N/A</v>
      </c>
      <c r="AI12" s="391" t="str">
        <f>IF(AND(ISNUMBER('F2'!AS17),'F2'!AS17&gt;0),IF(ISNUMBER('F5'!AS11),('F5'!AS11/'F2'!AS17)*1000,"N/A"),"N/A")</f>
        <v>N/A</v>
      </c>
      <c r="AJ12" s="391" t="str">
        <f>IF(AND(ISNUMBER('F2'!AT17),'F2'!AT17&gt;0),IF(ISNUMBER('F5'!AT11),('F5'!AT11/'F2'!AT17)*1000,"N/A"),"N/A")</f>
        <v>N/A</v>
      </c>
      <c r="AK12" s="147"/>
      <c r="AL12" s="55"/>
      <c r="AM12" s="13"/>
      <c r="AN12" s="13"/>
      <c r="AO12" s="13"/>
      <c r="AP12" s="13"/>
      <c r="AQ12" s="4"/>
      <c r="AR12" s="4"/>
    </row>
    <row r="13" spans="1:44" ht="15" customHeight="1" x14ac:dyDescent="0.25">
      <c r="A13" s="62"/>
      <c r="B13" s="127" t="s">
        <v>626</v>
      </c>
      <c r="C13" s="152"/>
      <c r="D13" s="129"/>
      <c r="E13" s="391" t="str">
        <f>IF(AND(ISNUMBER('F2'!O18),'F2'!O18&gt;0),IF(ISNUMBER('F5'!O12),('F5'!O12/'F2'!O18)*1000,"N/A"),"N/A")</f>
        <v>N/A</v>
      </c>
      <c r="F13" s="392"/>
      <c r="G13" s="391" t="str">
        <f>IF(AND(ISNUMBER('F2'!Q18),'F2'!Q18&gt;0),IF(ISNUMBER('F5'!Q12),('F5'!Q12/'F2'!Q18)*1000,"N/A"),"N/A")</f>
        <v>N/A</v>
      </c>
      <c r="H13" s="391" t="str">
        <f>IF(AND(ISNUMBER('F2'!R18),'F2'!R18&gt;0),IF(ISNUMBER('F5'!R12),('F5'!R12/'F2'!R18)*1000,"N/A"),"N/A")</f>
        <v>N/A</v>
      </c>
      <c r="I13" s="391" t="str">
        <f>IF(AND(ISNUMBER('F2'!S18),'F2'!S18&gt;0),IF(ISNUMBER('F5'!S12),('F5'!S12/'F2'!S18)*1000,"N/A"),"N/A")</f>
        <v>N/A</v>
      </c>
      <c r="J13" s="391" t="str">
        <f>IF(AND(ISNUMBER('F2'!T18),'F2'!T18&gt;0),IF(ISNUMBER('F5'!T12),('F5'!T12/'F2'!T18)*1000,"N/A"),"N/A")</f>
        <v>N/A</v>
      </c>
      <c r="K13" s="391" t="str">
        <f>IF(AND(ISNUMBER('F2'!U18),'F2'!U18&gt;0),IF(ISNUMBER('F5'!U12),('F5'!U12/'F2'!U18)*1000,"N/A"),"N/A")</f>
        <v>N/A</v>
      </c>
      <c r="L13" s="391" t="str">
        <f>IF(AND(ISNUMBER('F2'!V18),'F2'!V18&gt;0),IF(ISNUMBER('F5'!V12),('F5'!V12/'F2'!V18)*1000,"N/A"),"N/A")</f>
        <v>N/A</v>
      </c>
      <c r="M13" s="391" t="str">
        <f>IF(AND(ISNUMBER('F2'!W18),'F2'!W18&gt;0),IF(ISNUMBER('F5'!W12),('F5'!W12/'F2'!W18)*1000,"N/A"),"N/A")</f>
        <v>N/A</v>
      </c>
      <c r="N13" s="391" t="str">
        <f>IF(AND(ISNUMBER('F2'!X18),'F2'!X18&gt;0),IF(ISNUMBER('F5'!X12),('F5'!X12/'F2'!X18)*1000,"N/A"),"N/A")</f>
        <v>N/A</v>
      </c>
      <c r="O13" s="391" t="str">
        <f>IF(AND(ISNUMBER('F2'!Y18),'F2'!Y18&gt;0),IF(ISNUMBER('F5'!Y12),('F5'!Y12/'F2'!Y18)*1000,"N/A"),"N/A")</f>
        <v>N/A</v>
      </c>
      <c r="P13" s="391" t="str">
        <f>IF(AND(ISNUMBER('F2'!Z18),'F2'!Z18&gt;0),IF(ISNUMBER('F5'!Z12),('F5'!Z12/'F2'!Z18)*1000,"N/A"),"N/A")</f>
        <v>N/A</v>
      </c>
      <c r="Q13" s="391" t="str">
        <f>IF(AND(ISNUMBER('F2'!AA18),'F2'!AA18&gt;0),IF(ISNUMBER('F5'!AA12),('F5'!AA12/'F2'!AA18)*1000,"N/A"),"N/A")</f>
        <v>N/A</v>
      </c>
      <c r="R13" s="391" t="str">
        <f>IF(AND(ISNUMBER('F2'!AB18),'F2'!AB18&gt;0),IF(ISNUMBER('F5'!AB12),('F5'!AB12/'F2'!AB18)*1000,"N/A"),"N/A")</f>
        <v>N/A</v>
      </c>
      <c r="S13" s="391" t="str">
        <f>IF(AND(ISNUMBER('F2'!AC18),'F2'!AC18&gt;0),IF(ISNUMBER('F5'!AC12),('F5'!AC12/'F2'!AC18)*1000,"N/A"),"N/A")</f>
        <v>N/A</v>
      </c>
      <c r="T13" s="391" t="str">
        <f>IF(AND(ISNUMBER('F2'!AD18),'F2'!AD18&gt;0),IF(ISNUMBER('F5'!AD12),('F5'!AD12/'F2'!AD18)*1000,"N/A"),"N/A")</f>
        <v>N/A</v>
      </c>
      <c r="U13" s="391" t="str">
        <f>IF(AND(ISNUMBER('F2'!AE18),'F2'!AE18&gt;0),IF(ISNUMBER('F5'!AE12),('F5'!AE12/'F2'!AE18)*1000,"N/A"),"N/A")</f>
        <v>N/A</v>
      </c>
      <c r="V13" s="391" t="str">
        <f>IF(AND(ISNUMBER('F2'!AF18),'F2'!AF18&gt;0),IF(ISNUMBER('F5'!AF12),('F5'!AF12/'F2'!AF18)*1000,"N/A"),"N/A")</f>
        <v>N/A</v>
      </c>
      <c r="W13" s="391" t="str">
        <f>IF(AND(ISNUMBER('F2'!AG18),'F2'!AG18&gt;0),IF(ISNUMBER('F5'!AG12),('F5'!AG12/'F2'!AG18)*1000,"N/A"),"N/A")</f>
        <v>N/A</v>
      </c>
      <c r="X13" s="391" t="str">
        <f>IF(AND(ISNUMBER('F2'!AH18),'F2'!AH18&gt;0),IF(ISNUMBER('F5'!AH12),('F5'!AH12/'F2'!AH18)*1000,"N/A"),"N/A")</f>
        <v>N/A</v>
      </c>
      <c r="Y13" s="391" t="str">
        <f>IF(AND(ISNUMBER('F2'!AI18),'F2'!AI18&gt;0),IF(ISNUMBER('F5'!AI12),('F5'!AI12/'F2'!AI18)*1000,"N/A"),"N/A")</f>
        <v>N/A</v>
      </c>
      <c r="Z13" s="391" t="str">
        <f>IF(AND(ISNUMBER('F2'!AJ18),'F2'!AJ18&gt;0),IF(ISNUMBER('F5'!AJ12),('F5'!AJ12/'F2'!AJ18)*1000,"N/A"),"N/A")</f>
        <v>N/A</v>
      </c>
      <c r="AA13" s="391" t="str">
        <f>IF(AND(ISNUMBER('F2'!AK18),'F2'!AK18&gt;0),IF(ISNUMBER('F5'!AK12),('F5'!AK12/'F2'!AK18)*1000,"N/A"),"N/A")</f>
        <v>N/A</v>
      </c>
      <c r="AB13" s="391" t="str">
        <f>IF(AND(ISNUMBER('F2'!AL18),'F2'!AL18&gt;0),IF(ISNUMBER('F5'!AL12),('F5'!AL12/'F2'!AL18)*1000,"N/A"),"N/A")</f>
        <v>N/A</v>
      </c>
      <c r="AC13" s="391" t="str">
        <f>IF(AND(ISNUMBER('F2'!AM18),'F2'!AM18&gt;0),IF(ISNUMBER('F5'!AM12),('F5'!AM12/'F2'!AM18)*1000,"N/A"),"N/A")</f>
        <v>N/A</v>
      </c>
      <c r="AD13" s="391" t="str">
        <f>IF(AND(ISNUMBER('F2'!AN18),'F2'!AN18&gt;0),IF(ISNUMBER('F5'!AN12),('F5'!AN12/'F2'!AN18)*1000,"N/A"),"N/A")</f>
        <v>N/A</v>
      </c>
      <c r="AE13" s="391" t="str">
        <f>IF(AND(ISNUMBER('F2'!AO18),'F2'!AO18&gt;0),IF(ISNUMBER('F5'!AO12),('F5'!AO12/'F2'!AO18)*1000,"N/A"),"N/A")</f>
        <v>N/A</v>
      </c>
      <c r="AF13" s="391" t="str">
        <f>IF(AND(ISNUMBER('F2'!AP18),'F2'!AP18&gt;0),IF(ISNUMBER('F5'!AP12),('F5'!AP12/'F2'!AP18)*1000,"N/A"),"N/A")</f>
        <v>N/A</v>
      </c>
      <c r="AG13" s="391" t="str">
        <f>IF(AND(ISNUMBER('F2'!AQ18),'F2'!AQ18&gt;0),IF(ISNUMBER('F5'!AQ12),('F5'!AQ12/'F2'!AQ18)*1000,"N/A"),"N/A")</f>
        <v>N/A</v>
      </c>
      <c r="AH13" s="391" t="str">
        <f>IF(AND(ISNUMBER('F2'!AR18),'F2'!AR18&gt;0),IF(ISNUMBER('F5'!AR12),('F5'!AR12/'F2'!AR18)*1000,"N/A"),"N/A")</f>
        <v>N/A</v>
      </c>
      <c r="AI13" s="391" t="str">
        <f>IF(AND(ISNUMBER('F2'!AS18),'F2'!AS18&gt;0),IF(ISNUMBER('F5'!AS12),('F5'!AS12/'F2'!AS18)*1000,"N/A"),"N/A")</f>
        <v>N/A</v>
      </c>
      <c r="AJ13" s="391" t="str">
        <f>IF(AND(ISNUMBER('F2'!AT18),'F2'!AT18&gt;0),IF(ISNUMBER('F5'!AT12),('F5'!AT12/'F2'!AT18)*1000,"N/A"),"N/A")</f>
        <v>N/A</v>
      </c>
      <c r="AK13" s="147"/>
      <c r="AL13" s="55"/>
      <c r="AM13" s="13"/>
      <c r="AN13" s="13"/>
      <c r="AO13" s="13"/>
      <c r="AP13" s="13"/>
      <c r="AQ13" s="4"/>
      <c r="AR13" s="4"/>
    </row>
    <row r="14" spans="1:44" ht="15" customHeight="1" x14ac:dyDescent="0.25">
      <c r="A14" s="62"/>
      <c r="B14" s="127" t="s">
        <v>608</v>
      </c>
      <c r="C14" s="152"/>
      <c r="D14" s="129"/>
      <c r="E14" s="391" t="str">
        <f>IF(AND(ISNUMBER('F2'!O19),'F2'!O19&gt;0),IF(ISNUMBER('F5'!O13),('F5'!O13/'F2'!O19)*1000,"N/A"),"N/A")</f>
        <v>N/A</v>
      </c>
      <c r="F14" s="392"/>
      <c r="G14" s="391" t="str">
        <f>IF(AND(ISNUMBER('F2'!Q19),'F2'!Q19&gt;0),IF(ISNUMBER('F5'!Q13),('F5'!Q13/'F2'!Q19)*1000,"N/A"),"N/A")</f>
        <v>N/A</v>
      </c>
      <c r="H14" s="391" t="str">
        <f>IF(AND(ISNUMBER('F2'!R19),'F2'!R19&gt;0),IF(ISNUMBER('F5'!R13),('F5'!R13/'F2'!R19)*1000,"N/A"),"N/A")</f>
        <v>N/A</v>
      </c>
      <c r="I14" s="391" t="str">
        <f>IF(AND(ISNUMBER('F2'!S19),'F2'!S19&gt;0),IF(ISNUMBER('F5'!S13),('F5'!S13/'F2'!S19)*1000,"N/A"),"N/A")</f>
        <v>N/A</v>
      </c>
      <c r="J14" s="391" t="str">
        <f>IF(AND(ISNUMBER('F2'!T19),'F2'!T19&gt;0),IF(ISNUMBER('F5'!T13),('F5'!T13/'F2'!T19)*1000,"N/A"),"N/A")</f>
        <v>N/A</v>
      </c>
      <c r="K14" s="391" t="str">
        <f>IF(AND(ISNUMBER('F2'!U19),'F2'!U19&gt;0),IF(ISNUMBER('F5'!U13),('F5'!U13/'F2'!U19)*1000,"N/A"),"N/A")</f>
        <v>N/A</v>
      </c>
      <c r="L14" s="391" t="str">
        <f>IF(AND(ISNUMBER('F2'!V19),'F2'!V19&gt;0),IF(ISNUMBER('F5'!V13),('F5'!V13/'F2'!V19)*1000,"N/A"),"N/A")</f>
        <v>N/A</v>
      </c>
      <c r="M14" s="391" t="str">
        <f>IF(AND(ISNUMBER('F2'!W19),'F2'!W19&gt;0),IF(ISNUMBER('F5'!W13),('F5'!W13/'F2'!W19)*1000,"N/A"),"N/A")</f>
        <v>N/A</v>
      </c>
      <c r="N14" s="391" t="str">
        <f>IF(AND(ISNUMBER('F2'!X19),'F2'!X19&gt;0),IF(ISNUMBER('F5'!X13),('F5'!X13/'F2'!X19)*1000,"N/A"),"N/A")</f>
        <v>N/A</v>
      </c>
      <c r="O14" s="391" t="str">
        <f>IF(AND(ISNUMBER('F2'!Y19),'F2'!Y19&gt;0),IF(ISNUMBER('F5'!Y13),('F5'!Y13/'F2'!Y19)*1000,"N/A"),"N/A")</f>
        <v>N/A</v>
      </c>
      <c r="P14" s="391" t="str">
        <f>IF(AND(ISNUMBER('F2'!Z19),'F2'!Z19&gt;0),IF(ISNUMBER('F5'!Z13),('F5'!Z13/'F2'!Z19)*1000,"N/A"),"N/A")</f>
        <v>N/A</v>
      </c>
      <c r="Q14" s="391" t="str">
        <f>IF(AND(ISNUMBER('F2'!AA19),'F2'!AA19&gt;0),IF(ISNUMBER('F5'!AA13),('F5'!AA13/'F2'!AA19)*1000,"N/A"),"N/A")</f>
        <v>N/A</v>
      </c>
      <c r="R14" s="391" t="str">
        <f>IF(AND(ISNUMBER('F2'!AB19),'F2'!AB19&gt;0),IF(ISNUMBER('F5'!AB13),('F5'!AB13/'F2'!AB19)*1000,"N/A"),"N/A")</f>
        <v>N/A</v>
      </c>
      <c r="S14" s="391" t="str">
        <f>IF(AND(ISNUMBER('F2'!AC19),'F2'!AC19&gt;0),IF(ISNUMBER('F5'!AC13),('F5'!AC13/'F2'!AC19)*1000,"N/A"),"N/A")</f>
        <v>N/A</v>
      </c>
      <c r="T14" s="391" t="str">
        <f>IF(AND(ISNUMBER('F2'!AD19),'F2'!AD19&gt;0),IF(ISNUMBER('F5'!AD13),('F5'!AD13/'F2'!AD19)*1000,"N/A"),"N/A")</f>
        <v>N/A</v>
      </c>
      <c r="U14" s="391" t="str">
        <f>IF(AND(ISNUMBER('F2'!AE19),'F2'!AE19&gt;0),IF(ISNUMBER('F5'!AE13),('F5'!AE13/'F2'!AE19)*1000,"N/A"),"N/A")</f>
        <v>N/A</v>
      </c>
      <c r="V14" s="391" t="str">
        <f>IF(AND(ISNUMBER('F2'!AF19),'F2'!AF19&gt;0),IF(ISNUMBER('F5'!AF13),('F5'!AF13/'F2'!AF19)*1000,"N/A"),"N/A")</f>
        <v>N/A</v>
      </c>
      <c r="W14" s="391" t="str">
        <f>IF(AND(ISNUMBER('F2'!AG19),'F2'!AG19&gt;0),IF(ISNUMBER('F5'!AG13),('F5'!AG13/'F2'!AG19)*1000,"N/A"),"N/A")</f>
        <v>N/A</v>
      </c>
      <c r="X14" s="391" t="str">
        <f>IF(AND(ISNUMBER('F2'!AH19),'F2'!AH19&gt;0),IF(ISNUMBER('F5'!AH13),('F5'!AH13/'F2'!AH19)*1000,"N/A"),"N/A")</f>
        <v>N/A</v>
      </c>
      <c r="Y14" s="391" t="str">
        <f>IF(AND(ISNUMBER('F2'!AI19),'F2'!AI19&gt;0),IF(ISNUMBER('F5'!AI13),('F5'!AI13/'F2'!AI19)*1000,"N/A"),"N/A")</f>
        <v>N/A</v>
      </c>
      <c r="Z14" s="391" t="str">
        <f>IF(AND(ISNUMBER('F2'!AJ19),'F2'!AJ19&gt;0),IF(ISNUMBER('F5'!AJ13),('F5'!AJ13/'F2'!AJ19)*1000,"N/A"),"N/A")</f>
        <v>N/A</v>
      </c>
      <c r="AA14" s="391" t="str">
        <f>IF(AND(ISNUMBER('F2'!AK19),'F2'!AK19&gt;0),IF(ISNUMBER('F5'!AK13),('F5'!AK13/'F2'!AK19)*1000,"N/A"),"N/A")</f>
        <v>N/A</v>
      </c>
      <c r="AB14" s="391" t="str">
        <f>IF(AND(ISNUMBER('F2'!AL19),'F2'!AL19&gt;0),IF(ISNUMBER('F5'!AL13),('F5'!AL13/'F2'!AL19)*1000,"N/A"),"N/A")</f>
        <v>N/A</v>
      </c>
      <c r="AC14" s="391" t="str">
        <f>IF(AND(ISNUMBER('F2'!AM19),'F2'!AM19&gt;0),IF(ISNUMBER('F5'!AM13),('F5'!AM13/'F2'!AM19)*1000,"N/A"),"N/A")</f>
        <v>N/A</v>
      </c>
      <c r="AD14" s="391" t="str">
        <f>IF(AND(ISNUMBER('F2'!AN19),'F2'!AN19&gt;0),IF(ISNUMBER('F5'!AN13),('F5'!AN13/'F2'!AN19)*1000,"N/A"),"N/A")</f>
        <v>N/A</v>
      </c>
      <c r="AE14" s="391" t="str">
        <f>IF(AND(ISNUMBER('F2'!AO19),'F2'!AO19&gt;0),IF(ISNUMBER('F5'!AO13),('F5'!AO13/'F2'!AO19)*1000,"N/A"),"N/A")</f>
        <v>N/A</v>
      </c>
      <c r="AF14" s="391" t="str">
        <f>IF(AND(ISNUMBER('F2'!AP19),'F2'!AP19&gt;0),IF(ISNUMBER('F5'!AP13),('F5'!AP13/'F2'!AP19)*1000,"N/A"),"N/A")</f>
        <v>N/A</v>
      </c>
      <c r="AG14" s="391" t="str">
        <f>IF(AND(ISNUMBER('F2'!AQ19),'F2'!AQ19&gt;0),IF(ISNUMBER('F5'!AQ13),('F5'!AQ13/'F2'!AQ19)*1000,"N/A"),"N/A")</f>
        <v>N/A</v>
      </c>
      <c r="AH14" s="391" t="str">
        <f>IF(AND(ISNUMBER('F2'!AR19),'F2'!AR19&gt;0),IF(ISNUMBER('F5'!AR13),('F5'!AR13/'F2'!AR19)*1000,"N/A"),"N/A")</f>
        <v>N/A</v>
      </c>
      <c r="AI14" s="391" t="str">
        <f>IF(AND(ISNUMBER('F2'!AS19),'F2'!AS19&gt;0),IF(ISNUMBER('F5'!AS13),('F5'!AS13/'F2'!AS19)*1000,"N/A"),"N/A")</f>
        <v>N/A</v>
      </c>
      <c r="AJ14" s="391" t="str">
        <f>IF(AND(ISNUMBER('F2'!AT19),'F2'!AT19&gt;0),IF(ISNUMBER('F5'!AT13),('F5'!AT13/'F2'!AT19)*1000,"N/A"),"N/A")</f>
        <v>N/A</v>
      </c>
      <c r="AK14" s="147"/>
      <c r="AL14" s="55"/>
      <c r="AM14" s="13"/>
      <c r="AN14" s="13"/>
      <c r="AO14" s="13"/>
      <c r="AP14" s="13"/>
      <c r="AQ14" s="4"/>
      <c r="AR14" s="4"/>
    </row>
    <row r="15" spans="1:44" ht="15" customHeight="1" x14ac:dyDescent="0.25">
      <c r="A15" s="62"/>
      <c r="B15" s="127" t="s">
        <v>735</v>
      </c>
      <c r="C15" s="152"/>
      <c r="D15" s="129"/>
      <c r="E15" s="391" t="str">
        <f>IF(AND(ISNUMBER('F2'!O20),'F2'!O20&gt;0),IF(ISNUMBER('F5'!O14),('F5'!O14/'F2'!O20)*1000,"N/A"),"N/A")</f>
        <v>N/A</v>
      </c>
      <c r="F15" s="392"/>
      <c r="G15" s="391" t="str">
        <f>IF(AND(ISNUMBER('F2'!Q20),'F2'!Q20&gt;0),IF(ISNUMBER('F5'!Q14),('F5'!Q14/'F2'!Q20)*1000,"N/A"),"N/A")</f>
        <v>N/A</v>
      </c>
      <c r="H15" s="391" t="str">
        <f>IF(AND(ISNUMBER('F2'!R20),'F2'!R20&gt;0),IF(ISNUMBER('F5'!R14),('F5'!R14/'F2'!R20)*1000,"N/A"),"N/A")</f>
        <v>N/A</v>
      </c>
      <c r="I15" s="391" t="str">
        <f>IF(AND(ISNUMBER('F2'!S20),'F2'!S20&gt;0),IF(ISNUMBER('F5'!S14),('F5'!S14/'F2'!S20)*1000,"N/A"),"N/A")</f>
        <v>N/A</v>
      </c>
      <c r="J15" s="391" t="str">
        <f>IF(AND(ISNUMBER('F2'!T20),'F2'!T20&gt;0),IF(ISNUMBER('F5'!T14),('F5'!T14/'F2'!T20)*1000,"N/A"),"N/A")</f>
        <v>N/A</v>
      </c>
      <c r="K15" s="391" t="str">
        <f>IF(AND(ISNUMBER('F2'!U20),'F2'!U20&gt;0),IF(ISNUMBER('F5'!U14),('F5'!U14/'F2'!U20)*1000,"N/A"),"N/A")</f>
        <v>N/A</v>
      </c>
      <c r="L15" s="391" t="str">
        <f>IF(AND(ISNUMBER('F2'!V20),'F2'!V20&gt;0),IF(ISNUMBER('F5'!V14),('F5'!V14/'F2'!V20)*1000,"N/A"),"N/A")</f>
        <v>N/A</v>
      </c>
      <c r="M15" s="391" t="str">
        <f>IF(AND(ISNUMBER('F2'!W20),'F2'!W20&gt;0),IF(ISNUMBER('F5'!W14),('F5'!W14/'F2'!W20)*1000,"N/A"),"N/A")</f>
        <v>N/A</v>
      </c>
      <c r="N15" s="391" t="str">
        <f>IF(AND(ISNUMBER('F2'!X20),'F2'!X20&gt;0),IF(ISNUMBER('F5'!X14),('F5'!X14/'F2'!X20)*1000,"N/A"),"N/A")</f>
        <v>N/A</v>
      </c>
      <c r="O15" s="391" t="str">
        <f>IF(AND(ISNUMBER('F2'!Y20),'F2'!Y20&gt;0),IF(ISNUMBER('F5'!Y14),('F5'!Y14/'F2'!Y20)*1000,"N/A"),"N/A")</f>
        <v>N/A</v>
      </c>
      <c r="P15" s="391" t="str">
        <f>IF(AND(ISNUMBER('F2'!Z20),'F2'!Z20&gt;0),IF(ISNUMBER('F5'!Z14),('F5'!Z14/'F2'!Z20)*1000,"N/A"),"N/A")</f>
        <v>N/A</v>
      </c>
      <c r="Q15" s="391" t="str">
        <f>IF(AND(ISNUMBER('F2'!AA20),'F2'!AA20&gt;0),IF(ISNUMBER('F5'!AA14),('F5'!AA14/'F2'!AA20)*1000,"N/A"),"N/A")</f>
        <v>N/A</v>
      </c>
      <c r="R15" s="391" t="str">
        <f>IF(AND(ISNUMBER('F2'!AB20),'F2'!AB20&gt;0),IF(ISNUMBER('F5'!AB14),('F5'!AB14/'F2'!AB20)*1000,"N/A"),"N/A")</f>
        <v>N/A</v>
      </c>
      <c r="S15" s="391" t="str">
        <f>IF(AND(ISNUMBER('F2'!AC20),'F2'!AC20&gt;0),IF(ISNUMBER('F5'!AC14),('F5'!AC14/'F2'!AC20)*1000,"N/A"),"N/A")</f>
        <v>N/A</v>
      </c>
      <c r="T15" s="391" t="str">
        <f>IF(AND(ISNUMBER('F2'!AD20),'F2'!AD20&gt;0),IF(ISNUMBER('F5'!AD14),('F5'!AD14/'F2'!AD20)*1000,"N/A"),"N/A")</f>
        <v>N/A</v>
      </c>
      <c r="U15" s="391" t="str">
        <f>IF(AND(ISNUMBER('F2'!AE20),'F2'!AE20&gt;0),IF(ISNUMBER('F5'!AE14),('F5'!AE14/'F2'!AE20)*1000,"N/A"),"N/A")</f>
        <v>N/A</v>
      </c>
      <c r="V15" s="391" t="str">
        <f>IF(AND(ISNUMBER('F2'!AF20),'F2'!AF20&gt;0),IF(ISNUMBER('F5'!AF14),('F5'!AF14/'F2'!AF20)*1000,"N/A"),"N/A")</f>
        <v>N/A</v>
      </c>
      <c r="W15" s="391" t="str">
        <f>IF(AND(ISNUMBER('F2'!AG20),'F2'!AG20&gt;0),IF(ISNUMBER('F5'!AG14),('F5'!AG14/'F2'!AG20)*1000,"N/A"),"N/A")</f>
        <v>N/A</v>
      </c>
      <c r="X15" s="391" t="str">
        <f>IF(AND(ISNUMBER('F2'!AH20),'F2'!AH20&gt;0),IF(ISNUMBER('F5'!AH14),('F5'!AH14/'F2'!AH20)*1000,"N/A"),"N/A")</f>
        <v>N/A</v>
      </c>
      <c r="Y15" s="391" t="str">
        <f>IF(AND(ISNUMBER('F2'!AI20),'F2'!AI20&gt;0),IF(ISNUMBER('F5'!AI14),('F5'!AI14/'F2'!AI20)*1000,"N/A"),"N/A")</f>
        <v>N/A</v>
      </c>
      <c r="Z15" s="391" t="str">
        <f>IF(AND(ISNUMBER('F2'!AJ20),'F2'!AJ20&gt;0),IF(ISNUMBER('F5'!AJ14),('F5'!AJ14/'F2'!AJ20)*1000,"N/A"),"N/A")</f>
        <v>N/A</v>
      </c>
      <c r="AA15" s="391" t="str">
        <f>IF(AND(ISNUMBER('F2'!AK20),'F2'!AK20&gt;0),IF(ISNUMBER('F5'!AK14),('F5'!AK14/'F2'!AK20)*1000,"N/A"),"N/A")</f>
        <v>N/A</v>
      </c>
      <c r="AB15" s="391" t="str">
        <f>IF(AND(ISNUMBER('F2'!AL20),'F2'!AL20&gt;0),IF(ISNUMBER('F5'!AL14),('F5'!AL14/'F2'!AL20)*1000,"N/A"),"N/A")</f>
        <v>N/A</v>
      </c>
      <c r="AC15" s="391" t="str">
        <f>IF(AND(ISNUMBER('F2'!AM20),'F2'!AM20&gt;0),IF(ISNUMBER('F5'!AM14),('F5'!AM14/'F2'!AM20)*1000,"N/A"),"N/A")</f>
        <v>N/A</v>
      </c>
      <c r="AD15" s="391" t="str">
        <f>IF(AND(ISNUMBER('F2'!AN20),'F2'!AN20&gt;0),IF(ISNUMBER('F5'!AN14),('F5'!AN14/'F2'!AN20)*1000,"N/A"),"N/A")</f>
        <v>N/A</v>
      </c>
      <c r="AE15" s="391" t="str">
        <f>IF(AND(ISNUMBER('F2'!AO20),'F2'!AO20&gt;0),IF(ISNUMBER('F5'!AO14),('F5'!AO14/'F2'!AO20)*1000,"N/A"),"N/A")</f>
        <v>N/A</v>
      </c>
      <c r="AF15" s="391" t="str">
        <f>IF(AND(ISNUMBER('F2'!AP20),'F2'!AP20&gt;0),IF(ISNUMBER('F5'!AP14),('F5'!AP14/'F2'!AP20)*1000,"N/A"),"N/A")</f>
        <v>N/A</v>
      </c>
      <c r="AG15" s="391" t="str">
        <f>IF(AND(ISNUMBER('F2'!AQ20),'F2'!AQ20&gt;0),IF(ISNUMBER('F5'!AQ14),('F5'!AQ14/'F2'!AQ20)*1000,"N/A"),"N/A")</f>
        <v>N/A</v>
      </c>
      <c r="AH15" s="391" t="str">
        <f>IF(AND(ISNUMBER('F2'!AR20),'F2'!AR20&gt;0),IF(ISNUMBER('F5'!AR14),('F5'!AR14/'F2'!AR20)*1000,"N/A"),"N/A")</f>
        <v>N/A</v>
      </c>
      <c r="AI15" s="391" t="str">
        <f>IF(AND(ISNUMBER('F2'!AS20),'F2'!AS20&gt;0),IF(ISNUMBER('F5'!AS14),('F5'!AS14/'F2'!AS20)*1000,"N/A"),"N/A")</f>
        <v>N/A</v>
      </c>
      <c r="AJ15" s="391" t="str">
        <f>IF(AND(ISNUMBER('F2'!AT20),'F2'!AT20&gt;0),IF(ISNUMBER('F5'!AT14),('F5'!AT14/'F2'!AT20)*1000,"N/A"),"N/A")</f>
        <v>N/A</v>
      </c>
      <c r="AK15" s="147"/>
      <c r="AL15" s="55"/>
      <c r="AM15" s="13"/>
      <c r="AN15" s="13"/>
      <c r="AO15" s="13"/>
      <c r="AP15" s="13"/>
      <c r="AQ15" s="4"/>
      <c r="AR15" s="4"/>
    </row>
    <row r="16" spans="1:44" ht="15" customHeight="1" x14ac:dyDescent="0.25">
      <c r="A16" s="62"/>
      <c r="B16" s="127" t="s">
        <v>664</v>
      </c>
      <c r="C16" s="152"/>
      <c r="D16" s="129"/>
      <c r="E16" s="391" t="str">
        <f>IF(AND(ISNUMBER('F2'!O21),'F2'!O21&gt;0),IF(ISNUMBER('F5'!O15),('F5'!O15/'F2'!O21)*1000,"N/A"),"N/A")</f>
        <v>N/A</v>
      </c>
      <c r="F16" s="392"/>
      <c r="G16" s="391" t="str">
        <f>IF(AND(ISNUMBER('F2'!Q21),'F2'!Q21&gt;0),IF(ISNUMBER('F5'!Q15),('F5'!Q15/'F2'!Q21)*1000,"N/A"),"N/A")</f>
        <v>N/A</v>
      </c>
      <c r="H16" s="391" t="str">
        <f>IF(AND(ISNUMBER('F2'!R21),'F2'!R21&gt;0),IF(ISNUMBER('F5'!R15),('F5'!R15/'F2'!R21)*1000,"N/A"),"N/A")</f>
        <v>N/A</v>
      </c>
      <c r="I16" s="391" t="str">
        <f>IF(AND(ISNUMBER('F2'!S21),'F2'!S21&gt;0),IF(ISNUMBER('F5'!S15),('F5'!S15/'F2'!S21)*1000,"N/A"),"N/A")</f>
        <v>N/A</v>
      </c>
      <c r="J16" s="391" t="str">
        <f>IF(AND(ISNUMBER('F2'!T21),'F2'!T21&gt;0),IF(ISNUMBER('F5'!T15),('F5'!T15/'F2'!T21)*1000,"N/A"),"N/A")</f>
        <v>N/A</v>
      </c>
      <c r="K16" s="391" t="str">
        <f>IF(AND(ISNUMBER('F2'!U21),'F2'!U21&gt;0),IF(ISNUMBER('F5'!U15),('F5'!U15/'F2'!U21)*1000,"N/A"),"N/A")</f>
        <v>N/A</v>
      </c>
      <c r="L16" s="391" t="str">
        <f>IF(AND(ISNUMBER('F2'!V21),'F2'!V21&gt;0),IF(ISNUMBER('F5'!V15),('F5'!V15/'F2'!V21)*1000,"N/A"),"N/A")</f>
        <v>N/A</v>
      </c>
      <c r="M16" s="391" t="str">
        <f>IF(AND(ISNUMBER('F2'!W21),'F2'!W21&gt;0),IF(ISNUMBER('F5'!W15),('F5'!W15/'F2'!W21)*1000,"N/A"),"N/A")</f>
        <v>N/A</v>
      </c>
      <c r="N16" s="391" t="str">
        <f>IF(AND(ISNUMBER('F2'!X21),'F2'!X21&gt;0),IF(ISNUMBER('F5'!X15),('F5'!X15/'F2'!X21)*1000,"N/A"),"N/A")</f>
        <v>N/A</v>
      </c>
      <c r="O16" s="391" t="str">
        <f>IF(AND(ISNUMBER('F2'!Y21),'F2'!Y21&gt;0),IF(ISNUMBER('F5'!Y15),('F5'!Y15/'F2'!Y21)*1000,"N/A"),"N/A")</f>
        <v>N/A</v>
      </c>
      <c r="P16" s="391" t="str">
        <f>IF(AND(ISNUMBER('F2'!Z21),'F2'!Z21&gt;0),IF(ISNUMBER('F5'!Z15),('F5'!Z15/'F2'!Z21)*1000,"N/A"),"N/A")</f>
        <v>N/A</v>
      </c>
      <c r="Q16" s="391" t="str">
        <f>IF(AND(ISNUMBER('F2'!AA21),'F2'!AA21&gt;0),IF(ISNUMBER('F5'!AA15),('F5'!AA15/'F2'!AA21)*1000,"N/A"),"N/A")</f>
        <v>N/A</v>
      </c>
      <c r="R16" s="391" t="str">
        <f>IF(AND(ISNUMBER('F2'!AB21),'F2'!AB21&gt;0),IF(ISNUMBER('F5'!AB15),('F5'!AB15/'F2'!AB21)*1000,"N/A"),"N/A")</f>
        <v>N/A</v>
      </c>
      <c r="S16" s="391" t="str">
        <f>IF(AND(ISNUMBER('F2'!AC21),'F2'!AC21&gt;0),IF(ISNUMBER('F5'!AC15),('F5'!AC15/'F2'!AC21)*1000,"N/A"),"N/A")</f>
        <v>N/A</v>
      </c>
      <c r="T16" s="391" t="str">
        <f>IF(AND(ISNUMBER('F2'!AD21),'F2'!AD21&gt;0),IF(ISNUMBER('F5'!AD15),('F5'!AD15/'F2'!AD21)*1000,"N/A"),"N/A")</f>
        <v>N/A</v>
      </c>
      <c r="U16" s="391" t="str">
        <f>IF(AND(ISNUMBER('F2'!AE21),'F2'!AE21&gt;0),IF(ISNUMBER('F5'!AE15),('F5'!AE15/'F2'!AE21)*1000,"N/A"),"N/A")</f>
        <v>N/A</v>
      </c>
      <c r="V16" s="391" t="str">
        <f>IF(AND(ISNUMBER('F2'!AF21),'F2'!AF21&gt;0),IF(ISNUMBER('F5'!AF15),('F5'!AF15/'F2'!AF21)*1000,"N/A"),"N/A")</f>
        <v>N/A</v>
      </c>
      <c r="W16" s="391" t="str">
        <f>IF(AND(ISNUMBER('F2'!AG21),'F2'!AG21&gt;0),IF(ISNUMBER('F5'!AG15),('F5'!AG15/'F2'!AG21)*1000,"N/A"),"N/A")</f>
        <v>N/A</v>
      </c>
      <c r="X16" s="391" t="str">
        <f>IF(AND(ISNUMBER('F2'!AH21),'F2'!AH21&gt;0),IF(ISNUMBER('F5'!AH15),('F5'!AH15/'F2'!AH21)*1000,"N/A"),"N/A")</f>
        <v>N/A</v>
      </c>
      <c r="Y16" s="391" t="str">
        <f>IF(AND(ISNUMBER('F2'!AI21),'F2'!AI21&gt;0),IF(ISNUMBER('F5'!AI15),('F5'!AI15/'F2'!AI21)*1000,"N/A"),"N/A")</f>
        <v>N/A</v>
      </c>
      <c r="Z16" s="391" t="str">
        <f>IF(AND(ISNUMBER('F2'!AJ21),'F2'!AJ21&gt;0),IF(ISNUMBER('F5'!AJ15),('F5'!AJ15/'F2'!AJ21)*1000,"N/A"),"N/A")</f>
        <v>N/A</v>
      </c>
      <c r="AA16" s="391" t="str">
        <f>IF(AND(ISNUMBER('F2'!AK21),'F2'!AK21&gt;0),IF(ISNUMBER('F5'!AK15),('F5'!AK15/'F2'!AK21)*1000,"N/A"),"N/A")</f>
        <v>N/A</v>
      </c>
      <c r="AB16" s="391" t="str">
        <f>IF(AND(ISNUMBER('F2'!AL21),'F2'!AL21&gt;0),IF(ISNUMBER('F5'!AL15),('F5'!AL15/'F2'!AL21)*1000,"N/A"),"N/A")</f>
        <v>N/A</v>
      </c>
      <c r="AC16" s="391" t="str">
        <f>IF(AND(ISNUMBER('F2'!AM21),'F2'!AM21&gt;0),IF(ISNUMBER('F5'!AM15),('F5'!AM15/'F2'!AM21)*1000,"N/A"),"N/A")</f>
        <v>N/A</v>
      </c>
      <c r="AD16" s="391" t="str">
        <f>IF(AND(ISNUMBER('F2'!AN21),'F2'!AN21&gt;0),IF(ISNUMBER('F5'!AN15),('F5'!AN15/'F2'!AN21)*1000,"N/A"),"N/A")</f>
        <v>N/A</v>
      </c>
      <c r="AE16" s="391" t="str">
        <f>IF(AND(ISNUMBER('F2'!AO21),'F2'!AO21&gt;0),IF(ISNUMBER('F5'!AO15),('F5'!AO15/'F2'!AO21)*1000,"N/A"),"N/A")</f>
        <v>N/A</v>
      </c>
      <c r="AF16" s="391" t="str">
        <f>IF(AND(ISNUMBER('F2'!AP21),'F2'!AP21&gt;0),IF(ISNUMBER('F5'!AP15),('F5'!AP15/'F2'!AP21)*1000,"N/A"),"N/A")</f>
        <v>N/A</v>
      </c>
      <c r="AG16" s="391" t="str">
        <f>IF(AND(ISNUMBER('F2'!AQ21),'F2'!AQ21&gt;0),IF(ISNUMBER('F5'!AQ15),('F5'!AQ15/'F2'!AQ21)*1000,"N/A"),"N/A")</f>
        <v>N/A</v>
      </c>
      <c r="AH16" s="391" t="str">
        <f>IF(AND(ISNUMBER('F2'!AR21),'F2'!AR21&gt;0),IF(ISNUMBER('F5'!AR15),('F5'!AR15/'F2'!AR21)*1000,"N/A"),"N/A")</f>
        <v>N/A</v>
      </c>
      <c r="AI16" s="391" t="str">
        <f>IF(AND(ISNUMBER('F2'!AS21),'F2'!AS21&gt;0),IF(ISNUMBER('F5'!AS15),('F5'!AS15/'F2'!AS21)*1000,"N/A"),"N/A")</f>
        <v>N/A</v>
      </c>
      <c r="AJ16" s="391" t="str">
        <f>IF(AND(ISNUMBER('F2'!AT21),'F2'!AT21&gt;0),IF(ISNUMBER('F5'!AT15),('F5'!AT15/'F2'!AT21)*1000,"N/A"),"N/A")</f>
        <v>N/A</v>
      </c>
      <c r="AK16" s="147"/>
      <c r="AL16" s="55"/>
      <c r="AM16" s="13"/>
      <c r="AN16" s="13"/>
      <c r="AO16" s="13"/>
      <c r="AP16" s="13"/>
      <c r="AQ16" s="4"/>
      <c r="AR16" s="4"/>
    </row>
    <row r="17" spans="1:44" ht="15" customHeight="1" x14ac:dyDescent="0.25">
      <c r="A17" s="62"/>
      <c r="B17" s="127" t="s">
        <v>899</v>
      </c>
      <c r="C17" s="152"/>
      <c r="D17" s="129"/>
      <c r="E17" s="391" t="str">
        <f>IF(AND(ISNUMBER('F2'!O22),'F2'!O22&gt;0),IF(ISNUMBER('F5'!O16),('F5'!O16/'F2'!O22)*1000,"N/A"),"N/A")</f>
        <v>N/A</v>
      </c>
      <c r="F17" s="392"/>
      <c r="G17" s="391" t="str">
        <f>IF(AND(ISNUMBER('F2'!Q22),'F2'!Q22&gt;0),IF(ISNUMBER('F5'!Q16),('F5'!Q16/'F2'!Q22)*1000,"N/A"),"N/A")</f>
        <v>N/A</v>
      </c>
      <c r="H17" s="391" t="str">
        <f>IF(AND(ISNUMBER('F2'!R22),'F2'!R22&gt;0),IF(ISNUMBER('F5'!R16),('F5'!R16/'F2'!R22)*1000,"N/A"),"N/A")</f>
        <v>N/A</v>
      </c>
      <c r="I17" s="391" t="str">
        <f>IF(AND(ISNUMBER('F2'!S22),'F2'!S22&gt;0),IF(ISNUMBER('F5'!S16),('F5'!S16/'F2'!S22)*1000,"N/A"),"N/A")</f>
        <v>N/A</v>
      </c>
      <c r="J17" s="391" t="str">
        <f>IF(AND(ISNUMBER('F2'!T22),'F2'!T22&gt;0),IF(ISNUMBER('F5'!T16),('F5'!T16/'F2'!T22)*1000,"N/A"),"N/A")</f>
        <v>N/A</v>
      </c>
      <c r="K17" s="391" t="str">
        <f>IF(AND(ISNUMBER('F2'!U22),'F2'!U22&gt;0),IF(ISNUMBER('F5'!U16),('F5'!U16/'F2'!U22)*1000,"N/A"),"N/A")</f>
        <v>N/A</v>
      </c>
      <c r="L17" s="391" t="str">
        <f>IF(AND(ISNUMBER('F2'!V22),'F2'!V22&gt;0),IF(ISNUMBER('F5'!V16),('F5'!V16/'F2'!V22)*1000,"N/A"),"N/A")</f>
        <v>N/A</v>
      </c>
      <c r="M17" s="391" t="str">
        <f>IF(AND(ISNUMBER('F2'!W22),'F2'!W22&gt;0),IF(ISNUMBER('F5'!W16),('F5'!W16/'F2'!W22)*1000,"N/A"),"N/A")</f>
        <v>N/A</v>
      </c>
      <c r="N17" s="391" t="str">
        <f>IF(AND(ISNUMBER('F2'!X22),'F2'!X22&gt;0),IF(ISNUMBER('F5'!X16),('F5'!X16/'F2'!X22)*1000,"N/A"),"N/A")</f>
        <v>N/A</v>
      </c>
      <c r="O17" s="391" t="str">
        <f>IF(AND(ISNUMBER('F2'!Y22),'F2'!Y22&gt;0),IF(ISNUMBER('F5'!Y16),('F5'!Y16/'F2'!Y22)*1000,"N/A"),"N/A")</f>
        <v>N/A</v>
      </c>
      <c r="P17" s="391" t="str">
        <f>IF(AND(ISNUMBER('F2'!Z22),'F2'!Z22&gt;0),IF(ISNUMBER('F5'!Z16),('F5'!Z16/'F2'!Z22)*1000,"N/A"),"N/A")</f>
        <v>N/A</v>
      </c>
      <c r="Q17" s="391" t="str">
        <f>IF(AND(ISNUMBER('F2'!AA22),'F2'!AA22&gt;0),IF(ISNUMBER('F5'!AA16),('F5'!AA16/'F2'!AA22)*1000,"N/A"),"N/A")</f>
        <v>N/A</v>
      </c>
      <c r="R17" s="391" t="str">
        <f>IF(AND(ISNUMBER('F2'!AB22),'F2'!AB22&gt;0),IF(ISNUMBER('F5'!AB16),('F5'!AB16/'F2'!AB22)*1000,"N/A"),"N/A")</f>
        <v>N/A</v>
      </c>
      <c r="S17" s="391" t="str">
        <f>IF(AND(ISNUMBER('F2'!AC22),'F2'!AC22&gt;0),IF(ISNUMBER('F5'!AC16),('F5'!AC16/'F2'!AC22)*1000,"N/A"),"N/A")</f>
        <v>N/A</v>
      </c>
      <c r="T17" s="391" t="str">
        <f>IF(AND(ISNUMBER('F2'!AD22),'F2'!AD22&gt;0),IF(ISNUMBER('F5'!AD16),('F5'!AD16/'F2'!AD22)*1000,"N/A"),"N/A")</f>
        <v>N/A</v>
      </c>
      <c r="U17" s="391" t="str">
        <f>IF(AND(ISNUMBER('F2'!AE22),'F2'!AE22&gt;0),IF(ISNUMBER('F5'!AE16),('F5'!AE16/'F2'!AE22)*1000,"N/A"),"N/A")</f>
        <v>N/A</v>
      </c>
      <c r="V17" s="391" t="str">
        <f>IF(AND(ISNUMBER('F2'!AF22),'F2'!AF22&gt;0),IF(ISNUMBER('F5'!AF16),('F5'!AF16/'F2'!AF22)*1000,"N/A"),"N/A")</f>
        <v>N/A</v>
      </c>
      <c r="W17" s="391" t="str">
        <f>IF(AND(ISNUMBER('F2'!AG22),'F2'!AG22&gt;0),IF(ISNUMBER('F5'!AG16),('F5'!AG16/'F2'!AG22)*1000,"N/A"),"N/A")</f>
        <v>N/A</v>
      </c>
      <c r="X17" s="391" t="str">
        <f>IF(AND(ISNUMBER('F2'!AH22),'F2'!AH22&gt;0),IF(ISNUMBER('F5'!AH16),('F5'!AH16/'F2'!AH22)*1000,"N/A"),"N/A")</f>
        <v>N/A</v>
      </c>
      <c r="Y17" s="391" t="str">
        <f>IF(AND(ISNUMBER('F2'!AI22),'F2'!AI22&gt;0),IF(ISNUMBER('F5'!AI16),('F5'!AI16/'F2'!AI22)*1000,"N/A"),"N/A")</f>
        <v>N/A</v>
      </c>
      <c r="Z17" s="391" t="str">
        <f>IF(AND(ISNUMBER('F2'!AJ22),'F2'!AJ22&gt;0),IF(ISNUMBER('F5'!AJ16),('F5'!AJ16/'F2'!AJ22)*1000,"N/A"),"N/A")</f>
        <v>N/A</v>
      </c>
      <c r="AA17" s="391" t="str">
        <f>IF(AND(ISNUMBER('F2'!AK22),'F2'!AK22&gt;0),IF(ISNUMBER('F5'!AK16),('F5'!AK16/'F2'!AK22)*1000,"N/A"),"N/A")</f>
        <v>N/A</v>
      </c>
      <c r="AB17" s="391" t="str">
        <f>IF(AND(ISNUMBER('F2'!AL22),'F2'!AL22&gt;0),IF(ISNUMBER('F5'!AL16),('F5'!AL16/'F2'!AL22)*1000,"N/A"),"N/A")</f>
        <v>N/A</v>
      </c>
      <c r="AC17" s="391" t="str">
        <f>IF(AND(ISNUMBER('F2'!AM22),'F2'!AM22&gt;0),IF(ISNUMBER('F5'!AM16),('F5'!AM16/'F2'!AM22)*1000,"N/A"),"N/A")</f>
        <v>N/A</v>
      </c>
      <c r="AD17" s="391" t="str">
        <f>IF(AND(ISNUMBER('F2'!AN22),'F2'!AN22&gt;0),IF(ISNUMBER('F5'!AN16),('F5'!AN16/'F2'!AN22)*1000,"N/A"),"N/A")</f>
        <v>N/A</v>
      </c>
      <c r="AE17" s="391" t="str">
        <f>IF(AND(ISNUMBER('F2'!AO22),'F2'!AO22&gt;0),IF(ISNUMBER('F5'!AO16),('F5'!AO16/'F2'!AO22)*1000,"N/A"),"N/A")</f>
        <v>N/A</v>
      </c>
      <c r="AF17" s="391" t="str">
        <f>IF(AND(ISNUMBER('F2'!AP22),'F2'!AP22&gt;0),IF(ISNUMBER('F5'!AP16),('F5'!AP16/'F2'!AP22)*1000,"N/A"),"N/A")</f>
        <v>N/A</v>
      </c>
      <c r="AG17" s="391" t="str">
        <f>IF(AND(ISNUMBER('F2'!AQ22),'F2'!AQ22&gt;0),IF(ISNUMBER('F5'!AQ16),('F5'!AQ16/'F2'!AQ22)*1000,"N/A"),"N/A")</f>
        <v>N/A</v>
      </c>
      <c r="AH17" s="391" t="str">
        <f>IF(AND(ISNUMBER('F2'!AR22),'F2'!AR22&gt;0),IF(ISNUMBER('F5'!AR16),('F5'!AR16/'F2'!AR22)*1000,"N/A"),"N/A")</f>
        <v>N/A</v>
      </c>
      <c r="AI17" s="391" t="str">
        <f>IF(AND(ISNUMBER('F2'!AS22),'F2'!AS22&gt;0),IF(ISNUMBER('F5'!AS16),('F5'!AS16/'F2'!AS22)*1000,"N/A"),"N/A")</f>
        <v>N/A</v>
      </c>
      <c r="AJ17" s="391" t="str">
        <f>IF(AND(ISNUMBER('F2'!AT22),'F2'!AT22&gt;0),IF(ISNUMBER('F5'!AT16),('F5'!AT16/'F2'!AT22)*1000,"N/A"),"N/A")</f>
        <v>N/A</v>
      </c>
      <c r="AK17" s="147"/>
      <c r="AL17" s="55"/>
      <c r="AM17" s="13"/>
      <c r="AN17" s="13"/>
      <c r="AO17" s="13"/>
      <c r="AP17" s="13"/>
      <c r="AQ17" s="4"/>
      <c r="AR17" s="4"/>
    </row>
    <row r="18" spans="1:44" ht="15" customHeight="1" x14ac:dyDescent="0.25">
      <c r="A18" s="62"/>
      <c r="B18" s="127" t="s">
        <v>666</v>
      </c>
      <c r="C18" s="152"/>
      <c r="D18" s="129"/>
      <c r="E18" s="391" t="str">
        <f>IF(AND(ISNUMBER('F3'!O8),'F3'!O8&gt;0),IF(ISNUMBER('F3'!O9),('F3'!O9/'F3'!O8)*1000,"N/A"),"N/A")</f>
        <v>N/A</v>
      </c>
      <c r="F18" s="391" t="str">
        <f>IF(AND(ISNUMBER('F3'!P8),'F3'!P8&gt;0),IF(ISNUMBER('F3'!P9),('F3'!P9/'F3'!P8)*1000,"N/A"),"N/A")</f>
        <v>N/A</v>
      </c>
      <c r="G18" s="391" t="str">
        <f>IF(AND(ISNUMBER('F3'!Q8),'F3'!Q8&gt;0),IF(ISNUMBER('F3'!Q9),('F3'!Q9/'F3'!Q8)*1000,"N/A"),"N/A")</f>
        <v>N/A</v>
      </c>
      <c r="H18" s="391" t="str">
        <f>IF(AND(ISNUMBER('F3'!R8),'F3'!R8&gt;0),IF(ISNUMBER('F3'!R9),('F3'!R9/'F3'!R8)*1000,"N/A"),"N/A")</f>
        <v>N/A</v>
      </c>
      <c r="I18" s="391" t="str">
        <f>IF(AND(ISNUMBER('F3'!S8),'F3'!S8&gt;0),IF(ISNUMBER('F3'!S9),('F3'!S9/'F3'!S8)*1000,"N/A"),"N/A")</f>
        <v>N/A</v>
      </c>
      <c r="J18" s="391" t="str">
        <f>IF(AND(ISNUMBER('F3'!T8),'F3'!T8&gt;0),IF(ISNUMBER('F3'!T9),('F3'!T9/'F3'!T8)*1000,"N/A"),"N/A")</f>
        <v>N/A</v>
      </c>
      <c r="K18" s="391" t="str">
        <f>IF(AND(ISNUMBER('F3'!U8),'F3'!U8&gt;0),IF(ISNUMBER('F3'!U9),('F3'!U9/'F3'!U8)*1000,"N/A"),"N/A")</f>
        <v>N/A</v>
      </c>
      <c r="L18" s="391" t="str">
        <f>IF(AND(ISNUMBER('F3'!V8),'F3'!V8&gt;0),IF(ISNUMBER('F3'!V9),('F3'!V9/'F3'!V8)*1000,"N/A"),"N/A")</f>
        <v>N/A</v>
      </c>
      <c r="M18" s="391" t="str">
        <f>IF(AND(ISNUMBER('F3'!W8),'F3'!W8&gt;0),IF(ISNUMBER('F3'!W9),('F3'!W9/'F3'!W8)*1000,"N/A"),"N/A")</f>
        <v>N/A</v>
      </c>
      <c r="N18" s="391" t="str">
        <f>IF(AND(ISNUMBER('F3'!X8),'F3'!X8&gt;0),IF(ISNUMBER('F3'!X9),('F3'!X9/'F3'!X8)*1000,"N/A"),"N/A")</f>
        <v>N/A</v>
      </c>
      <c r="O18" s="391" t="str">
        <f>IF(AND(ISNUMBER('F3'!Y8),'F3'!Y8&gt;0),IF(ISNUMBER('F3'!Y9),('F3'!Y9/'F3'!Y8)*1000,"N/A"),"N/A")</f>
        <v>N/A</v>
      </c>
      <c r="P18" s="391" t="str">
        <f>IF(AND(ISNUMBER('F3'!Z8),'F3'!Z8&gt;0),IF(ISNUMBER('F3'!Z9),('F3'!Z9/'F3'!Z8)*1000,"N/A"),"N/A")</f>
        <v>N/A</v>
      </c>
      <c r="Q18" s="391" t="str">
        <f>IF(AND(ISNUMBER('F3'!AA8),'F3'!AA8&gt;0),IF(ISNUMBER('F3'!AA9),('F3'!AA9/'F3'!AA8)*1000,"N/A"),"N/A")</f>
        <v>N/A</v>
      </c>
      <c r="R18" s="391" t="str">
        <f>IF(AND(ISNUMBER('F3'!AB8),'F3'!AB8&gt;0),IF(ISNUMBER('F3'!AB9),('F3'!AB9/'F3'!AB8)*1000,"N/A"),"N/A")</f>
        <v>N/A</v>
      </c>
      <c r="S18" s="391" t="str">
        <f>IF(AND(ISNUMBER('F3'!AC8),'F3'!AC8&gt;0),IF(ISNUMBER('F3'!AC9),('F3'!AC9/'F3'!AC8)*1000,"N/A"),"N/A")</f>
        <v>N/A</v>
      </c>
      <c r="T18" s="391" t="str">
        <f>IF(AND(ISNUMBER('F3'!AD8),'F3'!AD8&gt;0),IF(ISNUMBER('F3'!AD9),('F3'!AD9/'F3'!AD8)*1000,"N/A"),"N/A")</f>
        <v>N/A</v>
      </c>
      <c r="U18" s="391" t="str">
        <f>IF(AND(ISNUMBER('F3'!AE8),'F3'!AE8&gt;0),IF(ISNUMBER('F3'!AE9),('F3'!AE9/'F3'!AE8)*1000,"N/A"),"N/A")</f>
        <v>N/A</v>
      </c>
      <c r="V18" s="391" t="str">
        <f>IF(AND(ISNUMBER('F3'!AF8),'F3'!AF8&gt;0),IF(ISNUMBER('F3'!AF9),('F3'!AF9/'F3'!AF8)*1000,"N/A"),"N/A")</f>
        <v>N/A</v>
      </c>
      <c r="W18" s="391" t="str">
        <f>IF(AND(ISNUMBER('F3'!AG8),'F3'!AG8&gt;0),IF(ISNUMBER('F3'!AG9),('F3'!AG9/'F3'!AG8)*1000,"N/A"),"N/A")</f>
        <v>N/A</v>
      </c>
      <c r="X18" s="391" t="str">
        <f>IF(AND(ISNUMBER('F3'!AH8),'F3'!AH8&gt;0),IF(ISNUMBER('F3'!AH9),('F3'!AH9/'F3'!AH8)*1000,"N/A"),"N/A")</f>
        <v>N/A</v>
      </c>
      <c r="Y18" s="391" t="str">
        <f>IF(AND(ISNUMBER('F3'!AI8),'F3'!AI8&gt;0),IF(ISNUMBER('F3'!AI9),('F3'!AI9/'F3'!AI8)*1000,"N/A"),"N/A")</f>
        <v>N/A</v>
      </c>
      <c r="Z18" s="391" t="str">
        <f>IF(AND(ISNUMBER('F3'!AJ8),'F3'!AJ8&gt;0),IF(ISNUMBER('F3'!AJ9),('F3'!AJ9/'F3'!AJ8)*1000,"N/A"),"N/A")</f>
        <v>N/A</v>
      </c>
      <c r="AA18" s="391" t="str">
        <f>IF(AND(ISNUMBER('F3'!AK8),'F3'!AK8&gt;0),IF(ISNUMBER('F3'!AK9),('F3'!AK9/'F3'!AK8)*1000,"N/A"),"N/A")</f>
        <v>N/A</v>
      </c>
      <c r="AB18" s="391" t="str">
        <f>IF(AND(ISNUMBER('F3'!AL8),'F3'!AL8&gt;0),IF(ISNUMBER('F3'!AL9),('F3'!AL9/'F3'!AL8)*1000,"N/A"),"N/A")</f>
        <v>N/A</v>
      </c>
      <c r="AC18" s="391" t="str">
        <f>IF(AND(ISNUMBER('F3'!AM8),'F3'!AM8&gt;0),IF(ISNUMBER('F3'!AM9),('F3'!AM9/'F3'!AM8)*1000,"N/A"),"N/A")</f>
        <v>N/A</v>
      </c>
      <c r="AD18" s="391" t="str">
        <f>IF(AND(ISNUMBER('F3'!AN8),'F3'!AN8&gt;0),IF(ISNUMBER('F3'!AN9),('F3'!AN9/'F3'!AN8)*1000,"N/A"),"N/A")</f>
        <v>N/A</v>
      </c>
      <c r="AE18" s="391" t="str">
        <f>IF(AND(ISNUMBER('F3'!AO8),'F3'!AO8&gt;0),IF(ISNUMBER('F3'!AO9),('F3'!AO9/'F3'!AO8)*1000,"N/A"),"N/A")</f>
        <v>N/A</v>
      </c>
      <c r="AF18" s="391" t="str">
        <f>IF(AND(ISNUMBER('F3'!AP8),'F3'!AP8&gt;0),IF(ISNUMBER('F3'!AP9),('F3'!AP9/'F3'!AP8)*1000,"N/A"),"N/A")</f>
        <v>N/A</v>
      </c>
      <c r="AG18" s="391" t="str">
        <f>IF(AND(ISNUMBER('F3'!AQ8),'F3'!AQ8&gt;0),IF(ISNUMBER('F3'!AQ9),('F3'!AQ9/'F3'!AQ8)*1000,"N/A"),"N/A")</f>
        <v>N/A</v>
      </c>
      <c r="AH18" s="391" t="str">
        <f>IF(AND(ISNUMBER('F3'!AR8),'F3'!AR8&gt;0),IF(ISNUMBER('F3'!AR9),('F3'!AR9/'F3'!AR8)*1000,"N/A"),"N/A")</f>
        <v>N/A</v>
      </c>
      <c r="AI18" s="391" t="str">
        <f>IF(AND(ISNUMBER('F3'!AS8),'F3'!AS8&gt;0),IF(ISNUMBER('F3'!AS9),('F3'!AS9/'F3'!AS8)*1000,"N/A"),"N/A")</f>
        <v>N/A</v>
      </c>
      <c r="AJ18" s="391" t="str">
        <f>IF(AND(ISNUMBER('F3'!AT8),'F3'!AT8&gt;0),IF(ISNUMBER('F3'!AT9),('F3'!AT9/'F3'!AT8)*1000,"N/A"),"N/A")</f>
        <v>N/A</v>
      </c>
      <c r="AK18" s="147"/>
      <c r="AL18" s="55"/>
      <c r="AM18" s="13"/>
      <c r="AN18" s="13"/>
      <c r="AO18" s="13"/>
      <c r="AP18" s="13"/>
      <c r="AQ18" s="4"/>
      <c r="AR18" s="4"/>
    </row>
    <row r="19" spans="1:44" ht="15" customHeight="1" x14ac:dyDescent="0.25">
      <c r="A19" s="62"/>
      <c r="B19" s="127" t="s">
        <v>669</v>
      </c>
      <c r="C19" s="152"/>
      <c r="D19" s="129"/>
      <c r="E19" s="391" t="str">
        <f>IF(AND(ISNUMBER('F3'!O12),'F3'!O12&gt;0),IF(ISNUMBER('F3'!O13),('F3'!O13/'F3'!O12)*1000,"N/A"),"N/A")</f>
        <v>N/A</v>
      </c>
      <c r="F19" s="391" t="str">
        <f>IF(AND(ISNUMBER('F3'!P12),'F3'!P12&gt;0),IF(ISNUMBER('F3'!P13),('F3'!P13/'F3'!P12)*1000,"N/A"),"N/A")</f>
        <v>N/A</v>
      </c>
      <c r="G19" s="391" t="str">
        <f>IF(AND(ISNUMBER('F3'!Q12),'F3'!Q12&gt;0),IF(ISNUMBER('F3'!Q13),('F3'!Q13/'F3'!Q12)*1000,"N/A"),"N/A")</f>
        <v>N/A</v>
      </c>
      <c r="H19" s="391" t="str">
        <f>IF(AND(ISNUMBER('F3'!R12),'F3'!R12&gt;0),IF(ISNUMBER('F3'!R13),('F3'!R13/'F3'!R12)*1000,"N/A"),"N/A")</f>
        <v>N/A</v>
      </c>
      <c r="I19" s="391" t="str">
        <f>IF(AND(ISNUMBER('F3'!S12),'F3'!S12&gt;0),IF(ISNUMBER('F3'!S13),('F3'!S13/'F3'!S12)*1000,"N/A"),"N/A")</f>
        <v>N/A</v>
      </c>
      <c r="J19" s="391" t="str">
        <f>IF(AND(ISNUMBER('F3'!T12),'F3'!T12&gt;0),IF(ISNUMBER('F3'!T13),('F3'!T13/'F3'!T12)*1000,"N/A"),"N/A")</f>
        <v>N/A</v>
      </c>
      <c r="K19" s="391" t="str">
        <f>IF(AND(ISNUMBER('F3'!U12),'F3'!U12&gt;0),IF(ISNUMBER('F3'!U13),('F3'!U13/'F3'!U12)*1000,"N/A"),"N/A")</f>
        <v>N/A</v>
      </c>
      <c r="L19" s="391" t="str">
        <f>IF(AND(ISNUMBER('F3'!V12),'F3'!V12&gt;0),IF(ISNUMBER('F3'!V13),('F3'!V13/'F3'!V12)*1000,"N/A"),"N/A")</f>
        <v>N/A</v>
      </c>
      <c r="M19" s="391" t="str">
        <f>IF(AND(ISNUMBER('F3'!W12),'F3'!W12&gt;0),IF(ISNUMBER('F3'!W13),('F3'!W13/'F3'!W12)*1000,"N/A"),"N/A")</f>
        <v>N/A</v>
      </c>
      <c r="N19" s="391" t="str">
        <f>IF(AND(ISNUMBER('F3'!X12),'F3'!X12&gt;0),IF(ISNUMBER('F3'!X13),('F3'!X13/'F3'!X12)*1000,"N/A"),"N/A")</f>
        <v>N/A</v>
      </c>
      <c r="O19" s="391" t="str">
        <f>IF(AND(ISNUMBER('F3'!Y12),'F3'!Y12&gt;0),IF(ISNUMBER('F3'!Y13),('F3'!Y13/'F3'!Y12)*1000,"N/A"),"N/A")</f>
        <v>N/A</v>
      </c>
      <c r="P19" s="391" t="str">
        <f>IF(AND(ISNUMBER('F3'!Z12),'F3'!Z12&gt;0),IF(ISNUMBER('F3'!Z13),('F3'!Z13/'F3'!Z12)*1000,"N/A"),"N/A")</f>
        <v>N/A</v>
      </c>
      <c r="Q19" s="391" t="str">
        <f>IF(AND(ISNUMBER('F3'!AA12),'F3'!AA12&gt;0),IF(ISNUMBER('F3'!AA13),('F3'!AA13/'F3'!AA12)*1000,"N/A"),"N/A")</f>
        <v>N/A</v>
      </c>
      <c r="R19" s="391" t="str">
        <f>IF(AND(ISNUMBER('F3'!AB12),'F3'!AB12&gt;0),IF(ISNUMBER('F3'!AB13),('F3'!AB13/'F3'!AB12)*1000,"N/A"),"N/A")</f>
        <v>N/A</v>
      </c>
      <c r="S19" s="391" t="str">
        <f>IF(AND(ISNUMBER('F3'!AC12),'F3'!AC12&gt;0),IF(ISNUMBER('F3'!AC13),('F3'!AC13/'F3'!AC12)*1000,"N/A"),"N/A")</f>
        <v>N/A</v>
      </c>
      <c r="T19" s="391" t="str">
        <f>IF(AND(ISNUMBER('F3'!AD12),'F3'!AD12&gt;0),IF(ISNUMBER('F3'!AD13),('F3'!AD13/'F3'!AD12)*1000,"N/A"),"N/A")</f>
        <v>N/A</v>
      </c>
      <c r="U19" s="391" t="str">
        <f>IF(AND(ISNUMBER('F3'!AE12),'F3'!AE12&gt;0),IF(ISNUMBER('F3'!AE13),('F3'!AE13/'F3'!AE12)*1000,"N/A"),"N/A")</f>
        <v>N/A</v>
      </c>
      <c r="V19" s="391" t="str">
        <f>IF(AND(ISNUMBER('F3'!AF12),'F3'!AF12&gt;0),IF(ISNUMBER('F3'!AF13),('F3'!AF13/'F3'!AF12)*1000,"N/A"),"N/A")</f>
        <v>N/A</v>
      </c>
      <c r="W19" s="391" t="str">
        <f>IF(AND(ISNUMBER('F3'!AG12),'F3'!AG12&gt;0),IF(ISNUMBER('F3'!AG13),('F3'!AG13/'F3'!AG12)*1000,"N/A"),"N/A")</f>
        <v>N/A</v>
      </c>
      <c r="X19" s="391" t="str">
        <f>IF(AND(ISNUMBER('F3'!AH12),'F3'!AH12&gt;0),IF(ISNUMBER('F3'!AH13),('F3'!AH13/'F3'!AH12)*1000,"N/A"),"N/A")</f>
        <v>N/A</v>
      </c>
      <c r="Y19" s="391" t="str">
        <f>IF(AND(ISNUMBER('F3'!AI12),'F3'!AI12&gt;0),IF(ISNUMBER('F3'!AI13),('F3'!AI13/'F3'!AI12)*1000,"N/A"),"N/A")</f>
        <v>N/A</v>
      </c>
      <c r="Z19" s="391" t="str">
        <f>IF(AND(ISNUMBER('F3'!AJ12),'F3'!AJ12&gt;0),IF(ISNUMBER('F3'!AJ13),('F3'!AJ13/'F3'!AJ12)*1000,"N/A"),"N/A")</f>
        <v>N/A</v>
      </c>
      <c r="AA19" s="391" t="str">
        <f>IF(AND(ISNUMBER('F3'!AK12),'F3'!AK12&gt;0),IF(ISNUMBER('F3'!AK13),('F3'!AK13/'F3'!AK12)*1000,"N/A"),"N/A")</f>
        <v>N/A</v>
      </c>
      <c r="AB19" s="391" t="str">
        <f>IF(AND(ISNUMBER('F3'!AL12),'F3'!AL12&gt;0),IF(ISNUMBER('F3'!AL13),('F3'!AL13/'F3'!AL12)*1000,"N/A"),"N/A")</f>
        <v>N/A</v>
      </c>
      <c r="AC19" s="391" t="str">
        <f>IF(AND(ISNUMBER('F3'!AM12),'F3'!AM12&gt;0),IF(ISNUMBER('F3'!AM13),('F3'!AM13/'F3'!AM12)*1000,"N/A"),"N/A")</f>
        <v>N/A</v>
      </c>
      <c r="AD19" s="391" t="str">
        <f>IF(AND(ISNUMBER('F3'!AN12),'F3'!AN12&gt;0),IF(ISNUMBER('F3'!AN13),('F3'!AN13/'F3'!AN12)*1000,"N/A"),"N/A")</f>
        <v>N/A</v>
      </c>
      <c r="AE19" s="391" t="str">
        <f>IF(AND(ISNUMBER('F3'!AO12),'F3'!AO12&gt;0),IF(ISNUMBER('F3'!AO13),('F3'!AO13/'F3'!AO12)*1000,"N/A"),"N/A")</f>
        <v>N/A</v>
      </c>
      <c r="AF19" s="391" t="str">
        <f>IF(AND(ISNUMBER('F3'!AP12),'F3'!AP12&gt;0),IF(ISNUMBER('F3'!AP13),('F3'!AP13/'F3'!AP12)*1000,"N/A"),"N/A")</f>
        <v>N/A</v>
      </c>
      <c r="AG19" s="391" t="str">
        <f>IF(AND(ISNUMBER('F3'!AQ12),'F3'!AQ12&gt;0),IF(ISNUMBER('F3'!AQ13),('F3'!AQ13/'F3'!AQ12)*1000,"N/A"),"N/A")</f>
        <v>N/A</v>
      </c>
      <c r="AH19" s="391" t="str">
        <f>IF(AND(ISNUMBER('F3'!AR12),'F3'!AR12&gt;0),IF(ISNUMBER('F3'!AR13),('F3'!AR13/'F3'!AR12)*1000,"N/A"),"N/A")</f>
        <v>N/A</v>
      </c>
      <c r="AI19" s="391" t="str">
        <f>IF(AND(ISNUMBER('F3'!AS12),'F3'!AS12&gt;0),IF(ISNUMBER('F3'!AS13),('F3'!AS13/'F3'!AS12)*1000,"N/A"),"N/A")</f>
        <v>N/A</v>
      </c>
      <c r="AJ19" s="391" t="str">
        <f>IF(AND(ISNUMBER('F3'!AT12),'F3'!AT12&gt;0),IF(ISNUMBER('F3'!AT13),('F3'!AT13/'F3'!AT12)*1000,"N/A"),"N/A")</f>
        <v>N/A</v>
      </c>
      <c r="AK19" s="147"/>
      <c r="AL19" s="55"/>
      <c r="AM19" s="13"/>
      <c r="AN19" s="13"/>
      <c r="AO19" s="13"/>
      <c r="AP19" s="13"/>
      <c r="AQ19" s="4"/>
      <c r="AR19" s="4"/>
    </row>
    <row r="20" spans="1:44" ht="15" customHeight="1" x14ac:dyDescent="0.25">
      <c r="A20" s="62"/>
      <c r="B20" s="127" t="s">
        <v>670</v>
      </c>
      <c r="C20" s="152"/>
      <c r="D20" s="129"/>
      <c r="E20" s="391" t="str">
        <f>IF(AND(ISNUMBER('F3'!O14),'F3'!O14&gt;0),IF(ISNUMBER('F3'!O15),('F3'!O15/'F3'!O14)*1000,"N/A"),"N/A")</f>
        <v>N/A</v>
      </c>
      <c r="F20" s="391" t="str">
        <f>IF(AND(ISNUMBER('F3'!P14),'F3'!P14&gt;0),IF(ISNUMBER('F3'!P15),('F3'!P15/'F3'!P14)*1000,"N/A"),"N/A")</f>
        <v>N/A</v>
      </c>
      <c r="G20" s="391" t="str">
        <f>IF(AND(ISNUMBER('F3'!Q14),'F3'!Q14&gt;0),IF(ISNUMBER('F3'!Q15),('F3'!Q15/'F3'!Q14)*1000,"N/A"),"N/A")</f>
        <v>N/A</v>
      </c>
      <c r="H20" s="391" t="str">
        <f>IF(AND(ISNUMBER('F3'!R14),'F3'!R14&gt;0),IF(ISNUMBER('F3'!R15),('F3'!R15/'F3'!R14)*1000,"N/A"),"N/A")</f>
        <v>N/A</v>
      </c>
      <c r="I20" s="391" t="str">
        <f>IF(AND(ISNUMBER('F3'!S14),'F3'!S14&gt;0),IF(ISNUMBER('F3'!S15),('F3'!S15/'F3'!S14)*1000,"N/A"),"N/A")</f>
        <v>N/A</v>
      </c>
      <c r="J20" s="391" t="str">
        <f>IF(AND(ISNUMBER('F3'!T14),'F3'!T14&gt;0),IF(ISNUMBER('F3'!T15),('F3'!T15/'F3'!T14)*1000,"N/A"),"N/A")</f>
        <v>N/A</v>
      </c>
      <c r="K20" s="391" t="str">
        <f>IF(AND(ISNUMBER('F3'!U14),'F3'!U14&gt;0),IF(ISNUMBER('F3'!U15),('F3'!U15/'F3'!U14)*1000,"N/A"),"N/A")</f>
        <v>N/A</v>
      </c>
      <c r="L20" s="391" t="str">
        <f>IF(AND(ISNUMBER('F3'!V14),'F3'!V14&gt;0),IF(ISNUMBER('F3'!V15),('F3'!V15/'F3'!V14)*1000,"N/A"),"N/A")</f>
        <v>N/A</v>
      </c>
      <c r="M20" s="391" t="str">
        <f>IF(AND(ISNUMBER('F3'!W14),'F3'!W14&gt;0),IF(ISNUMBER('F3'!W15),('F3'!W15/'F3'!W14)*1000,"N/A"),"N/A")</f>
        <v>N/A</v>
      </c>
      <c r="N20" s="391" t="str">
        <f>IF(AND(ISNUMBER('F3'!X14),'F3'!X14&gt;0),IF(ISNUMBER('F3'!X15),('F3'!X15/'F3'!X14)*1000,"N/A"),"N/A")</f>
        <v>N/A</v>
      </c>
      <c r="O20" s="391" t="str">
        <f>IF(AND(ISNUMBER('F3'!Y14),'F3'!Y14&gt;0),IF(ISNUMBER('F3'!Y15),('F3'!Y15/'F3'!Y14)*1000,"N/A"),"N/A")</f>
        <v>N/A</v>
      </c>
      <c r="P20" s="391" t="str">
        <f>IF(AND(ISNUMBER('F3'!Z14),'F3'!Z14&gt;0),IF(ISNUMBER('F3'!Z15),('F3'!Z15/'F3'!Z14)*1000,"N/A"),"N/A")</f>
        <v>N/A</v>
      </c>
      <c r="Q20" s="391" t="str">
        <f>IF(AND(ISNUMBER('F3'!AA14),'F3'!AA14&gt;0),IF(ISNUMBER('F3'!AA15),('F3'!AA15/'F3'!AA14)*1000,"N/A"),"N/A")</f>
        <v>N/A</v>
      </c>
      <c r="R20" s="391" t="str">
        <f>IF(AND(ISNUMBER('F3'!AB14),'F3'!AB14&gt;0),IF(ISNUMBER('F3'!AB15),('F3'!AB15/'F3'!AB14)*1000,"N/A"),"N/A")</f>
        <v>N/A</v>
      </c>
      <c r="S20" s="391" t="str">
        <f>IF(AND(ISNUMBER('F3'!AC14),'F3'!AC14&gt;0),IF(ISNUMBER('F3'!AC15),('F3'!AC15/'F3'!AC14)*1000,"N/A"),"N/A")</f>
        <v>N/A</v>
      </c>
      <c r="T20" s="391" t="str">
        <f>IF(AND(ISNUMBER('F3'!AD14),'F3'!AD14&gt;0),IF(ISNUMBER('F3'!AD15),('F3'!AD15/'F3'!AD14)*1000,"N/A"),"N/A")</f>
        <v>N/A</v>
      </c>
      <c r="U20" s="391" t="str">
        <f>IF(AND(ISNUMBER('F3'!AE14),'F3'!AE14&gt;0),IF(ISNUMBER('F3'!AE15),('F3'!AE15/'F3'!AE14)*1000,"N/A"),"N/A")</f>
        <v>N/A</v>
      </c>
      <c r="V20" s="391" t="str">
        <f>IF(AND(ISNUMBER('F3'!AF14),'F3'!AF14&gt;0),IF(ISNUMBER('F3'!AF15),('F3'!AF15/'F3'!AF14)*1000,"N/A"),"N/A")</f>
        <v>N/A</v>
      </c>
      <c r="W20" s="391" t="str">
        <f>IF(AND(ISNUMBER('F3'!AG14),'F3'!AG14&gt;0),IF(ISNUMBER('F3'!AG15),('F3'!AG15/'F3'!AG14)*1000,"N/A"),"N/A")</f>
        <v>N/A</v>
      </c>
      <c r="X20" s="391" t="str">
        <f>IF(AND(ISNUMBER('F3'!AH14),'F3'!AH14&gt;0),IF(ISNUMBER('F3'!AH15),('F3'!AH15/'F3'!AH14)*1000,"N/A"),"N/A")</f>
        <v>N/A</v>
      </c>
      <c r="Y20" s="391" t="str">
        <f>IF(AND(ISNUMBER('F3'!AI14),'F3'!AI14&gt;0),IF(ISNUMBER('F3'!AI15),('F3'!AI15/'F3'!AI14)*1000,"N/A"),"N/A")</f>
        <v>N/A</v>
      </c>
      <c r="Z20" s="391" t="str">
        <f>IF(AND(ISNUMBER('F3'!AJ14),'F3'!AJ14&gt;0),IF(ISNUMBER('F3'!AJ15),('F3'!AJ15/'F3'!AJ14)*1000,"N/A"),"N/A")</f>
        <v>N/A</v>
      </c>
      <c r="AA20" s="391" t="str">
        <f>IF(AND(ISNUMBER('F3'!AK14),'F3'!AK14&gt;0),IF(ISNUMBER('F3'!AK15),('F3'!AK15/'F3'!AK14)*1000,"N/A"),"N/A")</f>
        <v>N/A</v>
      </c>
      <c r="AB20" s="391" t="str">
        <f>IF(AND(ISNUMBER('F3'!AL14),'F3'!AL14&gt;0),IF(ISNUMBER('F3'!AL15),('F3'!AL15/'F3'!AL14)*1000,"N/A"),"N/A")</f>
        <v>N/A</v>
      </c>
      <c r="AC20" s="391" t="str">
        <f>IF(AND(ISNUMBER('F3'!AM14),'F3'!AM14&gt;0),IF(ISNUMBER('F3'!AM15),('F3'!AM15/'F3'!AM14)*1000,"N/A"),"N/A")</f>
        <v>N/A</v>
      </c>
      <c r="AD20" s="391" t="str">
        <f>IF(AND(ISNUMBER('F3'!AN14),'F3'!AN14&gt;0),IF(ISNUMBER('F3'!AN15),('F3'!AN15/'F3'!AN14)*1000,"N/A"),"N/A")</f>
        <v>N/A</v>
      </c>
      <c r="AE20" s="391" t="str">
        <f>IF(AND(ISNUMBER('F3'!AO14),'F3'!AO14&gt;0),IF(ISNUMBER('F3'!AO15),('F3'!AO15/'F3'!AO14)*1000,"N/A"),"N/A")</f>
        <v>N/A</v>
      </c>
      <c r="AF20" s="391" t="str">
        <f>IF(AND(ISNUMBER('F3'!AP14),'F3'!AP14&gt;0),IF(ISNUMBER('F3'!AP15),('F3'!AP15/'F3'!AP14)*1000,"N/A"),"N/A")</f>
        <v>N/A</v>
      </c>
      <c r="AG20" s="391" t="str">
        <f>IF(AND(ISNUMBER('F3'!AQ14),'F3'!AQ14&gt;0),IF(ISNUMBER('F3'!AQ15),('F3'!AQ15/'F3'!AQ14)*1000,"N/A"),"N/A")</f>
        <v>N/A</v>
      </c>
      <c r="AH20" s="391" t="str">
        <f>IF(AND(ISNUMBER('F3'!AR14),'F3'!AR14&gt;0),IF(ISNUMBER('F3'!AR15),('F3'!AR15/'F3'!AR14)*1000,"N/A"),"N/A")</f>
        <v>N/A</v>
      </c>
      <c r="AI20" s="391" t="str">
        <f>IF(AND(ISNUMBER('F3'!AS14),'F3'!AS14&gt;0),IF(ISNUMBER('F3'!AS15),('F3'!AS15/'F3'!AS14)*1000,"N/A"),"N/A")</f>
        <v>N/A</v>
      </c>
      <c r="AJ20" s="391" t="str">
        <f>IF(AND(ISNUMBER('F3'!AT14),'F3'!AT14&gt;0),IF(ISNUMBER('F3'!AT15),('F3'!AT15/'F3'!AT14)*1000,"N/A"),"N/A")</f>
        <v>N/A</v>
      </c>
      <c r="AK20" s="147"/>
      <c r="AL20" s="55"/>
      <c r="AM20" s="13"/>
      <c r="AN20" s="13"/>
      <c r="AO20" s="13"/>
      <c r="AP20" s="13"/>
      <c r="AQ20" s="4"/>
      <c r="AR20" s="4"/>
    </row>
    <row r="21" spans="1:44" ht="15" customHeight="1" x14ac:dyDescent="0.25">
      <c r="A21" s="62"/>
      <c r="B21" s="127" t="s">
        <v>528</v>
      </c>
      <c r="C21" s="152"/>
      <c r="D21" s="129"/>
      <c r="E21" s="391" t="str">
        <f>IF(AND(ISNUMBER('F3'!O16),'F3'!O16&gt;0),IF(ISNUMBER('F3'!O17),('F3'!O17/'F3'!O16)*1000,"N/A"),"N/A")</f>
        <v>N/A</v>
      </c>
      <c r="F21" s="391" t="str">
        <f>IF(AND(ISNUMBER('F3'!P16),'F3'!P16&gt;0),IF(ISNUMBER('F3'!P17),('F3'!P17/'F3'!P16)*1000,"N/A"),"N/A")</f>
        <v>N/A</v>
      </c>
      <c r="G21" s="391" t="str">
        <f>IF(AND(ISNUMBER('F3'!Q16),'F3'!Q16&gt;0),IF(ISNUMBER('F3'!Q17),('F3'!Q17/'F3'!Q16)*1000,"N/A"),"N/A")</f>
        <v>N/A</v>
      </c>
      <c r="H21" s="391" t="str">
        <f>IF(AND(ISNUMBER('F3'!R16),'F3'!R16&gt;0),IF(ISNUMBER('F3'!R17),('F3'!R17/'F3'!R16)*1000,"N/A"),"N/A")</f>
        <v>N/A</v>
      </c>
      <c r="I21" s="391" t="str">
        <f>IF(AND(ISNUMBER('F3'!S16),'F3'!S16&gt;0),IF(ISNUMBER('F3'!S17),('F3'!S17/'F3'!S16)*1000,"N/A"),"N/A")</f>
        <v>N/A</v>
      </c>
      <c r="J21" s="391" t="str">
        <f>IF(AND(ISNUMBER('F3'!T16),'F3'!T16&gt;0),IF(ISNUMBER('F3'!T17),('F3'!T17/'F3'!T16)*1000,"N/A"),"N/A")</f>
        <v>N/A</v>
      </c>
      <c r="K21" s="391" t="str">
        <f>IF(AND(ISNUMBER('F3'!U16),'F3'!U16&gt;0),IF(ISNUMBER('F3'!U17),('F3'!U17/'F3'!U16)*1000,"N/A"),"N/A")</f>
        <v>N/A</v>
      </c>
      <c r="L21" s="391" t="str">
        <f>IF(AND(ISNUMBER('F3'!V16),'F3'!V16&gt;0),IF(ISNUMBER('F3'!V17),('F3'!V17/'F3'!V16)*1000,"N/A"),"N/A")</f>
        <v>N/A</v>
      </c>
      <c r="M21" s="391" t="str">
        <f>IF(AND(ISNUMBER('F3'!W16),'F3'!W16&gt;0),IF(ISNUMBER('F3'!W17),('F3'!W17/'F3'!W16)*1000,"N/A"),"N/A")</f>
        <v>N/A</v>
      </c>
      <c r="N21" s="391" t="str">
        <f>IF(AND(ISNUMBER('F3'!X16),'F3'!X16&gt;0),IF(ISNUMBER('F3'!X17),('F3'!X17/'F3'!X16)*1000,"N/A"),"N/A")</f>
        <v>N/A</v>
      </c>
      <c r="O21" s="391" t="str">
        <f>IF(AND(ISNUMBER('F3'!Y16),'F3'!Y16&gt;0),IF(ISNUMBER('F3'!Y17),('F3'!Y17/'F3'!Y16)*1000,"N/A"),"N/A")</f>
        <v>N/A</v>
      </c>
      <c r="P21" s="391" t="str">
        <f>IF(AND(ISNUMBER('F3'!Z16),'F3'!Z16&gt;0),IF(ISNUMBER('F3'!Z17),('F3'!Z17/'F3'!Z16)*1000,"N/A"),"N/A")</f>
        <v>N/A</v>
      </c>
      <c r="Q21" s="391" t="str">
        <f>IF(AND(ISNUMBER('F3'!AA16),'F3'!AA16&gt;0),IF(ISNUMBER('F3'!AA17),('F3'!AA17/'F3'!AA16)*1000,"N/A"),"N/A")</f>
        <v>N/A</v>
      </c>
      <c r="R21" s="391" t="str">
        <f>IF(AND(ISNUMBER('F3'!AB16),'F3'!AB16&gt;0),IF(ISNUMBER('F3'!AB17),('F3'!AB17/'F3'!AB16)*1000,"N/A"),"N/A")</f>
        <v>N/A</v>
      </c>
      <c r="S21" s="391" t="str">
        <f>IF(AND(ISNUMBER('F3'!AC16),'F3'!AC16&gt;0),IF(ISNUMBER('F3'!AC17),('F3'!AC17/'F3'!AC16)*1000,"N/A"),"N/A")</f>
        <v>N/A</v>
      </c>
      <c r="T21" s="391" t="str">
        <f>IF(AND(ISNUMBER('F3'!AD16),'F3'!AD16&gt;0),IF(ISNUMBER('F3'!AD17),('F3'!AD17/'F3'!AD16)*1000,"N/A"),"N/A")</f>
        <v>N/A</v>
      </c>
      <c r="U21" s="391" t="str">
        <f>IF(AND(ISNUMBER('F3'!AE16),'F3'!AE16&gt;0),IF(ISNUMBER('F3'!AE17),('F3'!AE17/'F3'!AE16)*1000,"N/A"),"N/A")</f>
        <v>N/A</v>
      </c>
      <c r="V21" s="391" t="str">
        <f>IF(AND(ISNUMBER('F3'!AF16),'F3'!AF16&gt;0),IF(ISNUMBER('F3'!AF17),('F3'!AF17/'F3'!AF16)*1000,"N/A"),"N/A")</f>
        <v>N/A</v>
      </c>
      <c r="W21" s="391" t="str">
        <f>IF(AND(ISNUMBER('F3'!AG16),'F3'!AG16&gt;0),IF(ISNUMBER('F3'!AG17),('F3'!AG17/'F3'!AG16)*1000,"N/A"),"N/A")</f>
        <v>N/A</v>
      </c>
      <c r="X21" s="391" t="str">
        <f>IF(AND(ISNUMBER('F3'!AH16),'F3'!AH16&gt;0),IF(ISNUMBER('F3'!AH17),('F3'!AH17/'F3'!AH16)*1000,"N/A"),"N/A")</f>
        <v>N/A</v>
      </c>
      <c r="Y21" s="391" t="str">
        <f>IF(AND(ISNUMBER('F3'!AI16),'F3'!AI16&gt;0),IF(ISNUMBER('F3'!AI17),('F3'!AI17/'F3'!AI16)*1000,"N/A"),"N/A")</f>
        <v>N/A</v>
      </c>
      <c r="Z21" s="391" t="str">
        <f>IF(AND(ISNUMBER('F3'!AJ16),'F3'!AJ16&gt;0),IF(ISNUMBER('F3'!AJ17),('F3'!AJ17/'F3'!AJ16)*1000,"N/A"),"N/A")</f>
        <v>N/A</v>
      </c>
      <c r="AA21" s="391" t="str">
        <f>IF(AND(ISNUMBER('F3'!AK16),'F3'!AK16&gt;0),IF(ISNUMBER('F3'!AK17),('F3'!AK17/'F3'!AK16)*1000,"N/A"),"N/A")</f>
        <v>N/A</v>
      </c>
      <c r="AB21" s="391" t="str">
        <f>IF(AND(ISNUMBER('F3'!AL16),'F3'!AL16&gt;0),IF(ISNUMBER('F3'!AL17),('F3'!AL17/'F3'!AL16)*1000,"N/A"),"N/A")</f>
        <v>N/A</v>
      </c>
      <c r="AC21" s="391" t="str">
        <f>IF(AND(ISNUMBER('F3'!AM16),'F3'!AM16&gt;0),IF(ISNUMBER('F3'!AM17),('F3'!AM17/'F3'!AM16)*1000,"N/A"),"N/A")</f>
        <v>N/A</v>
      </c>
      <c r="AD21" s="391" t="str">
        <f>IF(AND(ISNUMBER('F3'!AN16),'F3'!AN16&gt;0),IF(ISNUMBER('F3'!AN17),('F3'!AN17/'F3'!AN16)*1000,"N/A"),"N/A")</f>
        <v>N/A</v>
      </c>
      <c r="AE21" s="391" t="str">
        <f>IF(AND(ISNUMBER('F3'!AO16),'F3'!AO16&gt;0),IF(ISNUMBER('F3'!AO17),('F3'!AO17/'F3'!AO16)*1000,"N/A"),"N/A")</f>
        <v>N/A</v>
      </c>
      <c r="AF21" s="391" t="str">
        <f>IF(AND(ISNUMBER('F3'!AP16),'F3'!AP16&gt;0),IF(ISNUMBER('F3'!AP17),('F3'!AP17/'F3'!AP16)*1000,"N/A"),"N/A")</f>
        <v>N/A</v>
      </c>
      <c r="AG21" s="391" t="str">
        <f>IF(AND(ISNUMBER('F3'!AQ16),'F3'!AQ16&gt;0),IF(ISNUMBER('F3'!AQ17),('F3'!AQ17/'F3'!AQ16)*1000,"N/A"),"N/A")</f>
        <v>N/A</v>
      </c>
      <c r="AH21" s="391" t="str">
        <f>IF(AND(ISNUMBER('F3'!AR16),'F3'!AR16&gt;0),IF(ISNUMBER('F3'!AR17),('F3'!AR17/'F3'!AR16)*1000,"N/A"),"N/A")</f>
        <v>N/A</v>
      </c>
      <c r="AI21" s="391" t="str">
        <f>IF(AND(ISNUMBER('F3'!AS16),'F3'!AS16&gt;0),IF(ISNUMBER('F3'!AS17),('F3'!AS17/'F3'!AS16)*1000,"N/A"),"N/A")</f>
        <v>N/A</v>
      </c>
      <c r="AJ21" s="391" t="str">
        <f>IF(AND(ISNUMBER('F3'!AT16),'F3'!AT16&gt;0),IF(ISNUMBER('F3'!AT17),('F3'!AT17/'F3'!AT16)*1000,"N/A"),"N/A")</f>
        <v>N/A</v>
      </c>
      <c r="AK21" s="322"/>
      <c r="AL21" s="12"/>
      <c r="AM21" s="13"/>
      <c r="AN21" s="13"/>
      <c r="AO21" s="13"/>
      <c r="AP21" s="13"/>
      <c r="AQ21" s="4"/>
      <c r="AR21" s="4"/>
    </row>
    <row r="22" spans="1:44" ht="15" customHeight="1" x14ac:dyDescent="0.25">
      <c r="A22" s="62"/>
      <c r="B22" s="127" t="s">
        <v>529</v>
      </c>
      <c r="C22" s="152"/>
      <c r="D22" s="129"/>
      <c r="E22" s="391" t="str">
        <f>IF(AND(ISNUMBER('F3'!O18),'F3'!O18&gt;0),IF(ISNUMBER('F3'!O19),('F3'!O19/'F3'!O18)*1000,"N/A"),"N/A")</f>
        <v>N/A</v>
      </c>
      <c r="F22" s="391" t="str">
        <f>IF(AND(ISNUMBER('F3'!P18),'F3'!P18&gt;0),IF(ISNUMBER('F3'!P19),('F3'!P19/'F3'!P18)*1000,"N/A"),"N/A")</f>
        <v>N/A</v>
      </c>
      <c r="G22" s="391" t="str">
        <f>IF(AND(ISNUMBER('F3'!Q18),'F3'!Q18&gt;0),IF(ISNUMBER('F3'!Q19),('F3'!Q19/'F3'!Q18)*1000,"N/A"),"N/A")</f>
        <v>N/A</v>
      </c>
      <c r="H22" s="391" t="str">
        <f>IF(AND(ISNUMBER('F3'!R18),'F3'!R18&gt;0),IF(ISNUMBER('F3'!R19),('F3'!R19/'F3'!R18)*1000,"N/A"),"N/A")</f>
        <v>N/A</v>
      </c>
      <c r="I22" s="391" t="str">
        <f>IF(AND(ISNUMBER('F3'!S18),'F3'!S18&gt;0),IF(ISNUMBER('F3'!S19),('F3'!S19/'F3'!S18)*1000,"N/A"),"N/A")</f>
        <v>N/A</v>
      </c>
      <c r="J22" s="391" t="str">
        <f>IF(AND(ISNUMBER('F3'!T18),'F3'!T18&gt;0),IF(ISNUMBER('F3'!T19),('F3'!T19/'F3'!T18)*1000,"N/A"),"N/A")</f>
        <v>N/A</v>
      </c>
      <c r="K22" s="391" t="str">
        <f>IF(AND(ISNUMBER('F3'!U18),'F3'!U18&gt;0),IF(ISNUMBER('F3'!U19),('F3'!U19/'F3'!U18)*1000,"N/A"),"N/A")</f>
        <v>N/A</v>
      </c>
      <c r="L22" s="391" t="str">
        <f>IF(AND(ISNUMBER('F3'!V18),'F3'!V18&gt;0),IF(ISNUMBER('F3'!V19),('F3'!V19/'F3'!V18)*1000,"N/A"),"N/A")</f>
        <v>N/A</v>
      </c>
      <c r="M22" s="391" t="str">
        <f>IF(AND(ISNUMBER('F3'!W18),'F3'!W18&gt;0),IF(ISNUMBER('F3'!W19),('F3'!W19/'F3'!W18)*1000,"N/A"),"N/A")</f>
        <v>N/A</v>
      </c>
      <c r="N22" s="391" t="str">
        <f>IF(AND(ISNUMBER('F3'!X18),'F3'!X18&gt;0),IF(ISNUMBER('F3'!X19),('F3'!X19/'F3'!X18)*1000,"N/A"),"N/A")</f>
        <v>N/A</v>
      </c>
      <c r="O22" s="391" t="str">
        <f>IF(AND(ISNUMBER('F3'!Y18),'F3'!Y18&gt;0),IF(ISNUMBER('F3'!Y19),('F3'!Y19/'F3'!Y18)*1000,"N/A"),"N/A")</f>
        <v>N/A</v>
      </c>
      <c r="P22" s="391" t="str">
        <f>IF(AND(ISNUMBER('F3'!Z18),'F3'!Z18&gt;0),IF(ISNUMBER('F3'!Z19),('F3'!Z19/'F3'!Z18)*1000,"N/A"),"N/A")</f>
        <v>N/A</v>
      </c>
      <c r="Q22" s="391" t="str">
        <f>IF(AND(ISNUMBER('F3'!AA18),'F3'!AA18&gt;0),IF(ISNUMBER('F3'!AA19),('F3'!AA19/'F3'!AA18)*1000,"N/A"),"N/A")</f>
        <v>N/A</v>
      </c>
      <c r="R22" s="391" t="str">
        <f>IF(AND(ISNUMBER('F3'!AB18),'F3'!AB18&gt;0),IF(ISNUMBER('F3'!AB19),('F3'!AB19/'F3'!AB18)*1000,"N/A"),"N/A")</f>
        <v>N/A</v>
      </c>
      <c r="S22" s="391" t="str">
        <f>IF(AND(ISNUMBER('F3'!AC18),'F3'!AC18&gt;0),IF(ISNUMBER('F3'!AC19),('F3'!AC19/'F3'!AC18)*1000,"N/A"),"N/A")</f>
        <v>N/A</v>
      </c>
      <c r="T22" s="391" t="str">
        <f>IF(AND(ISNUMBER('F3'!AD18),'F3'!AD18&gt;0),IF(ISNUMBER('F3'!AD19),('F3'!AD19/'F3'!AD18)*1000,"N/A"),"N/A")</f>
        <v>N/A</v>
      </c>
      <c r="U22" s="391" t="str">
        <f>IF(AND(ISNUMBER('F3'!AE18),'F3'!AE18&gt;0),IF(ISNUMBER('F3'!AE19),('F3'!AE19/'F3'!AE18)*1000,"N/A"),"N/A")</f>
        <v>N/A</v>
      </c>
      <c r="V22" s="391" t="str">
        <f>IF(AND(ISNUMBER('F3'!AF18),'F3'!AF18&gt;0),IF(ISNUMBER('F3'!AF19),('F3'!AF19/'F3'!AF18)*1000,"N/A"),"N/A")</f>
        <v>N/A</v>
      </c>
      <c r="W22" s="391" t="str">
        <f>IF(AND(ISNUMBER('F3'!AG18),'F3'!AG18&gt;0),IF(ISNUMBER('F3'!AG19),('F3'!AG19/'F3'!AG18)*1000,"N/A"),"N/A")</f>
        <v>N/A</v>
      </c>
      <c r="X22" s="391" t="str">
        <f>IF(AND(ISNUMBER('F3'!AH18),'F3'!AH18&gt;0),IF(ISNUMBER('F3'!AH19),('F3'!AH19/'F3'!AH18)*1000,"N/A"),"N/A")</f>
        <v>N/A</v>
      </c>
      <c r="Y22" s="391" t="str">
        <f>IF(AND(ISNUMBER('F3'!AI18),'F3'!AI18&gt;0),IF(ISNUMBER('F3'!AI19),('F3'!AI19/'F3'!AI18)*1000,"N/A"),"N/A")</f>
        <v>N/A</v>
      </c>
      <c r="Z22" s="391" t="str">
        <f>IF(AND(ISNUMBER('F3'!AJ18),'F3'!AJ18&gt;0),IF(ISNUMBER('F3'!AJ19),('F3'!AJ19/'F3'!AJ18)*1000,"N/A"),"N/A")</f>
        <v>N/A</v>
      </c>
      <c r="AA22" s="391" t="str">
        <f>IF(AND(ISNUMBER('F3'!AK18),'F3'!AK18&gt;0),IF(ISNUMBER('F3'!AK19),('F3'!AK19/'F3'!AK18)*1000,"N/A"),"N/A")</f>
        <v>N/A</v>
      </c>
      <c r="AB22" s="391" t="str">
        <f>IF(AND(ISNUMBER('F3'!AL18),'F3'!AL18&gt;0),IF(ISNUMBER('F3'!AL19),('F3'!AL19/'F3'!AL18)*1000,"N/A"),"N/A")</f>
        <v>N/A</v>
      </c>
      <c r="AC22" s="391" t="str">
        <f>IF(AND(ISNUMBER('F3'!AM18),'F3'!AM18&gt;0),IF(ISNUMBER('F3'!AM19),('F3'!AM19/'F3'!AM18)*1000,"N/A"),"N/A")</f>
        <v>N/A</v>
      </c>
      <c r="AD22" s="391" t="str">
        <f>IF(AND(ISNUMBER('F3'!AN18),'F3'!AN18&gt;0),IF(ISNUMBER('F3'!AN19),('F3'!AN19/'F3'!AN18)*1000,"N/A"),"N/A")</f>
        <v>N/A</v>
      </c>
      <c r="AE22" s="391" t="str">
        <f>IF(AND(ISNUMBER('F3'!AO18),'F3'!AO18&gt;0),IF(ISNUMBER('F3'!AO19),('F3'!AO19/'F3'!AO18)*1000,"N/A"),"N/A")</f>
        <v>N/A</v>
      </c>
      <c r="AF22" s="391" t="str">
        <f>IF(AND(ISNUMBER('F3'!AP18),'F3'!AP18&gt;0),IF(ISNUMBER('F3'!AP19),('F3'!AP19/'F3'!AP18)*1000,"N/A"),"N/A")</f>
        <v>N/A</v>
      </c>
      <c r="AG22" s="391" t="str">
        <f>IF(AND(ISNUMBER('F3'!AQ18),'F3'!AQ18&gt;0),IF(ISNUMBER('F3'!AQ19),('F3'!AQ19/'F3'!AQ18)*1000,"N/A"),"N/A")</f>
        <v>N/A</v>
      </c>
      <c r="AH22" s="391" t="str">
        <f>IF(AND(ISNUMBER('F3'!AR18),'F3'!AR18&gt;0),IF(ISNUMBER('F3'!AR19),('F3'!AR19/'F3'!AR18)*1000,"N/A"),"N/A")</f>
        <v>N/A</v>
      </c>
      <c r="AI22" s="391" t="str">
        <f>IF(AND(ISNUMBER('F3'!AS18),'F3'!AS18&gt;0),IF(ISNUMBER('F3'!AS19),('F3'!AS19/'F3'!AS18)*1000,"N/A"),"N/A")</f>
        <v>N/A</v>
      </c>
      <c r="AJ22" s="391" t="str">
        <f>IF(AND(ISNUMBER('F3'!AT18),'F3'!AT18&gt;0),IF(ISNUMBER('F3'!AT19),('F3'!AT19/'F3'!AT18)*1000,"N/A"),"N/A")</f>
        <v>N/A</v>
      </c>
      <c r="AK22" s="128"/>
      <c r="AL22" s="12"/>
      <c r="AM22" s="13"/>
      <c r="AN22" s="13"/>
      <c r="AO22" s="13"/>
      <c r="AP22" s="13"/>
      <c r="AQ22" s="4"/>
      <c r="AR22" s="4"/>
    </row>
    <row r="23" spans="1:44" ht="15" customHeight="1" x14ac:dyDescent="0.25">
      <c r="A23" s="62"/>
      <c r="B23" s="127" t="s">
        <v>736</v>
      </c>
      <c r="C23" s="152"/>
      <c r="D23" s="129"/>
      <c r="E23" s="391" t="str">
        <f>IF(AND(ISNUMBER('F3'!O20),'F3'!O20&gt;0),IF(ISNUMBER('F3'!O21),('F3'!O21/'F3'!O20)*1000,"N/A"),"N/A")</f>
        <v>N/A</v>
      </c>
      <c r="F23" s="391" t="str">
        <f>IF(AND(ISNUMBER('F3'!P20),'F3'!P20&gt;0),IF(ISNUMBER('F3'!P21),('F3'!P21/'F3'!P20)*1000,"N/A"),"N/A")</f>
        <v>N/A</v>
      </c>
      <c r="G23" s="391" t="str">
        <f>IF(AND(ISNUMBER('F3'!Q20),'F3'!Q20&gt;0),IF(ISNUMBER('F3'!Q21),('F3'!Q21/'F3'!Q20)*1000,"N/A"),"N/A")</f>
        <v>N/A</v>
      </c>
      <c r="H23" s="391" t="str">
        <f>IF(AND(ISNUMBER('F3'!R20),'F3'!R20&gt;0),IF(ISNUMBER('F3'!R21),('F3'!R21/'F3'!R20)*1000,"N/A"),"N/A")</f>
        <v>N/A</v>
      </c>
      <c r="I23" s="391" t="str">
        <f>IF(AND(ISNUMBER('F3'!S20),'F3'!S20&gt;0),IF(ISNUMBER('F3'!S21),('F3'!S21/'F3'!S20)*1000,"N/A"),"N/A")</f>
        <v>N/A</v>
      </c>
      <c r="J23" s="391" t="str">
        <f>IF(AND(ISNUMBER('F3'!T20),'F3'!T20&gt;0),IF(ISNUMBER('F3'!T21),('F3'!T21/'F3'!T20)*1000,"N/A"),"N/A")</f>
        <v>N/A</v>
      </c>
      <c r="K23" s="391" t="str">
        <f>IF(AND(ISNUMBER('F3'!U20),'F3'!U20&gt;0),IF(ISNUMBER('F3'!U21),('F3'!U21/'F3'!U20)*1000,"N/A"),"N/A")</f>
        <v>N/A</v>
      </c>
      <c r="L23" s="391" t="str">
        <f>IF(AND(ISNUMBER('F3'!V20),'F3'!V20&gt;0),IF(ISNUMBER('F3'!V21),('F3'!V21/'F3'!V20)*1000,"N/A"),"N/A")</f>
        <v>N/A</v>
      </c>
      <c r="M23" s="391" t="str">
        <f>IF(AND(ISNUMBER('F3'!W20),'F3'!W20&gt;0),IF(ISNUMBER('F3'!W21),('F3'!W21/'F3'!W20)*1000,"N/A"),"N/A")</f>
        <v>N/A</v>
      </c>
      <c r="N23" s="391" t="str">
        <f>IF(AND(ISNUMBER('F3'!X20),'F3'!X20&gt;0),IF(ISNUMBER('F3'!X21),('F3'!X21/'F3'!X20)*1000,"N/A"),"N/A")</f>
        <v>N/A</v>
      </c>
      <c r="O23" s="391" t="str">
        <f>IF(AND(ISNUMBER('F3'!Y20),'F3'!Y20&gt;0),IF(ISNUMBER('F3'!Y21),('F3'!Y21/'F3'!Y20)*1000,"N/A"),"N/A")</f>
        <v>N/A</v>
      </c>
      <c r="P23" s="391" t="str">
        <f>IF(AND(ISNUMBER('F3'!Z20),'F3'!Z20&gt;0),IF(ISNUMBER('F3'!Z21),('F3'!Z21/'F3'!Z20)*1000,"N/A"),"N/A")</f>
        <v>N/A</v>
      </c>
      <c r="Q23" s="391" t="str">
        <f>IF(AND(ISNUMBER('F3'!AA20),'F3'!AA20&gt;0),IF(ISNUMBER('F3'!AA21),('F3'!AA21/'F3'!AA20)*1000,"N/A"),"N/A")</f>
        <v>N/A</v>
      </c>
      <c r="R23" s="391" t="str">
        <f>IF(AND(ISNUMBER('F3'!AB20),'F3'!AB20&gt;0),IF(ISNUMBER('F3'!AB21),('F3'!AB21/'F3'!AB20)*1000,"N/A"),"N/A")</f>
        <v>N/A</v>
      </c>
      <c r="S23" s="391" t="str">
        <f>IF(AND(ISNUMBER('F3'!AC20),'F3'!AC20&gt;0),IF(ISNUMBER('F3'!AC21),('F3'!AC21/'F3'!AC20)*1000,"N/A"),"N/A")</f>
        <v>N/A</v>
      </c>
      <c r="T23" s="391" t="str">
        <f>IF(AND(ISNUMBER('F3'!AD20),'F3'!AD20&gt;0),IF(ISNUMBER('F3'!AD21),('F3'!AD21/'F3'!AD20)*1000,"N/A"),"N/A")</f>
        <v>N/A</v>
      </c>
      <c r="U23" s="391" t="str">
        <f>IF(AND(ISNUMBER('F3'!AE20),'F3'!AE20&gt;0),IF(ISNUMBER('F3'!AE21),('F3'!AE21/'F3'!AE20)*1000,"N/A"),"N/A")</f>
        <v>N/A</v>
      </c>
      <c r="V23" s="391" t="str">
        <f>IF(AND(ISNUMBER('F3'!AF20),'F3'!AF20&gt;0),IF(ISNUMBER('F3'!AF21),('F3'!AF21/'F3'!AF20)*1000,"N/A"),"N/A")</f>
        <v>N/A</v>
      </c>
      <c r="W23" s="391" t="str">
        <f>IF(AND(ISNUMBER('F3'!AG20),'F3'!AG20&gt;0),IF(ISNUMBER('F3'!AG21),('F3'!AG21/'F3'!AG20)*1000,"N/A"),"N/A")</f>
        <v>N/A</v>
      </c>
      <c r="X23" s="391" t="str">
        <f>IF(AND(ISNUMBER('F3'!AH20),'F3'!AH20&gt;0),IF(ISNUMBER('F3'!AH21),('F3'!AH21/'F3'!AH20)*1000,"N/A"),"N/A")</f>
        <v>N/A</v>
      </c>
      <c r="Y23" s="391" t="str">
        <f>IF(AND(ISNUMBER('F3'!AI20),'F3'!AI20&gt;0),IF(ISNUMBER('F3'!AI21),('F3'!AI21/'F3'!AI20)*1000,"N/A"),"N/A")</f>
        <v>N/A</v>
      </c>
      <c r="Z23" s="391" t="str">
        <f>IF(AND(ISNUMBER('F3'!AJ20),'F3'!AJ20&gt;0),IF(ISNUMBER('F3'!AJ21),('F3'!AJ21/'F3'!AJ20)*1000,"N/A"),"N/A")</f>
        <v>N/A</v>
      </c>
      <c r="AA23" s="391" t="str">
        <f>IF(AND(ISNUMBER('F3'!AK20),'F3'!AK20&gt;0),IF(ISNUMBER('F3'!AK21),('F3'!AK21/'F3'!AK20)*1000,"N/A"),"N/A")</f>
        <v>N/A</v>
      </c>
      <c r="AB23" s="391" t="str">
        <f>IF(AND(ISNUMBER('F3'!AL20),'F3'!AL20&gt;0),IF(ISNUMBER('F3'!AL21),('F3'!AL21/'F3'!AL20)*1000,"N/A"),"N/A")</f>
        <v>N/A</v>
      </c>
      <c r="AC23" s="391" t="str">
        <f>IF(AND(ISNUMBER('F3'!AM20),'F3'!AM20&gt;0),IF(ISNUMBER('F3'!AM21),('F3'!AM21/'F3'!AM20)*1000,"N/A"),"N/A")</f>
        <v>N/A</v>
      </c>
      <c r="AD23" s="391" t="str">
        <f>IF(AND(ISNUMBER('F3'!AN20),'F3'!AN20&gt;0),IF(ISNUMBER('F3'!AN21),('F3'!AN21/'F3'!AN20)*1000,"N/A"),"N/A")</f>
        <v>N/A</v>
      </c>
      <c r="AE23" s="391" t="str">
        <f>IF(AND(ISNUMBER('F3'!AO20),'F3'!AO20&gt;0),IF(ISNUMBER('F3'!AO21),('F3'!AO21/'F3'!AO20)*1000,"N/A"),"N/A")</f>
        <v>N/A</v>
      </c>
      <c r="AF23" s="391" t="str">
        <f>IF(AND(ISNUMBER('F3'!AP20),'F3'!AP20&gt;0),IF(ISNUMBER('F3'!AP21),('F3'!AP21/'F3'!AP20)*1000,"N/A"),"N/A")</f>
        <v>N/A</v>
      </c>
      <c r="AG23" s="391" t="str">
        <f>IF(AND(ISNUMBER('F3'!AQ20),'F3'!AQ20&gt;0),IF(ISNUMBER('F3'!AQ21),('F3'!AQ21/'F3'!AQ20)*1000,"N/A"),"N/A")</f>
        <v>N/A</v>
      </c>
      <c r="AH23" s="391" t="str">
        <f>IF(AND(ISNUMBER('F3'!AR20),'F3'!AR20&gt;0),IF(ISNUMBER('F3'!AR21),('F3'!AR21/'F3'!AR20)*1000,"N/A"),"N/A")</f>
        <v>N/A</v>
      </c>
      <c r="AI23" s="391" t="str">
        <f>IF(AND(ISNUMBER('F3'!AS20),'F3'!AS20&gt;0),IF(ISNUMBER('F3'!AS21),('F3'!AS21/'F3'!AS20)*1000,"N/A"),"N/A")</f>
        <v>N/A</v>
      </c>
      <c r="AJ23" s="391" t="str">
        <f>IF(AND(ISNUMBER('F3'!AT20),'F3'!AT20&gt;0),IF(ISNUMBER('F3'!AT21),('F3'!AT21/'F3'!AT20)*1000,"N/A"),"N/A")</f>
        <v>N/A</v>
      </c>
      <c r="AK23" s="128"/>
      <c r="AL23" s="12"/>
      <c r="AM23" s="13"/>
      <c r="AN23" s="13"/>
      <c r="AO23" s="13"/>
      <c r="AP23" s="13"/>
      <c r="AQ23" s="4"/>
      <c r="AR23" s="4"/>
    </row>
    <row r="24" spans="1:44" ht="15" customHeight="1" x14ac:dyDescent="0.25">
      <c r="A24" s="62"/>
      <c r="B24" s="127" t="s">
        <v>530</v>
      </c>
      <c r="C24" s="152"/>
      <c r="D24" s="129"/>
      <c r="E24" s="391" t="str">
        <f>IF(AND(ISNUMBER('F3'!O22),'F3'!O22&gt;0),IF(ISNUMBER('F3'!O23),('F3'!O23/'F3'!O22)*1000,"N/A"),"N/A")</f>
        <v>N/A</v>
      </c>
      <c r="F24" s="391" t="str">
        <f>IF(AND(ISNUMBER('F3'!P22),'F3'!P22&gt;0),IF(ISNUMBER('F3'!P23),('F3'!P23/'F3'!P22)*1000,"N/A"),"N/A")</f>
        <v>N/A</v>
      </c>
      <c r="G24" s="391" t="str">
        <f>IF(AND(ISNUMBER('F3'!Q22),'F3'!Q22&gt;0),IF(ISNUMBER('F3'!Q23),('F3'!Q23/'F3'!Q22)*1000,"N/A"),"N/A")</f>
        <v>N/A</v>
      </c>
      <c r="H24" s="391" t="str">
        <f>IF(AND(ISNUMBER('F3'!R22),'F3'!R22&gt;0),IF(ISNUMBER('F3'!R23),('F3'!R23/'F3'!R22)*1000,"N/A"),"N/A")</f>
        <v>N/A</v>
      </c>
      <c r="I24" s="391" t="str">
        <f>IF(AND(ISNUMBER('F3'!S22),'F3'!S22&gt;0),IF(ISNUMBER('F3'!S23),('F3'!S23/'F3'!S22)*1000,"N/A"),"N/A")</f>
        <v>N/A</v>
      </c>
      <c r="J24" s="391" t="str">
        <f>IF(AND(ISNUMBER('F3'!T22),'F3'!T22&gt;0),IF(ISNUMBER('F3'!T23),('F3'!T23/'F3'!T22)*1000,"N/A"),"N/A")</f>
        <v>N/A</v>
      </c>
      <c r="K24" s="391" t="str">
        <f>IF(AND(ISNUMBER('F3'!U22),'F3'!U22&gt;0),IF(ISNUMBER('F3'!U23),('F3'!U23/'F3'!U22)*1000,"N/A"),"N/A")</f>
        <v>N/A</v>
      </c>
      <c r="L24" s="391" t="str">
        <f>IF(AND(ISNUMBER('F3'!V22),'F3'!V22&gt;0),IF(ISNUMBER('F3'!V23),('F3'!V23/'F3'!V22)*1000,"N/A"),"N/A")</f>
        <v>N/A</v>
      </c>
      <c r="M24" s="391" t="str">
        <f>IF(AND(ISNUMBER('F3'!W22),'F3'!W22&gt;0),IF(ISNUMBER('F3'!W23),('F3'!W23/'F3'!W22)*1000,"N/A"),"N/A")</f>
        <v>N/A</v>
      </c>
      <c r="N24" s="391" t="str">
        <f>IF(AND(ISNUMBER('F3'!X22),'F3'!X22&gt;0),IF(ISNUMBER('F3'!X23),('F3'!X23/'F3'!X22)*1000,"N/A"),"N/A")</f>
        <v>N/A</v>
      </c>
      <c r="O24" s="391" t="str">
        <f>IF(AND(ISNUMBER('F3'!Y22),'F3'!Y22&gt;0),IF(ISNUMBER('F3'!Y23),('F3'!Y23/'F3'!Y22)*1000,"N/A"),"N/A")</f>
        <v>N/A</v>
      </c>
      <c r="P24" s="391" t="str">
        <f>IF(AND(ISNUMBER('F3'!Z22),'F3'!Z22&gt;0),IF(ISNUMBER('F3'!Z23),('F3'!Z23/'F3'!Z22)*1000,"N/A"),"N/A")</f>
        <v>N/A</v>
      </c>
      <c r="Q24" s="391" t="str">
        <f>IF(AND(ISNUMBER('F3'!AA22),'F3'!AA22&gt;0),IF(ISNUMBER('F3'!AA23),('F3'!AA23/'F3'!AA22)*1000,"N/A"),"N/A")</f>
        <v>N/A</v>
      </c>
      <c r="R24" s="391" t="str">
        <f>IF(AND(ISNUMBER('F3'!AB22),'F3'!AB22&gt;0),IF(ISNUMBER('F3'!AB23),('F3'!AB23/'F3'!AB22)*1000,"N/A"),"N/A")</f>
        <v>N/A</v>
      </c>
      <c r="S24" s="391" t="str">
        <f>IF(AND(ISNUMBER('F3'!AC22),'F3'!AC22&gt;0),IF(ISNUMBER('F3'!AC23),('F3'!AC23/'F3'!AC22)*1000,"N/A"),"N/A")</f>
        <v>N/A</v>
      </c>
      <c r="T24" s="391" t="str">
        <f>IF(AND(ISNUMBER('F3'!AD22),'F3'!AD22&gt;0),IF(ISNUMBER('F3'!AD23),('F3'!AD23/'F3'!AD22)*1000,"N/A"),"N/A")</f>
        <v>N/A</v>
      </c>
      <c r="U24" s="391" t="str">
        <f>IF(AND(ISNUMBER('F3'!AE22),'F3'!AE22&gt;0),IF(ISNUMBER('F3'!AE23),('F3'!AE23/'F3'!AE22)*1000,"N/A"),"N/A")</f>
        <v>N/A</v>
      </c>
      <c r="V24" s="391" t="str">
        <f>IF(AND(ISNUMBER('F3'!AF22),'F3'!AF22&gt;0),IF(ISNUMBER('F3'!AF23),('F3'!AF23/'F3'!AF22)*1000,"N/A"),"N/A")</f>
        <v>N/A</v>
      </c>
      <c r="W24" s="391" t="str">
        <f>IF(AND(ISNUMBER('F3'!AG22),'F3'!AG22&gt;0),IF(ISNUMBER('F3'!AG23),('F3'!AG23/'F3'!AG22)*1000,"N/A"),"N/A")</f>
        <v>N/A</v>
      </c>
      <c r="X24" s="391" t="str">
        <f>IF(AND(ISNUMBER('F3'!AH22),'F3'!AH22&gt;0),IF(ISNUMBER('F3'!AH23),('F3'!AH23/'F3'!AH22)*1000,"N/A"),"N/A")</f>
        <v>N/A</v>
      </c>
      <c r="Y24" s="391" t="str">
        <f>IF(AND(ISNUMBER('F3'!AI22),'F3'!AI22&gt;0),IF(ISNUMBER('F3'!AI23),('F3'!AI23/'F3'!AI22)*1000,"N/A"),"N/A")</f>
        <v>N/A</v>
      </c>
      <c r="Z24" s="391" t="str">
        <f>IF(AND(ISNUMBER('F3'!AJ22),'F3'!AJ22&gt;0),IF(ISNUMBER('F3'!AJ23),('F3'!AJ23/'F3'!AJ22)*1000,"N/A"),"N/A")</f>
        <v>N/A</v>
      </c>
      <c r="AA24" s="391" t="str">
        <f>IF(AND(ISNUMBER('F3'!AK22),'F3'!AK22&gt;0),IF(ISNUMBER('F3'!AK23),('F3'!AK23/'F3'!AK22)*1000,"N/A"),"N/A")</f>
        <v>N/A</v>
      </c>
      <c r="AB24" s="391" t="str">
        <f>IF(AND(ISNUMBER('F3'!AL22),'F3'!AL22&gt;0),IF(ISNUMBER('F3'!AL23),('F3'!AL23/'F3'!AL22)*1000,"N/A"),"N/A")</f>
        <v>N/A</v>
      </c>
      <c r="AC24" s="391" t="str">
        <f>IF(AND(ISNUMBER('F3'!AM22),'F3'!AM22&gt;0),IF(ISNUMBER('F3'!AM23),('F3'!AM23/'F3'!AM22)*1000,"N/A"),"N/A")</f>
        <v>N/A</v>
      </c>
      <c r="AD24" s="391" t="str">
        <f>IF(AND(ISNUMBER('F3'!AN22),'F3'!AN22&gt;0),IF(ISNUMBER('F3'!AN23),('F3'!AN23/'F3'!AN22)*1000,"N/A"),"N/A")</f>
        <v>N/A</v>
      </c>
      <c r="AE24" s="391" t="str">
        <f>IF(AND(ISNUMBER('F3'!AO22),'F3'!AO22&gt;0),IF(ISNUMBER('F3'!AO23),('F3'!AO23/'F3'!AO22)*1000,"N/A"),"N/A")</f>
        <v>N/A</v>
      </c>
      <c r="AF24" s="391" t="str">
        <f>IF(AND(ISNUMBER('F3'!AP22),'F3'!AP22&gt;0),IF(ISNUMBER('F3'!AP23),('F3'!AP23/'F3'!AP22)*1000,"N/A"),"N/A")</f>
        <v>N/A</v>
      </c>
      <c r="AG24" s="391" t="str">
        <f>IF(AND(ISNUMBER('F3'!AQ22),'F3'!AQ22&gt;0),IF(ISNUMBER('F3'!AQ23),('F3'!AQ23/'F3'!AQ22)*1000,"N/A"),"N/A")</f>
        <v>N/A</v>
      </c>
      <c r="AH24" s="391" t="str">
        <f>IF(AND(ISNUMBER('F3'!AR22),'F3'!AR22&gt;0),IF(ISNUMBER('F3'!AR23),('F3'!AR23/'F3'!AR22)*1000,"N/A"),"N/A")</f>
        <v>N/A</v>
      </c>
      <c r="AI24" s="391" t="str">
        <f>IF(AND(ISNUMBER('F3'!AS22),'F3'!AS22&gt;0),IF(ISNUMBER('F3'!AS23),('F3'!AS23/'F3'!AS22)*1000,"N/A"),"N/A")</f>
        <v>N/A</v>
      </c>
      <c r="AJ24" s="391" t="str">
        <f>IF(AND(ISNUMBER('F3'!AT22),'F3'!AT22&gt;0),IF(ISNUMBER('F3'!AT23),('F3'!AT23/'F3'!AT22)*1000,"N/A"),"N/A")</f>
        <v>N/A</v>
      </c>
      <c r="AK24" s="128"/>
      <c r="AL24" s="12"/>
      <c r="AM24" s="13"/>
      <c r="AN24" s="13"/>
      <c r="AO24" s="13"/>
      <c r="AP24" s="13"/>
      <c r="AQ24" s="4"/>
      <c r="AR24" s="4"/>
    </row>
    <row r="25" spans="1:44" ht="15" customHeight="1" x14ac:dyDescent="0.25">
      <c r="A25" s="62"/>
      <c r="B25" s="127" t="s">
        <v>531</v>
      </c>
      <c r="C25" s="152"/>
      <c r="D25" s="129"/>
      <c r="E25" s="391" t="str">
        <f>IF(AND(ISNUMBER('F3'!O24),'F3'!O24&gt;0),IF(ISNUMBER('F3'!O25),('F3'!O25/'F3'!O24)*1000,"N/A"),"N/A")</f>
        <v>N/A</v>
      </c>
      <c r="F25" s="391" t="str">
        <f>IF(AND(ISNUMBER('F3'!P24),'F3'!P24&gt;0),IF(ISNUMBER('F3'!P25),('F3'!P25/'F3'!P24)*1000,"N/A"),"N/A")</f>
        <v>N/A</v>
      </c>
      <c r="G25" s="391" t="str">
        <f>IF(AND(ISNUMBER('F3'!Q24),'F3'!Q24&gt;0),IF(ISNUMBER('F3'!Q25),('F3'!Q25/'F3'!Q24)*1000,"N/A"),"N/A")</f>
        <v>N/A</v>
      </c>
      <c r="H25" s="391" t="str">
        <f>IF(AND(ISNUMBER('F3'!R24),'F3'!R24&gt;0),IF(ISNUMBER('F3'!R25),('F3'!R25/'F3'!R24)*1000,"N/A"),"N/A")</f>
        <v>N/A</v>
      </c>
      <c r="I25" s="391" t="str">
        <f>IF(AND(ISNUMBER('F3'!S24),'F3'!S24&gt;0),IF(ISNUMBER('F3'!S25),('F3'!S25/'F3'!S24)*1000,"N/A"),"N/A")</f>
        <v>N/A</v>
      </c>
      <c r="J25" s="391" t="str">
        <f>IF(AND(ISNUMBER('F3'!T24),'F3'!T24&gt;0),IF(ISNUMBER('F3'!T25),('F3'!T25/'F3'!T24)*1000,"N/A"),"N/A")</f>
        <v>N/A</v>
      </c>
      <c r="K25" s="391" t="str">
        <f>IF(AND(ISNUMBER('F3'!U24),'F3'!U24&gt;0),IF(ISNUMBER('F3'!U25),('F3'!U25/'F3'!U24)*1000,"N/A"),"N/A")</f>
        <v>N/A</v>
      </c>
      <c r="L25" s="391" t="str">
        <f>IF(AND(ISNUMBER('F3'!V24),'F3'!V24&gt;0),IF(ISNUMBER('F3'!V25),('F3'!V25/'F3'!V24)*1000,"N/A"),"N/A")</f>
        <v>N/A</v>
      </c>
      <c r="M25" s="391" t="str">
        <f>IF(AND(ISNUMBER('F3'!W24),'F3'!W24&gt;0),IF(ISNUMBER('F3'!W25),('F3'!W25/'F3'!W24)*1000,"N/A"),"N/A")</f>
        <v>N/A</v>
      </c>
      <c r="N25" s="391" t="str">
        <f>IF(AND(ISNUMBER('F3'!X24),'F3'!X24&gt;0),IF(ISNUMBER('F3'!X25),('F3'!X25/'F3'!X24)*1000,"N/A"),"N/A")</f>
        <v>N/A</v>
      </c>
      <c r="O25" s="391" t="str">
        <f>IF(AND(ISNUMBER('F3'!Y24),'F3'!Y24&gt;0),IF(ISNUMBER('F3'!Y25),('F3'!Y25/'F3'!Y24)*1000,"N/A"),"N/A")</f>
        <v>N/A</v>
      </c>
      <c r="P25" s="391" t="str">
        <f>IF(AND(ISNUMBER('F3'!Z24),'F3'!Z24&gt;0),IF(ISNUMBER('F3'!Z25),('F3'!Z25/'F3'!Z24)*1000,"N/A"),"N/A")</f>
        <v>N/A</v>
      </c>
      <c r="Q25" s="391" t="str">
        <f>IF(AND(ISNUMBER('F3'!AA24),'F3'!AA24&gt;0),IF(ISNUMBER('F3'!AA25),('F3'!AA25/'F3'!AA24)*1000,"N/A"),"N/A")</f>
        <v>N/A</v>
      </c>
      <c r="R25" s="391" t="str">
        <f>IF(AND(ISNUMBER('F3'!AB24),'F3'!AB24&gt;0),IF(ISNUMBER('F3'!AB25),('F3'!AB25/'F3'!AB24)*1000,"N/A"),"N/A")</f>
        <v>N/A</v>
      </c>
      <c r="S25" s="391" t="str">
        <f>IF(AND(ISNUMBER('F3'!AC24),'F3'!AC24&gt;0),IF(ISNUMBER('F3'!AC25),('F3'!AC25/'F3'!AC24)*1000,"N/A"),"N/A")</f>
        <v>N/A</v>
      </c>
      <c r="T25" s="391" t="str">
        <f>IF(AND(ISNUMBER('F3'!AD24),'F3'!AD24&gt;0),IF(ISNUMBER('F3'!AD25),('F3'!AD25/'F3'!AD24)*1000,"N/A"),"N/A")</f>
        <v>N/A</v>
      </c>
      <c r="U25" s="391" t="str">
        <f>IF(AND(ISNUMBER('F3'!AE24),'F3'!AE24&gt;0),IF(ISNUMBER('F3'!AE25),('F3'!AE25/'F3'!AE24)*1000,"N/A"),"N/A")</f>
        <v>N/A</v>
      </c>
      <c r="V25" s="391" t="str">
        <f>IF(AND(ISNUMBER('F3'!AF24),'F3'!AF24&gt;0),IF(ISNUMBER('F3'!AF25),('F3'!AF25/'F3'!AF24)*1000,"N/A"),"N/A")</f>
        <v>N/A</v>
      </c>
      <c r="W25" s="391" t="str">
        <f>IF(AND(ISNUMBER('F3'!AG24),'F3'!AG24&gt;0),IF(ISNUMBER('F3'!AG25),('F3'!AG25/'F3'!AG24)*1000,"N/A"),"N/A")</f>
        <v>N/A</v>
      </c>
      <c r="X25" s="391" t="str">
        <f>IF(AND(ISNUMBER('F3'!AH24),'F3'!AH24&gt;0),IF(ISNUMBER('F3'!AH25),('F3'!AH25/'F3'!AH24)*1000,"N/A"),"N/A")</f>
        <v>N/A</v>
      </c>
      <c r="Y25" s="391" t="str">
        <f>IF(AND(ISNUMBER('F3'!AI24),'F3'!AI24&gt;0),IF(ISNUMBER('F3'!AI25),('F3'!AI25/'F3'!AI24)*1000,"N/A"),"N/A")</f>
        <v>N/A</v>
      </c>
      <c r="Z25" s="391" t="str">
        <f>IF(AND(ISNUMBER('F3'!AJ24),'F3'!AJ24&gt;0),IF(ISNUMBER('F3'!AJ25),('F3'!AJ25/'F3'!AJ24)*1000,"N/A"),"N/A")</f>
        <v>N/A</v>
      </c>
      <c r="AA25" s="391" t="str">
        <f>IF(AND(ISNUMBER('F3'!AK24),'F3'!AK24&gt;0),IF(ISNUMBER('F3'!AK25),('F3'!AK25/'F3'!AK24)*1000,"N/A"),"N/A")</f>
        <v>N/A</v>
      </c>
      <c r="AB25" s="391" t="str">
        <f>IF(AND(ISNUMBER('F3'!AL24),'F3'!AL24&gt;0),IF(ISNUMBER('F3'!AL25),('F3'!AL25/'F3'!AL24)*1000,"N/A"),"N/A")</f>
        <v>N/A</v>
      </c>
      <c r="AC25" s="391" t="str">
        <f>IF(AND(ISNUMBER('F3'!AM24),'F3'!AM24&gt;0),IF(ISNUMBER('F3'!AM25),('F3'!AM25/'F3'!AM24)*1000,"N/A"),"N/A")</f>
        <v>N/A</v>
      </c>
      <c r="AD25" s="391" t="str">
        <f>IF(AND(ISNUMBER('F3'!AN24),'F3'!AN24&gt;0),IF(ISNUMBER('F3'!AN25),('F3'!AN25/'F3'!AN24)*1000,"N/A"),"N/A")</f>
        <v>N/A</v>
      </c>
      <c r="AE25" s="391" t="str">
        <f>IF(AND(ISNUMBER('F3'!AO24),'F3'!AO24&gt;0),IF(ISNUMBER('F3'!AO25),('F3'!AO25/'F3'!AO24)*1000,"N/A"),"N/A")</f>
        <v>N/A</v>
      </c>
      <c r="AF25" s="391" t="str">
        <f>IF(AND(ISNUMBER('F3'!AP24),'F3'!AP24&gt;0),IF(ISNUMBER('F3'!AP25),('F3'!AP25/'F3'!AP24)*1000,"N/A"),"N/A")</f>
        <v>N/A</v>
      </c>
      <c r="AG25" s="391" t="str">
        <f>IF(AND(ISNUMBER('F3'!AQ24),'F3'!AQ24&gt;0),IF(ISNUMBER('F3'!AQ25),('F3'!AQ25/'F3'!AQ24)*1000,"N/A"),"N/A")</f>
        <v>N/A</v>
      </c>
      <c r="AH25" s="391" t="str">
        <f>IF(AND(ISNUMBER('F3'!AR24),'F3'!AR24&gt;0),IF(ISNUMBER('F3'!AR25),('F3'!AR25/'F3'!AR24)*1000,"N/A"),"N/A")</f>
        <v>N/A</v>
      </c>
      <c r="AI25" s="391" t="str">
        <f>IF(AND(ISNUMBER('F3'!AS24),'F3'!AS24&gt;0),IF(ISNUMBER('F3'!AS25),('F3'!AS25/'F3'!AS24)*1000,"N/A"),"N/A")</f>
        <v>N/A</v>
      </c>
      <c r="AJ25" s="391" t="str">
        <f>IF(AND(ISNUMBER('F3'!AT24),'F3'!AT24&gt;0),IF(ISNUMBER('F3'!AT25),('F3'!AT25/'F3'!AT24)*1000,"N/A"),"N/A")</f>
        <v>N/A</v>
      </c>
      <c r="AK25" s="128"/>
      <c r="AL25" s="12"/>
      <c r="AM25" s="13"/>
      <c r="AN25" s="13"/>
      <c r="AO25" s="13"/>
      <c r="AP25" s="13"/>
      <c r="AQ25" s="4"/>
      <c r="AR25" s="4"/>
    </row>
    <row r="26" spans="1:44" ht="15" customHeight="1" x14ac:dyDescent="0.25">
      <c r="A26" s="62"/>
      <c r="B26" s="666" t="s">
        <v>904</v>
      </c>
      <c r="C26" s="152"/>
      <c r="D26" s="129"/>
      <c r="E26" s="391" t="str">
        <f>IF(AND(ISNUMBER('F3'!O26),'F3'!O26&gt;0),IF(ISNUMBER('F3'!O27),('F3'!O27/'F3'!O26)*1000,"N/A"),"N/A")</f>
        <v>N/A</v>
      </c>
      <c r="F26" s="391" t="str">
        <f>IF(AND(ISNUMBER('F3'!P26),'F3'!P26&gt;0),IF(ISNUMBER('F3'!P27),('F3'!P27/'F3'!P26)*1000,"N/A"),"N/A")</f>
        <v>N/A</v>
      </c>
      <c r="G26" s="391" t="str">
        <f>IF(AND(ISNUMBER('F3'!Q26),'F3'!Q26&gt;0),IF(ISNUMBER('F3'!Q27),('F3'!Q27/'F3'!Q26)*1000,"N/A"),"N/A")</f>
        <v>N/A</v>
      </c>
      <c r="H26" s="391" t="str">
        <f>IF(AND(ISNUMBER('F3'!R26),'F3'!R26&gt;0),IF(ISNUMBER('F3'!R27),('F3'!R27/'F3'!R26)*1000,"N/A"),"N/A")</f>
        <v>N/A</v>
      </c>
      <c r="I26" s="391" t="str">
        <f>IF(AND(ISNUMBER('F3'!S26),'F3'!S26&gt;0),IF(ISNUMBER('F3'!S27),('F3'!S27/'F3'!S26)*1000,"N/A"),"N/A")</f>
        <v>N/A</v>
      </c>
      <c r="J26" s="391" t="str">
        <f>IF(AND(ISNUMBER('F3'!T26),'F3'!T26&gt;0),IF(ISNUMBER('F3'!T27),('F3'!T27/'F3'!T26)*1000,"N/A"),"N/A")</f>
        <v>N/A</v>
      </c>
      <c r="K26" s="391" t="str">
        <f>IF(AND(ISNUMBER('F3'!U26),'F3'!U26&gt;0),IF(ISNUMBER('F3'!U27),('F3'!U27/'F3'!U26)*1000,"N/A"),"N/A")</f>
        <v>N/A</v>
      </c>
      <c r="L26" s="391" t="str">
        <f>IF(AND(ISNUMBER('F3'!V26),'F3'!V26&gt;0),IF(ISNUMBER('F3'!V27),('F3'!V27/'F3'!V26)*1000,"N/A"),"N/A")</f>
        <v>N/A</v>
      </c>
      <c r="M26" s="391" t="str">
        <f>IF(AND(ISNUMBER('F3'!W26),'F3'!W26&gt;0),IF(ISNUMBER('F3'!W27),('F3'!W27/'F3'!W26)*1000,"N/A"),"N/A")</f>
        <v>N/A</v>
      </c>
      <c r="N26" s="391" t="str">
        <f>IF(AND(ISNUMBER('F3'!X26),'F3'!X26&gt;0),IF(ISNUMBER('F3'!X27),('F3'!X27/'F3'!X26)*1000,"N/A"),"N/A")</f>
        <v>N/A</v>
      </c>
      <c r="O26" s="391" t="str">
        <f>IF(AND(ISNUMBER('F3'!Y26),'F3'!Y26&gt;0),IF(ISNUMBER('F3'!Y27),('F3'!Y27/'F3'!Y26)*1000,"N/A"),"N/A")</f>
        <v>N/A</v>
      </c>
      <c r="P26" s="391" t="str">
        <f>IF(AND(ISNUMBER('F3'!Z26),'F3'!Z26&gt;0),IF(ISNUMBER('F3'!Z27),('F3'!Z27/'F3'!Z26)*1000,"N/A"),"N/A")</f>
        <v>N/A</v>
      </c>
      <c r="Q26" s="391" t="str">
        <f>IF(AND(ISNUMBER('F3'!AA26),'F3'!AA26&gt;0),IF(ISNUMBER('F3'!AA27),('F3'!AA27/'F3'!AA26)*1000,"N/A"),"N/A")</f>
        <v>N/A</v>
      </c>
      <c r="R26" s="391" t="str">
        <f>IF(AND(ISNUMBER('F3'!AB26),'F3'!AB26&gt;0),IF(ISNUMBER('F3'!AB27),('F3'!AB27/'F3'!AB26)*1000,"N/A"),"N/A")</f>
        <v>N/A</v>
      </c>
      <c r="S26" s="391" t="str">
        <f>IF(AND(ISNUMBER('F3'!AC26),'F3'!AC26&gt;0),IF(ISNUMBER('F3'!AC27),('F3'!AC27/'F3'!AC26)*1000,"N/A"),"N/A")</f>
        <v>N/A</v>
      </c>
      <c r="T26" s="391" t="str">
        <f>IF(AND(ISNUMBER('F3'!AD26),'F3'!AD26&gt;0),IF(ISNUMBER('F3'!AD27),('F3'!AD27/'F3'!AD26)*1000,"N/A"),"N/A")</f>
        <v>N/A</v>
      </c>
      <c r="U26" s="391" t="str">
        <f>IF(AND(ISNUMBER('F3'!AE26),'F3'!AE26&gt;0),IF(ISNUMBER('F3'!AE27),('F3'!AE27/'F3'!AE26)*1000,"N/A"),"N/A")</f>
        <v>N/A</v>
      </c>
      <c r="V26" s="391" t="str">
        <f>IF(AND(ISNUMBER('F3'!AF26),'F3'!AF26&gt;0),IF(ISNUMBER('F3'!AF27),('F3'!AF27/'F3'!AF26)*1000,"N/A"),"N/A")</f>
        <v>N/A</v>
      </c>
      <c r="W26" s="391" t="str">
        <f>IF(AND(ISNUMBER('F3'!AG26),'F3'!AG26&gt;0),IF(ISNUMBER('F3'!AG27),('F3'!AG27/'F3'!AG26)*1000,"N/A"),"N/A")</f>
        <v>N/A</v>
      </c>
      <c r="X26" s="391" t="str">
        <f>IF(AND(ISNUMBER('F3'!AH26),'F3'!AH26&gt;0),IF(ISNUMBER('F3'!AH27),('F3'!AH27/'F3'!AH26)*1000,"N/A"),"N/A")</f>
        <v>N/A</v>
      </c>
      <c r="Y26" s="391" t="str">
        <f>IF(AND(ISNUMBER('F3'!AI26),'F3'!AI26&gt;0),IF(ISNUMBER('F3'!AI27),('F3'!AI27/'F3'!AI26)*1000,"N/A"),"N/A")</f>
        <v>N/A</v>
      </c>
      <c r="Z26" s="391" t="str">
        <f>IF(AND(ISNUMBER('F3'!AJ26),'F3'!AJ26&gt;0),IF(ISNUMBER('F3'!AJ27),('F3'!AJ27/'F3'!AJ26)*1000,"N/A"),"N/A")</f>
        <v>N/A</v>
      </c>
      <c r="AA26" s="391" t="str">
        <f>IF(AND(ISNUMBER('F3'!AK26),'F3'!AK26&gt;0),IF(ISNUMBER('F3'!AK27),('F3'!AK27/'F3'!AK26)*1000,"N/A"),"N/A")</f>
        <v>N/A</v>
      </c>
      <c r="AB26" s="391" t="str">
        <f>IF(AND(ISNUMBER('F3'!AL26),'F3'!AL26&gt;0),IF(ISNUMBER('F3'!AL27),('F3'!AL27/'F3'!AL26)*1000,"N/A"),"N/A")</f>
        <v>N/A</v>
      </c>
      <c r="AC26" s="391" t="str">
        <f>IF(AND(ISNUMBER('F3'!AM26),'F3'!AM26&gt;0),IF(ISNUMBER('F3'!AM27),('F3'!AM27/'F3'!AM26)*1000,"N/A"),"N/A")</f>
        <v>N/A</v>
      </c>
      <c r="AD26" s="391" t="str">
        <f>IF(AND(ISNUMBER('F3'!AN26),'F3'!AN26&gt;0),IF(ISNUMBER('F3'!AN27),('F3'!AN27/'F3'!AN26)*1000,"N/A"),"N/A")</f>
        <v>N/A</v>
      </c>
      <c r="AE26" s="391" t="str">
        <f>IF(AND(ISNUMBER('F3'!AO26),'F3'!AO26&gt;0),IF(ISNUMBER('F3'!AO27),('F3'!AO27/'F3'!AO26)*1000,"N/A"),"N/A")</f>
        <v>N/A</v>
      </c>
      <c r="AF26" s="391" t="str">
        <f>IF(AND(ISNUMBER('F3'!AP26),'F3'!AP26&gt;0),IF(ISNUMBER('F3'!AP27),('F3'!AP27/'F3'!AP26)*1000,"N/A"),"N/A")</f>
        <v>N/A</v>
      </c>
      <c r="AG26" s="391" t="str">
        <f>IF(AND(ISNUMBER('F3'!AQ26),'F3'!AQ26&gt;0),IF(ISNUMBER('F3'!AQ27),('F3'!AQ27/'F3'!AQ26)*1000,"N/A"),"N/A")</f>
        <v>N/A</v>
      </c>
      <c r="AH26" s="391" t="str">
        <f>IF(AND(ISNUMBER('F3'!AR26),'F3'!AR26&gt;0),IF(ISNUMBER('F3'!AR27),('F3'!AR27/'F3'!AR26)*1000,"N/A"),"N/A")</f>
        <v>N/A</v>
      </c>
      <c r="AI26" s="391" t="str">
        <f>IF(AND(ISNUMBER('F3'!AS26),'F3'!AS26&gt;0),IF(ISNUMBER('F3'!AS27),('F3'!AS27/'F3'!AS26)*1000,"N/A"),"N/A")</f>
        <v>N/A</v>
      </c>
      <c r="AJ26" s="391" t="str">
        <f>IF(AND(ISNUMBER('F3'!AT26),'F3'!AT26&gt;0),IF(ISNUMBER('F3'!AT27),('F3'!AT27/'F3'!AT26)*1000,"N/A"),"N/A")</f>
        <v>N/A</v>
      </c>
      <c r="AK26" s="128"/>
      <c r="AL26" s="12"/>
      <c r="AM26" s="13"/>
      <c r="AN26" s="13"/>
      <c r="AO26" s="13"/>
      <c r="AP26" s="13"/>
      <c r="AQ26" s="4"/>
      <c r="AR26" s="4"/>
    </row>
    <row r="27" spans="1:44" ht="15" customHeight="1" x14ac:dyDescent="0.25">
      <c r="A27" s="62"/>
      <c r="B27" s="127" t="s">
        <v>532</v>
      </c>
      <c r="C27" s="152"/>
      <c r="D27" s="129"/>
      <c r="E27" s="391" t="str">
        <f>IF(AND(ISNUMBER('F3'!O28),'F3'!O28&gt;0),IF(ISNUMBER('F3'!O29),('F3'!O29/'F3'!O28)*1000,"N/A"),"N/A")</f>
        <v>N/A</v>
      </c>
      <c r="F27" s="391" t="str">
        <f>IF(AND(ISNUMBER('F3'!P28),'F3'!P28&gt;0),IF(ISNUMBER('F3'!P29),('F3'!P29/'F3'!P28)*1000,"N/A"),"N/A")</f>
        <v>N/A</v>
      </c>
      <c r="G27" s="391" t="str">
        <f>IF(AND(ISNUMBER('F3'!Q28),'F3'!Q28&gt;0),IF(ISNUMBER('F3'!Q29),('F3'!Q29/'F3'!Q28)*1000,"N/A"),"N/A")</f>
        <v>N/A</v>
      </c>
      <c r="H27" s="391" t="str">
        <f>IF(AND(ISNUMBER('F3'!R28),'F3'!R28&gt;0),IF(ISNUMBER('F3'!R29),('F3'!R29/'F3'!R28)*1000,"N/A"),"N/A")</f>
        <v>N/A</v>
      </c>
      <c r="I27" s="391" t="str">
        <f>IF(AND(ISNUMBER('F3'!S28),'F3'!S28&gt;0),IF(ISNUMBER('F3'!S29),('F3'!S29/'F3'!S28)*1000,"N/A"),"N/A")</f>
        <v>N/A</v>
      </c>
      <c r="J27" s="391" t="str">
        <f>IF(AND(ISNUMBER('F3'!T28),'F3'!T28&gt;0),IF(ISNUMBER('F3'!T29),('F3'!T29/'F3'!T28)*1000,"N/A"),"N/A")</f>
        <v>N/A</v>
      </c>
      <c r="K27" s="391" t="str">
        <f>IF(AND(ISNUMBER('F3'!U28),'F3'!U28&gt;0),IF(ISNUMBER('F3'!U29),('F3'!U29/'F3'!U28)*1000,"N/A"),"N/A")</f>
        <v>N/A</v>
      </c>
      <c r="L27" s="391" t="str">
        <f>IF(AND(ISNUMBER('F3'!V28),'F3'!V28&gt;0),IF(ISNUMBER('F3'!V29),('F3'!V29/'F3'!V28)*1000,"N/A"),"N/A")</f>
        <v>N/A</v>
      </c>
      <c r="M27" s="391" t="str">
        <f>IF(AND(ISNUMBER('F3'!W28),'F3'!W28&gt;0),IF(ISNUMBER('F3'!W29),('F3'!W29/'F3'!W28)*1000,"N/A"),"N/A")</f>
        <v>N/A</v>
      </c>
      <c r="N27" s="391" t="str">
        <f>IF(AND(ISNUMBER('F3'!X28),'F3'!X28&gt;0),IF(ISNUMBER('F3'!X29),('F3'!X29/'F3'!X28)*1000,"N/A"),"N/A")</f>
        <v>N/A</v>
      </c>
      <c r="O27" s="391" t="str">
        <f>IF(AND(ISNUMBER('F3'!Y28),'F3'!Y28&gt;0),IF(ISNUMBER('F3'!Y29),('F3'!Y29/'F3'!Y28)*1000,"N/A"),"N/A")</f>
        <v>N/A</v>
      </c>
      <c r="P27" s="391" t="str">
        <f>IF(AND(ISNUMBER('F3'!Z28),'F3'!Z28&gt;0),IF(ISNUMBER('F3'!Z29),('F3'!Z29/'F3'!Z28)*1000,"N/A"),"N/A")</f>
        <v>N/A</v>
      </c>
      <c r="Q27" s="391" t="str">
        <f>IF(AND(ISNUMBER('F3'!AA28),'F3'!AA28&gt;0),IF(ISNUMBER('F3'!AA29),('F3'!AA29/'F3'!AA28)*1000,"N/A"),"N/A")</f>
        <v>N/A</v>
      </c>
      <c r="R27" s="391" t="str">
        <f>IF(AND(ISNUMBER('F3'!AB28),'F3'!AB28&gt;0),IF(ISNUMBER('F3'!AB29),('F3'!AB29/'F3'!AB28)*1000,"N/A"),"N/A")</f>
        <v>N/A</v>
      </c>
      <c r="S27" s="391" t="str">
        <f>IF(AND(ISNUMBER('F3'!AC28),'F3'!AC28&gt;0),IF(ISNUMBER('F3'!AC29),('F3'!AC29/'F3'!AC28)*1000,"N/A"),"N/A")</f>
        <v>N/A</v>
      </c>
      <c r="T27" s="391" t="str">
        <f>IF(AND(ISNUMBER('F3'!AD28),'F3'!AD28&gt;0),IF(ISNUMBER('F3'!AD29),('F3'!AD29/'F3'!AD28)*1000,"N/A"),"N/A")</f>
        <v>N/A</v>
      </c>
      <c r="U27" s="391" t="str">
        <f>IF(AND(ISNUMBER('F3'!AE28),'F3'!AE28&gt;0),IF(ISNUMBER('F3'!AE29),('F3'!AE29/'F3'!AE28)*1000,"N/A"),"N/A")</f>
        <v>N/A</v>
      </c>
      <c r="V27" s="391" t="str">
        <f>IF(AND(ISNUMBER('F3'!AF28),'F3'!AF28&gt;0),IF(ISNUMBER('F3'!AF29),('F3'!AF29/'F3'!AF28)*1000,"N/A"),"N/A")</f>
        <v>N/A</v>
      </c>
      <c r="W27" s="391" t="str">
        <f>IF(AND(ISNUMBER('F3'!AG28),'F3'!AG28&gt;0),IF(ISNUMBER('F3'!AG29),('F3'!AG29/'F3'!AG28)*1000,"N/A"),"N/A")</f>
        <v>N/A</v>
      </c>
      <c r="X27" s="391" t="str">
        <f>IF(AND(ISNUMBER('F3'!AH28),'F3'!AH28&gt;0),IF(ISNUMBER('F3'!AH29),('F3'!AH29/'F3'!AH28)*1000,"N/A"),"N/A")</f>
        <v>N/A</v>
      </c>
      <c r="Y27" s="391" t="str">
        <f>IF(AND(ISNUMBER('F3'!AI28),'F3'!AI28&gt;0),IF(ISNUMBER('F3'!AI29),('F3'!AI29/'F3'!AI28)*1000,"N/A"),"N/A")</f>
        <v>N/A</v>
      </c>
      <c r="Z27" s="391" t="str">
        <f>IF(AND(ISNUMBER('F3'!AJ28),'F3'!AJ28&gt;0),IF(ISNUMBER('F3'!AJ29),('F3'!AJ29/'F3'!AJ28)*1000,"N/A"),"N/A")</f>
        <v>N/A</v>
      </c>
      <c r="AA27" s="391" t="str">
        <f>IF(AND(ISNUMBER('F3'!AK28),'F3'!AK28&gt;0),IF(ISNUMBER('F3'!AK29),('F3'!AK29/'F3'!AK28)*1000,"N/A"),"N/A")</f>
        <v>N/A</v>
      </c>
      <c r="AB27" s="391" t="str">
        <f>IF(AND(ISNUMBER('F3'!AL28),'F3'!AL28&gt;0),IF(ISNUMBER('F3'!AL29),('F3'!AL29/'F3'!AL28)*1000,"N/A"),"N/A")</f>
        <v>N/A</v>
      </c>
      <c r="AC27" s="391" t="str">
        <f>IF(AND(ISNUMBER('F3'!AM28),'F3'!AM28&gt;0),IF(ISNUMBER('F3'!AM29),('F3'!AM29/'F3'!AM28)*1000,"N/A"),"N/A")</f>
        <v>N/A</v>
      </c>
      <c r="AD27" s="391" t="str">
        <f>IF(AND(ISNUMBER('F3'!AN28),'F3'!AN28&gt;0),IF(ISNUMBER('F3'!AN29),('F3'!AN29/'F3'!AN28)*1000,"N/A"),"N/A")</f>
        <v>N/A</v>
      </c>
      <c r="AE27" s="391" t="str">
        <f>IF(AND(ISNUMBER('F3'!AO28),'F3'!AO28&gt;0),IF(ISNUMBER('F3'!AO29),('F3'!AO29/'F3'!AO28)*1000,"N/A"),"N/A")</f>
        <v>N/A</v>
      </c>
      <c r="AF27" s="391" t="str">
        <f>IF(AND(ISNUMBER('F3'!AP28),'F3'!AP28&gt;0),IF(ISNUMBER('F3'!AP29),('F3'!AP29/'F3'!AP28)*1000,"N/A"),"N/A")</f>
        <v>N/A</v>
      </c>
      <c r="AG27" s="391" t="str">
        <f>IF(AND(ISNUMBER('F3'!AQ28),'F3'!AQ28&gt;0),IF(ISNUMBER('F3'!AQ29),('F3'!AQ29/'F3'!AQ28)*1000,"N/A"),"N/A")</f>
        <v>N/A</v>
      </c>
      <c r="AH27" s="391" t="str">
        <f>IF(AND(ISNUMBER('F3'!AR28),'F3'!AR28&gt;0),IF(ISNUMBER('F3'!AR29),('F3'!AR29/'F3'!AR28)*1000,"N/A"),"N/A")</f>
        <v>N/A</v>
      </c>
      <c r="AI27" s="391" t="str">
        <f>IF(AND(ISNUMBER('F3'!AS28),'F3'!AS28&gt;0),IF(ISNUMBER('F3'!AS29),('F3'!AS29/'F3'!AS28)*1000,"N/A"),"N/A")</f>
        <v>N/A</v>
      </c>
      <c r="AJ27" s="391" t="str">
        <f>IF(AND(ISNUMBER('F3'!AT28),'F3'!AT28&gt;0),IF(ISNUMBER('F3'!AT29),('F3'!AT29/'F3'!AT28)*1000,"N/A"),"N/A")</f>
        <v>N/A</v>
      </c>
      <c r="AK27" s="128"/>
      <c r="AL27" s="12"/>
      <c r="AM27" s="13"/>
      <c r="AN27" s="13"/>
      <c r="AO27" s="13"/>
      <c r="AP27" s="13"/>
      <c r="AQ27" s="4"/>
      <c r="AR27" s="4"/>
    </row>
    <row r="28" spans="1:44" ht="15" customHeight="1" x14ac:dyDescent="0.25">
      <c r="A28" s="62"/>
      <c r="B28" s="127" t="s">
        <v>737</v>
      </c>
      <c r="C28" s="152"/>
      <c r="D28" s="129"/>
      <c r="E28" s="391" t="str">
        <f>IF(AND(ISNUMBER('F3'!O30),'F3'!O30&gt;0),IF(ISNUMBER('F3'!O31),('F3'!O31/'F3'!O30)*1000,"N/A"),"N/A")</f>
        <v>N/A</v>
      </c>
      <c r="F28" s="391" t="str">
        <f>IF(AND(ISNUMBER('F3'!P30),'F3'!P30&gt;0),IF(ISNUMBER('F3'!P31),('F3'!P31/'F3'!P30)*1000,"N/A"),"N/A")</f>
        <v>N/A</v>
      </c>
      <c r="G28" s="391" t="str">
        <f>IF(AND(ISNUMBER('F3'!Q30),'F3'!Q30&gt;0),IF(ISNUMBER('F3'!Q31),('F3'!Q31/'F3'!Q30)*1000,"N/A"),"N/A")</f>
        <v>N/A</v>
      </c>
      <c r="H28" s="391" t="str">
        <f>IF(AND(ISNUMBER('F3'!R30),'F3'!R30&gt;0),IF(ISNUMBER('F3'!R31),('F3'!R31/'F3'!R30)*1000,"N/A"),"N/A")</f>
        <v>N/A</v>
      </c>
      <c r="I28" s="391" t="str">
        <f>IF(AND(ISNUMBER('F3'!S30),'F3'!S30&gt;0),IF(ISNUMBER('F3'!S31),('F3'!S31/'F3'!S30)*1000,"N/A"),"N/A")</f>
        <v>N/A</v>
      </c>
      <c r="J28" s="391" t="str">
        <f>IF(AND(ISNUMBER('F3'!T30),'F3'!T30&gt;0),IF(ISNUMBER('F3'!T31),('F3'!T31/'F3'!T30)*1000,"N/A"),"N/A")</f>
        <v>N/A</v>
      </c>
      <c r="K28" s="391" t="str">
        <f>IF(AND(ISNUMBER('F3'!U30),'F3'!U30&gt;0),IF(ISNUMBER('F3'!U31),('F3'!U31/'F3'!U30)*1000,"N/A"),"N/A")</f>
        <v>N/A</v>
      </c>
      <c r="L28" s="391" t="str">
        <f>IF(AND(ISNUMBER('F3'!V30),'F3'!V30&gt;0),IF(ISNUMBER('F3'!V31),('F3'!V31/'F3'!V30)*1000,"N/A"),"N/A")</f>
        <v>N/A</v>
      </c>
      <c r="M28" s="391" t="str">
        <f>IF(AND(ISNUMBER('F3'!W30),'F3'!W30&gt;0),IF(ISNUMBER('F3'!W31),('F3'!W31/'F3'!W30)*1000,"N/A"),"N/A")</f>
        <v>N/A</v>
      </c>
      <c r="N28" s="391" t="str">
        <f>IF(AND(ISNUMBER('F3'!X30),'F3'!X30&gt;0),IF(ISNUMBER('F3'!X31),('F3'!X31/'F3'!X30)*1000,"N/A"),"N/A")</f>
        <v>N/A</v>
      </c>
      <c r="O28" s="391" t="str">
        <f>IF(AND(ISNUMBER('F3'!Y30),'F3'!Y30&gt;0),IF(ISNUMBER('F3'!Y31),('F3'!Y31/'F3'!Y30)*1000,"N/A"),"N/A")</f>
        <v>N/A</v>
      </c>
      <c r="P28" s="391" t="str">
        <f>IF(AND(ISNUMBER('F3'!Z30),'F3'!Z30&gt;0),IF(ISNUMBER('F3'!Z31),('F3'!Z31/'F3'!Z30)*1000,"N/A"),"N/A")</f>
        <v>N/A</v>
      </c>
      <c r="Q28" s="391" t="str">
        <f>IF(AND(ISNUMBER('F3'!AA30),'F3'!AA30&gt;0),IF(ISNUMBER('F3'!AA31),('F3'!AA31/'F3'!AA30)*1000,"N/A"),"N/A")</f>
        <v>N/A</v>
      </c>
      <c r="R28" s="391" t="str">
        <f>IF(AND(ISNUMBER('F3'!AB30),'F3'!AB30&gt;0),IF(ISNUMBER('F3'!AB31),('F3'!AB31/'F3'!AB30)*1000,"N/A"),"N/A")</f>
        <v>N/A</v>
      </c>
      <c r="S28" s="391" t="str">
        <f>IF(AND(ISNUMBER('F3'!AC30),'F3'!AC30&gt;0),IF(ISNUMBER('F3'!AC31),('F3'!AC31/'F3'!AC30)*1000,"N/A"),"N/A")</f>
        <v>N/A</v>
      </c>
      <c r="T28" s="391" t="str">
        <f>IF(AND(ISNUMBER('F3'!AD30),'F3'!AD30&gt;0),IF(ISNUMBER('F3'!AD31),('F3'!AD31/'F3'!AD30)*1000,"N/A"),"N/A")</f>
        <v>N/A</v>
      </c>
      <c r="U28" s="391" t="str">
        <f>IF(AND(ISNUMBER('F3'!AE30),'F3'!AE30&gt;0),IF(ISNUMBER('F3'!AE31),('F3'!AE31/'F3'!AE30)*1000,"N/A"),"N/A")</f>
        <v>N/A</v>
      </c>
      <c r="V28" s="391" t="str">
        <f>IF(AND(ISNUMBER('F3'!AF30),'F3'!AF30&gt;0),IF(ISNUMBER('F3'!AF31),('F3'!AF31/'F3'!AF30)*1000,"N/A"),"N/A")</f>
        <v>N/A</v>
      </c>
      <c r="W28" s="391" t="str">
        <f>IF(AND(ISNUMBER('F3'!AG30),'F3'!AG30&gt;0),IF(ISNUMBER('F3'!AG31),('F3'!AG31/'F3'!AG30)*1000,"N/A"),"N/A")</f>
        <v>N/A</v>
      </c>
      <c r="X28" s="391" t="str">
        <f>IF(AND(ISNUMBER('F3'!AH30),'F3'!AH30&gt;0),IF(ISNUMBER('F3'!AH31),('F3'!AH31/'F3'!AH30)*1000,"N/A"),"N/A")</f>
        <v>N/A</v>
      </c>
      <c r="Y28" s="391" t="str">
        <f>IF(AND(ISNUMBER('F3'!AI30),'F3'!AI30&gt;0),IF(ISNUMBER('F3'!AI31),('F3'!AI31/'F3'!AI30)*1000,"N/A"),"N/A")</f>
        <v>N/A</v>
      </c>
      <c r="Z28" s="391" t="str">
        <f>IF(AND(ISNUMBER('F3'!AJ30),'F3'!AJ30&gt;0),IF(ISNUMBER('F3'!AJ31),('F3'!AJ31/'F3'!AJ30)*1000,"N/A"),"N/A")</f>
        <v>N/A</v>
      </c>
      <c r="AA28" s="391" t="str">
        <f>IF(AND(ISNUMBER('F3'!AK30),'F3'!AK30&gt;0),IF(ISNUMBER('F3'!AK31),('F3'!AK31/'F3'!AK30)*1000,"N/A"),"N/A")</f>
        <v>N/A</v>
      </c>
      <c r="AB28" s="391" t="str">
        <f>IF(AND(ISNUMBER('F3'!AL30),'F3'!AL30&gt;0),IF(ISNUMBER('F3'!AL31),('F3'!AL31/'F3'!AL30)*1000,"N/A"),"N/A")</f>
        <v>N/A</v>
      </c>
      <c r="AC28" s="391" t="str">
        <f>IF(AND(ISNUMBER('F3'!AM30),'F3'!AM30&gt;0),IF(ISNUMBER('F3'!AM31),('F3'!AM31/'F3'!AM30)*1000,"N/A"),"N/A")</f>
        <v>N/A</v>
      </c>
      <c r="AD28" s="391" t="str">
        <f>IF(AND(ISNUMBER('F3'!AN30),'F3'!AN30&gt;0),IF(ISNUMBER('F3'!AN31),('F3'!AN31/'F3'!AN30)*1000,"N/A"),"N/A")</f>
        <v>N/A</v>
      </c>
      <c r="AE28" s="391" t="str">
        <f>IF(AND(ISNUMBER('F3'!AO30),'F3'!AO30&gt;0),IF(ISNUMBER('F3'!AO31),('F3'!AO31/'F3'!AO30)*1000,"N/A"),"N/A")</f>
        <v>N/A</v>
      </c>
      <c r="AF28" s="391" t="str">
        <f>IF(AND(ISNUMBER('F3'!AP30),'F3'!AP30&gt;0),IF(ISNUMBER('F3'!AP31),('F3'!AP31/'F3'!AP30)*1000,"N/A"),"N/A")</f>
        <v>N/A</v>
      </c>
      <c r="AG28" s="391" t="str">
        <f>IF(AND(ISNUMBER('F3'!AQ30),'F3'!AQ30&gt;0),IF(ISNUMBER('F3'!AQ31),('F3'!AQ31/'F3'!AQ30)*1000,"N/A"),"N/A")</f>
        <v>N/A</v>
      </c>
      <c r="AH28" s="391" t="str">
        <f>IF(AND(ISNUMBER('F3'!AR30),'F3'!AR30&gt;0),IF(ISNUMBER('F3'!AR31),('F3'!AR31/'F3'!AR30)*1000,"N/A"),"N/A")</f>
        <v>N/A</v>
      </c>
      <c r="AI28" s="391" t="str">
        <f>IF(AND(ISNUMBER('F3'!AS30),'F3'!AS30&gt;0),IF(ISNUMBER('F3'!AS31),('F3'!AS31/'F3'!AS30)*1000,"N/A"),"N/A")</f>
        <v>N/A</v>
      </c>
      <c r="AJ28" s="391" t="str">
        <f>IF(AND(ISNUMBER('F3'!AT30),'F3'!AT30&gt;0),IF(ISNUMBER('F3'!AT31),('F3'!AT31/'F3'!AT30)*1000,"N/A"),"N/A")</f>
        <v>N/A</v>
      </c>
      <c r="AK28" s="128"/>
      <c r="AL28" s="12"/>
      <c r="AM28" s="13"/>
      <c r="AN28" s="13"/>
      <c r="AO28" s="13"/>
      <c r="AP28" s="13"/>
      <c r="AQ28" s="4"/>
      <c r="AR28" s="4"/>
    </row>
    <row r="29" spans="1:44" ht="15" customHeight="1" x14ac:dyDescent="0.25">
      <c r="A29" s="62"/>
      <c r="B29" s="127" t="s">
        <v>533</v>
      </c>
      <c r="C29" s="152"/>
      <c r="D29" s="129"/>
      <c r="E29" s="391" t="str">
        <f>IF(AND(ISNUMBER('F3'!O32),'F3'!O32&gt;0),IF(ISNUMBER('F3'!O33),('F3'!O33/'F3'!O32)*1000,"N/A"),"N/A")</f>
        <v>N/A</v>
      </c>
      <c r="F29" s="391" t="str">
        <f>IF(AND(ISNUMBER('F3'!P32),'F3'!P32&gt;0),IF(ISNUMBER('F3'!P33),('F3'!P33/'F3'!P32)*1000,"N/A"),"N/A")</f>
        <v>N/A</v>
      </c>
      <c r="G29" s="391" t="str">
        <f>IF(AND(ISNUMBER('F3'!Q32),'F3'!Q32&gt;0),IF(ISNUMBER('F3'!Q33),('F3'!Q33/'F3'!Q32)*1000,"N/A"),"N/A")</f>
        <v>N/A</v>
      </c>
      <c r="H29" s="391" t="str">
        <f>IF(AND(ISNUMBER('F3'!R32),'F3'!R32&gt;0),IF(ISNUMBER('F3'!R33),('F3'!R33/'F3'!R32)*1000,"N/A"),"N/A")</f>
        <v>N/A</v>
      </c>
      <c r="I29" s="391" t="str">
        <f>IF(AND(ISNUMBER('F3'!S32),'F3'!S32&gt;0),IF(ISNUMBER('F3'!S33),('F3'!S33/'F3'!S32)*1000,"N/A"),"N/A")</f>
        <v>N/A</v>
      </c>
      <c r="J29" s="391" t="str">
        <f>IF(AND(ISNUMBER('F3'!T32),'F3'!T32&gt;0),IF(ISNUMBER('F3'!T33),('F3'!T33/'F3'!T32)*1000,"N/A"),"N/A")</f>
        <v>N/A</v>
      </c>
      <c r="K29" s="391" t="str">
        <f>IF(AND(ISNUMBER('F3'!U32),'F3'!U32&gt;0),IF(ISNUMBER('F3'!U33),('F3'!U33/'F3'!U32)*1000,"N/A"),"N/A")</f>
        <v>N/A</v>
      </c>
      <c r="L29" s="391" t="str">
        <f>IF(AND(ISNUMBER('F3'!V32),'F3'!V32&gt;0),IF(ISNUMBER('F3'!V33),('F3'!V33/'F3'!V32)*1000,"N/A"),"N/A")</f>
        <v>N/A</v>
      </c>
      <c r="M29" s="391" t="str">
        <f>IF(AND(ISNUMBER('F3'!W32),'F3'!W32&gt;0),IF(ISNUMBER('F3'!W33),('F3'!W33/'F3'!W32)*1000,"N/A"),"N/A")</f>
        <v>N/A</v>
      </c>
      <c r="N29" s="391" t="str">
        <f>IF(AND(ISNUMBER('F3'!X32),'F3'!X32&gt;0),IF(ISNUMBER('F3'!X33),('F3'!X33/'F3'!X32)*1000,"N/A"),"N/A")</f>
        <v>N/A</v>
      </c>
      <c r="O29" s="391" t="str">
        <f>IF(AND(ISNUMBER('F3'!Y32),'F3'!Y32&gt;0),IF(ISNUMBER('F3'!Y33),('F3'!Y33/'F3'!Y32)*1000,"N/A"),"N/A")</f>
        <v>N/A</v>
      </c>
      <c r="P29" s="391" t="str">
        <f>IF(AND(ISNUMBER('F3'!Z32),'F3'!Z32&gt;0),IF(ISNUMBER('F3'!Z33),('F3'!Z33/'F3'!Z32)*1000,"N/A"),"N/A")</f>
        <v>N/A</v>
      </c>
      <c r="Q29" s="391" t="str">
        <f>IF(AND(ISNUMBER('F3'!AA32),'F3'!AA32&gt;0),IF(ISNUMBER('F3'!AA33),('F3'!AA33/'F3'!AA32)*1000,"N/A"),"N/A")</f>
        <v>N/A</v>
      </c>
      <c r="R29" s="391" t="str">
        <f>IF(AND(ISNUMBER('F3'!AB32),'F3'!AB32&gt;0),IF(ISNUMBER('F3'!AB33),('F3'!AB33/'F3'!AB32)*1000,"N/A"),"N/A")</f>
        <v>N/A</v>
      </c>
      <c r="S29" s="391" t="str">
        <f>IF(AND(ISNUMBER('F3'!AC32),'F3'!AC32&gt;0),IF(ISNUMBER('F3'!AC33),('F3'!AC33/'F3'!AC32)*1000,"N/A"),"N/A")</f>
        <v>N/A</v>
      </c>
      <c r="T29" s="391" t="str">
        <f>IF(AND(ISNUMBER('F3'!AD32),'F3'!AD32&gt;0),IF(ISNUMBER('F3'!AD33),('F3'!AD33/'F3'!AD32)*1000,"N/A"),"N/A")</f>
        <v>N/A</v>
      </c>
      <c r="U29" s="391" t="str">
        <f>IF(AND(ISNUMBER('F3'!AE32),'F3'!AE32&gt;0),IF(ISNUMBER('F3'!AE33),('F3'!AE33/'F3'!AE32)*1000,"N/A"),"N/A")</f>
        <v>N/A</v>
      </c>
      <c r="V29" s="391" t="str">
        <f>IF(AND(ISNUMBER('F3'!AF32),'F3'!AF32&gt;0),IF(ISNUMBER('F3'!AF33),('F3'!AF33/'F3'!AF32)*1000,"N/A"),"N/A")</f>
        <v>N/A</v>
      </c>
      <c r="W29" s="391" t="str">
        <f>IF(AND(ISNUMBER('F3'!AG32),'F3'!AG32&gt;0),IF(ISNUMBER('F3'!AG33),('F3'!AG33/'F3'!AG32)*1000,"N/A"),"N/A")</f>
        <v>N/A</v>
      </c>
      <c r="X29" s="391" t="str">
        <f>IF(AND(ISNUMBER('F3'!AH32),'F3'!AH32&gt;0),IF(ISNUMBER('F3'!AH33),('F3'!AH33/'F3'!AH32)*1000,"N/A"),"N/A")</f>
        <v>N/A</v>
      </c>
      <c r="Y29" s="391" t="str">
        <f>IF(AND(ISNUMBER('F3'!AI32),'F3'!AI32&gt;0),IF(ISNUMBER('F3'!AI33),('F3'!AI33/'F3'!AI32)*1000,"N/A"),"N/A")</f>
        <v>N/A</v>
      </c>
      <c r="Z29" s="391" t="str">
        <f>IF(AND(ISNUMBER('F3'!AJ32),'F3'!AJ32&gt;0),IF(ISNUMBER('F3'!AJ33),('F3'!AJ33/'F3'!AJ32)*1000,"N/A"),"N/A")</f>
        <v>N/A</v>
      </c>
      <c r="AA29" s="391" t="str">
        <f>IF(AND(ISNUMBER('F3'!AK32),'F3'!AK32&gt;0),IF(ISNUMBER('F3'!AK33),('F3'!AK33/'F3'!AK32)*1000,"N/A"),"N/A")</f>
        <v>N/A</v>
      </c>
      <c r="AB29" s="391" t="str">
        <f>IF(AND(ISNUMBER('F3'!AL32),'F3'!AL32&gt;0),IF(ISNUMBER('F3'!AL33),('F3'!AL33/'F3'!AL32)*1000,"N/A"),"N/A")</f>
        <v>N/A</v>
      </c>
      <c r="AC29" s="391" t="str">
        <f>IF(AND(ISNUMBER('F3'!AM32),'F3'!AM32&gt;0),IF(ISNUMBER('F3'!AM33),('F3'!AM33/'F3'!AM32)*1000,"N/A"),"N/A")</f>
        <v>N/A</v>
      </c>
      <c r="AD29" s="391" t="str">
        <f>IF(AND(ISNUMBER('F3'!AN32),'F3'!AN32&gt;0),IF(ISNUMBER('F3'!AN33),('F3'!AN33/'F3'!AN32)*1000,"N/A"),"N/A")</f>
        <v>N/A</v>
      </c>
      <c r="AE29" s="391" t="str">
        <f>IF(AND(ISNUMBER('F3'!AO32),'F3'!AO32&gt;0),IF(ISNUMBER('F3'!AO33),('F3'!AO33/'F3'!AO32)*1000,"N/A"),"N/A")</f>
        <v>N/A</v>
      </c>
      <c r="AF29" s="391" t="str">
        <f>IF(AND(ISNUMBER('F3'!AP32),'F3'!AP32&gt;0),IF(ISNUMBER('F3'!AP33),('F3'!AP33/'F3'!AP32)*1000,"N/A"),"N/A")</f>
        <v>N/A</v>
      </c>
      <c r="AG29" s="391" t="str">
        <f>IF(AND(ISNUMBER('F3'!AQ32),'F3'!AQ32&gt;0),IF(ISNUMBER('F3'!AQ33),('F3'!AQ33/'F3'!AQ32)*1000,"N/A"),"N/A")</f>
        <v>N/A</v>
      </c>
      <c r="AH29" s="391" t="str">
        <f>IF(AND(ISNUMBER('F3'!AR32),'F3'!AR32&gt;0),IF(ISNUMBER('F3'!AR33),('F3'!AR33/'F3'!AR32)*1000,"N/A"),"N/A")</f>
        <v>N/A</v>
      </c>
      <c r="AI29" s="391" t="str">
        <f>IF(AND(ISNUMBER('F3'!AS32),'F3'!AS32&gt;0),IF(ISNUMBER('F3'!AS33),('F3'!AS33/'F3'!AS32)*1000,"N/A"),"N/A")</f>
        <v>N/A</v>
      </c>
      <c r="AJ29" s="391" t="str">
        <f>IF(AND(ISNUMBER('F3'!AT32),'F3'!AT32&gt;0),IF(ISNUMBER('F3'!AT33),('F3'!AT33/'F3'!AT32)*1000,"N/A"),"N/A")</f>
        <v>N/A</v>
      </c>
      <c r="AK29" s="128"/>
      <c r="AL29" s="12"/>
      <c r="AM29" s="13"/>
      <c r="AN29" s="13"/>
      <c r="AO29" s="13"/>
      <c r="AP29" s="13"/>
      <c r="AQ29" s="4"/>
      <c r="AR29" s="4"/>
    </row>
    <row r="30" spans="1:44" ht="3.75" customHeight="1" x14ac:dyDescent="0.25">
      <c r="A30" s="62"/>
      <c r="B30" s="130"/>
      <c r="C30" s="151"/>
      <c r="D30" s="131"/>
      <c r="E30" s="24"/>
      <c r="F30" s="24"/>
      <c r="G30" s="24"/>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50"/>
      <c r="AL30" s="55"/>
      <c r="AM30" s="13"/>
      <c r="AN30" s="13"/>
      <c r="AO30" s="12"/>
      <c r="AP30" s="13"/>
      <c r="AQ30" s="4"/>
      <c r="AR30" s="4"/>
    </row>
    <row r="31" spans="1:44" ht="7.5" customHeight="1" x14ac:dyDescent="0.2">
      <c r="A31" s="196"/>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315"/>
      <c r="AN31" s="315"/>
      <c r="AO31" s="315"/>
      <c r="AP31" s="315"/>
      <c r="AQ31" s="196"/>
      <c r="AR31" s="196"/>
    </row>
    <row r="32" spans="1:44"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sheetData>
  <sheetProtection password="ECAB" sheet="1" objects="1" scenarios="1"/>
  <phoneticPr fontId="2" type="noConversion"/>
  <pageMargins left="0.25" right="0.25" top="0.25" bottom="0.5" header="0" footer="0"/>
  <pageSetup scale="98"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B1:L196"/>
  <sheetViews>
    <sheetView workbookViewId="0">
      <pane ySplit="1" topLeftCell="A2" activePane="bottomLeft" state="frozen"/>
      <selection pane="bottomLeft"/>
    </sheetView>
  </sheetViews>
  <sheetFormatPr defaultRowHeight="12.75" x14ac:dyDescent="0.2"/>
  <cols>
    <col min="2" max="2" width="34.85546875" hidden="1" customWidth="1"/>
    <col min="3" max="3" width="25.85546875" hidden="1" customWidth="1"/>
    <col min="4" max="4" width="29.85546875" hidden="1" customWidth="1"/>
  </cols>
  <sheetData>
    <row r="1" spans="2:4" x14ac:dyDescent="0.2">
      <c r="B1" s="57" t="s">
        <v>58</v>
      </c>
      <c r="C1" s="57" t="s">
        <v>59</v>
      </c>
      <c r="D1" s="57" t="s">
        <v>60</v>
      </c>
    </row>
    <row r="2" spans="2:4" ht="42.75" customHeight="1" x14ac:dyDescent="0.2">
      <c r="B2" t="s">
        <v>57</v>
      </c>
      <c r="C2" s="57" t="s">
        <v>80</v>
      </c>
      <c r="D2" t="b">
        <v>0</v>
      </c>
    </row>
    <row r="3" spans="2:4" x14ac:dyDescent="0.2">
      <c r="B3" t="s">
        <v>61</v>
      </c>
      <c r="C3" s="57" t="s">
        <v>81</v>
      </c>
      <c r="D3" t="str">
        <f>IF(refMO,"Total Firm Override", "Total Firm")</f>
        <v>Total Firm</v>
      </c>
    </row>
    <row r="4" spans="2:4" x14ac:dyDescent="0.2">
      <c r="B4" t="s">
        <v>62</v>
      </c>
      <c r="C4" t="s">
        <v>82</v>
      </c>
      <c r="D4" t="s">
        <v>658</v>
      </c>
    </row>
    <row r="5" spans="2:4" x14ac:dyDescent="0.2">
      <c r="B5" t="s">
        <v>63</v>
      </c>
      <c r="C5" t="s">
        <v>622</v>
      </c>
      <c r="D5" s="659" t="s">
        <v>1745</v>
      </c>
    </row>
    <row r="6" spans="2:4" x14ac:dyDescent="0.2">
      <c r="B6" t="s">
        <v>64</v>
      </c>
      <c r="C6" t="s">
        <v>56</v>
      </c>
      <c r="D6">
        <v>2016</v>
      </c>
    </row>
    <row r="7" spans="2:4" x14ac:dyDescent="0.2">
      <c r="B7" t="s">
        <v>514</v>
      </c>
      <c r="C7" t="s">
        <v>515</v>
      </c>
      <c r="D7">
        <v>1</v>
      </c>
    </row>
    <row r="8" spans="2:4" x14ac:dyDescent="0.2">
      <c r="B8" t="s">
        <v>512</v>
      </c>
      <c r="C8" t="s">
        <v>513</v>
      </c>
      <c r="D8" t="str">
        <f>IF(refOffices=1,refSingleOfc,IF(refOffices=15,ref15Ofc,ref30Ofc))</f>
        <v>Note: This Data Form should be used exclusively by Single-Office Firms, or Multi-Office Firms submitting Aggregate Total Firm Data only.</v>
      </c>
    </row>
    <row r="9" spans="2:4" x14ac:dyDescent="0.2">
      <c r="B9" t="s">
        <v>516</v>
      </c>
      <c r="D9" t="s">
        <v>862</v>
      </c>
    </row>
    <row r="10" spans="2:4" x14ac:dyDescent="0.2">
      <c r="B10" t="s">
        <v>637</v>
      </c>
      <c r="D10" t="s">
        <v>586</v>
      </c>
    </row>
    <row r="11" spans="2:4" x14ac:dyDescent="0.2">
      <c r="B11" t="s">
        <v>28</v>
      </c>
      <c r="D11" t="s">
        <v>863</v>
      </c>
    </row>
    <row r="12" spans="2:4" x14ac:dyDescent="0.2">
      <c r="B12" s="275" t="s">
        <v>11</v>
      </c>
      <c r="D12" s="386">
        <v>1</v>
      </c>
    </row>
    <row r="13" spans="2:4" x14ac:dyDescent="0.2">
      <c r="B13" t="s">
        <v>296</v>
      </c>
      <c r="C13" t="s">
        <v>297</v>
      </c>
      <c r="D13" t="b">
        <v>1</v>
      </c>
    </row>
    <row r="14" spans="2:4" x14ac:dyDescent="0.2">
      <c r="B14" t="s">
        <v>707</v>
      </c>
      <c r="D14" t="str">
        <f>IF(refPhI_Ind,IF(OR(ISBLANK('F1'!$J34),'F1'!$J34&lt;&gt;"Yes"),"Office" &amp; TEXT('F1'!$E34,"0"),'F1'!$F34),IF(OR(ISBLANK('F1'!$J34),'F1'!$J34&lt;&gt;"Yes"),"",'F1'!$F34))</f>
        <v>Office1</v>
      </c>
    </row>
    <row r="15" spans="2:4" x14ac:dyDescent="0.2">
      <c r="B15" t="s">
        <v>708</v>
      </c>
      <c r="D15" t="str">
        <f>IF(refPhI_Ind,IF(OR(ISBLANK('F1'!$J35),'F1'!$J35&lt;&gt;"Yes"),"Office" &amp; TEXT('F1'!$E35,"0"),'F1'!$F35),IF(OR(ISBLANK('F1'!$J35),'F1'!$J35&lt;&gt;"Yes"),"",'F1'!$F35))</f>
        <v>Office2</v>
      </c>
    </row>
    <row r="16" spans="2:4" x14ac:dyDescent="0.2">
      <c r="B16" t="s">
        <v>709</v>
      </c>
      <c r="D16" t="str">
        <f>IF(refPhI_Ind,IF(OR(ISBLANK('F1'!$J36),'F1'!$J36&lt;&gt;"Yes"),"Office" &amp; TEXT('F1'!$E36,"0"),'F1'!$F36),IF(OR(ISBLANK('F1'!$J36),'F1'!$J36&lt;&gt;"Yes"),"",'F1'!$F36))</f>
        <v>Office3</v>
      </c>
    </row>
    <row r="17" spans="2:12" x14ac:dyDescent="0.2">
      <c r="B17" t="s">
        <v>710</v>
      </c>
      <c r="D17" t="str">
        <f>IF(refPhI_Ind,IF(OR(ISBLANK('F1'!$J37),'F1'!$J37&lt;&gt;"Yes"),"Office" &amp; TEXT('F1'!$E37,"0"),'F1'!$F37),IF(OR(ISBLANK('F1'!$J37),'F1'!$J37&lt;&gt;"Yes"),"",'F1'!$F37))</f>
        <v>Office4</v>
      </c>
    </row>
    <row r="18" spans="2:12" x14ac:dyDescent="0.2">
      <c r="B18" t="s">
        <v>264</v>
      </c>
      <c r="D18" t="str">
        <f>IF(refPhI_Ind,IF(OR(ISBLANK('F1'!$J38),'F1'!$J38&lt;&gt;"Yes"),"Office" &amp; TEXT('F1'!$E38,"0"),'F1'!$F38),IF(OR(ISBLANK('F1'!$J38),'F1'!$J38&lt;&gt;"Yes"),"",'F1'!$F38))</f>
        <v>Office5</v>
      </c>
      <c r="K18" s="389"/>
      <c r="L18" s="389"/>
    </row>
    <row r="19" spans="2:12" x14ac:dyDescent="0.2">
      <c r="B19" t="s">
        <v>265</v>
      </c>
      <c r="D19" t="str">
        <f>IF(refPhI_Ind,IF(OR(ISBLANK('F1'!$J39),'F1'!$J39&lt;&gt;"Yes"),"Office" &amp; TEXT('F1'!$E39,"0"),'F1'!$F39),IF(OR(ISBLANK('F1'!$J39),'F1'!$J39&lt;&gt;"Yes"),"",'F1'!$F39))</f>
        <v>Office6</v>
      </c>
      <c r="K19" s="389"/>
      <c r="L19" s="389"/>
    </row>
    <row r="20" spans="2:12" x14ac:dyDescent="0.2">
      <c r="B20" t="s">
        <v>266</v>
      </c>
      <c r="D20" t="str">
        <f>IF(refPhI_Ind,IF(OR(ISBLANK('F1'!$J40),'F1'!$J40&lt;&gt;"Yes"),"Office" &amp; TEXT('F1'!$E40,"0"),'F1'!$F40),IF(OR(ISBLANK('F1'!$J40),'F1'!$J40&lt;&gt;"Yes"),"",'F1'!$F40))</f>
        <v>Office7</v>
      </c>
      <c r="K20" s="389"/>
      <c r="L20" s="389"/>
    </row>
    <row r="21" spans="2:12" x14ac:dyDescent="0.2">
      <c r="B21" t="s">
        <v>267</v>
      </c>
      <c r="D21" t="str">
        <f>IF(refPhI_Ind,IF(OR(ISBLANK('F1'!$J41),'F1'!$J41&lt;&gt;"Yes"),"Office" &amp; TEXT('F1'!$E41,"0"),'F1'!$F41),IF(OR(ISBLANK('F1'!$J41),'F1'!$J41&lt;&gt;"Yes"),"",'F1'!$F41))</f>
        <v>Office8</v>
      </c>
      <c r="K21" s="389"/>
      <c r="L21" s="389"/>
    </row>
    <row r="22" spans="2:12" x14ac:dyDescent="0.2">
      <c r="B22" t="s">
        <v>268</v>
      </c>
      <c r="D22" t="str">
        <f>IF(refPhI_Ind,IF(OR(ISBLANK('F1'!$J42),'F1'!$J42&lt;&gt;"Yes"),"Office" &amp; TEXT('F1'!$E42,"0"),'F1'!$F42),IF(OR(ISBLANK('F1'!$J42),'F1'!$J42&lt;&gt;"Yes"),"",'F1'!$F42))</f>
        <v>Office9</v>
      </c>
      <c r="K22" s="389"/>
      <c r="L22" s="389"/>
    </row>
    <row r="23" spans="2:12" x14ac:dyDescent="0.2">
      <c r="B23" t="s">
        <v>269</v>
      </c>
      <c r="D23" t="str">
        <f>IF(refPhI_Ind,IF(OR(ISBLANK('F1'!$J43),'F1'!$J43&lt;&gt;"Yes"),"Office" &amp; TEXT('F1'!$E43,"0"),'F1'!$F43),IF(OR(ISBLANK('F1'!$J43),'F1'!$J43&lt;&gt;"Yes"),"",'F1'!$F43))</f>
        <v>Office10</v>
      </c>
      <c r="K23" s="389"/>
      <c r="L23" s="389"/>
    </row>
    <row r="24" spans="2:12" x14ac:dyDescent="0.2">
      <c r="B24" t="s">
        <v>270</v>
      </c>
      <c r="D24" t="str">
        <f>IF(refPhI_Ind,IF(OR(ISBLANK('F1'!$J44),'F1'!$J44&lt;&gt;"Yes"),"Office" &amp; TEXT('F1'!$E44,"0"),'F1'!$F44),IF(OR(ISBLANK('F1'!$J44),'F1'!$J44&lt;&gt;"Yes"),"",'F1'!$F44))</f>
        <v>Office11</v>
      </c>
      <c r="K24" s="389"/>
      <c r="L24" s="389"/>
    </row>
    <row r="25" spans="2:12" x14ac:dyDescent="0.2">
      <c r="B25" t="s">
        <v>271</v>
      </c>
      <c r="D25" t="str">
        <f>IF(refPhI_Ind,IF(OR(ISBLANK('F1'!$J45),'F1'!$J45&lt;&gt;"Yes"),"Office" &amp; TEXT('F1'!$E45,"0"),'F1'!$F45),IF(OR(ISBLANK('F1'!$J45),'F1'!$J45&lt;&gt;"Yes"),"",'F1'!$F45))</f>
        <v>Office12</v>
      </c>
      <c r="K25" s="389"/>
      <c r="L25" s="389"/>
    </row>
    <row r="26" spans="2:12" x14ac:dyDescent="0.2">
      <c r="B26" t="s">
        <v>272</v>
      </c>
      <c r="D26" t="str">
        <f>IF(refPhI_Ind,IF(OR(ISBLANK('F1'!$J46),'F1'!$J46&lt;&gt;"Yes"),"Office" &amp; TEXT('F1'!$E46,"0"),'F1'!$F46),IF(OR(ISBLANK('F1'!$J46),'F1'!$J46&lt;&gt;"Yes"),"",'F1'!$F46))</f>
        <v>Office13</v>
      </c>
      <c r="K26" s="389"/>
      <c r="L26" s="389"/>
    </row>
    <row r="27" spans="2:12" x14ac:dyDescent="0.2">
      <c r="B27" t="s">
        <v>85</v>
      </c>
      <c r="D27" t="str">
        <f>IF(refPhI_Ind,IF(OR(ISBLANK('F1'!$J47),'F1'!$J47&lt;&gt;"Yes"),"Office" &amp; TEXT('F1'!$E47,"0"),'F1'!$F47),IF(OR(ISBLANK('F1'!$J47),'F1'!$J47&lt;&gt;"Yes"),"",'F1'!$F47))</f>
        <v>Office14</v>
      </c>
      <c r="K27" s="389"/>
      <c r="L27" s="389"/>
    </row>
    <row r="28" spans="2:12" x14ac:dyDescent="0.2">
      <c r="B28" t="s">
        <v>86</v>
      </c>
      <c r="D28" t="str">
        <f>IF(refPhI_Ind,IF(OR(ISBLANK('F1'!$J48),'F1'!$J48&lt;&gt;"Yes"),"Office" &amp; TEXT('F1'!$E48,"0"),'F1'!$F48),IF(OR(ISBLANK('F1'!$J48),'F1'!$J48&lt;&gt;"Yes"),"",'F1'!$F48))</f>
        <v>Office15</v>
      </c>
      <c r="K28" s="389"/>
      <c r="L28" s="389"/>
    </row>
    <row r="29" spans="2:12" x14ac:dyDescent="0.2">
      <c r="B29" t="s">
        <v>87</v>
      </c>
      <c r="D29" t="str">
        <f>IF(refPhI_Ind,IF(OR(ISBLANK('F1'!$J49),'F1'!$J49&lt;&gt;"Yes"),"Office" &amp; TEXT('F1'!$E49,"0"),'F1'!$F49),IF(OR(ISBLANK('F1'!$J49),'F1'!$J49&lt;&gt;"Yes"),"",'F1'!$F49))</f>
        <v>Office16</v>
      </c>
      <c r="K29" s="389"/>
      <c r="L29" s="389"/>
    </row>
    <row r="30" spans="2:12" x14ac:dyDescent="0.2">
      <c r="B30" t="s">
        <v>88</v>
      </c>
      <c r="D30" t="str">
        <f>IF(refPhI_Ind,IF(OR(ISBLANK('F1'!$J50),'F1'!$J50&lt;&gt;"Yes"),"Office" &amp; TEXT('F1'!$E50,"0"),'F1'!$F50),IF(OR(ISBLANK('F1'!$J50),'F1'!$J50&lt;&gt;"Yes"),"",'F1'!$F50))</f>
        <v>Office17</v>
      </c>
      <c r="K30" s="389"/>
      <c r="L30" s="389"/>
    </row>
    <row r="31" spans="2:12" x14ac:dyDescent="0.2">
      <c r="B31" t="s">
        <v>89</v>
      </c>
      <c r="D31" t="str">
        <f>IF(refPhI_Ind,IF(OR(ISBLANK('F1'!$J51),'F1'!$J51&lt;&gt;"Yes"),"Office" &amp; TEXT('F1'!$E51,"0"),'F1'!$F51),IF(OR(ISBLANK('F1'!$J51),'F1'!$J51&lt;&gt;"Yes"),"",'F1'!$F51))</f>
        <v>Office18</v>
      </c>
      <c r="K31" s="389"/>
      <c r="L31" s="389"/>
    </row>
    <row r="32" spans="2:12" x14ac:dyDescent="0.2">
      <c r="B32" t="s">
        <v>284</v>
      </c>
      <c r="D32" t="str">
        <f>IF(refPhI_Ind,IF(OR(ISBLANK('F1'!$J52),'F1'!$J52&lt;&gt;"Yes"),"Office" &amp; TEXT('F1'!$E52,"0"),'F1'!$F52),IF(OR(ISBLANK('F1'!$J52),'F1'!$J52&lt;&gt;"Yes"),"",'F1'!$F52))</f>
        <v>Office19</v>
      </c>
      <c r="K32" s="389"/>
      <c r="L32" s="389"/>
    </row>
    <row r="33" spans="2:12" x14ac:dyDescent="0.2">
      <c r="B33" t="s">
        <v>285</v>
      </c>
      <c r="D33" t="str">
        <f>IF(refPhI_Ind,IF(OR(ISBLANK('F1'!$J53),'F1'!$J53&lt;&gt;"Yes"),"Office" &amp; TEXT('F1'!$E53,"0"),'F1'!$F53),IF(OR(ISBLANK('F1'!$J53),'F1'!$J53&lt;&gt;"Yes"),"",'F1'!$F53))</f>
        <v>Office20</v>
      </c>
      <c r="K33" s="389"/>
      <c r="L33" s="389"/>
    </row>
    <row r="34" spans="2:12" x14ac:dyDescent="0.2">
      <c r="B34" t="s">
        <v>286</v>
      </c>
      <c r="D34" t="str">
        <f>IF(refPhI_Ind,IF(OR(ISBLANK('F1'!$J54),'F1'!$J54&lt;&gt;"Yes"),"Office" &amp; TEXT('F1'!$E54,"0"),'F1'!$F54),IF(OR(ISBLANK('F1'!$J54),'F1'!$J54&lt;&gt;"Yes"),"",'F1'!$F54))</f>
        <v>Office21</v>
      </c>
      <c r="K34" s="389"/>
      <c r="L34" s="389"/>
    </row>
    <row r="35" spans="2:12" x14ac:dyDescent="0.2">
      <c r="B35" t="s">
        <v>287</v>
      </c>
      <c r="D35" t="str">
        <f>IF(refPhI_Ind,IF(OR(ISBLANK('F1'!$J55),'F1'!$J55&lt;&gt;"Yes"),"Office" &amp; TEXT('F1'!$E55,"0"),'F1'!$F55),IF(OR(ISBLANK('F1'!$J55),'F1'!$J55&lt;&gt;"Yes"),"",'F1'!$F55))</f>
        <v>Office22</v>
      </c>
      <c r="K35" s="389"/>
      <c r="L35" s="389"/>
    </row>
    <row r="36" spans="2:12" x14ac:dyDescent="0.2">
      <c r="B36" t="s">
        <v>288</v>
      </c>
      <c r="D36" t="str">
        <f>IF(refPhI_Ind,IF(OR(ISBLANK('F1'!$J56),'F1'!$J56&lt;&gt;"Yes"),"Office" &amp; TEXT('F1'!$E56,"0"),'F1'!$F56),IF(OR(ISBLANK('F1'!$J56),'F1'!$J56&lt;&gt;"Yes"),"",'F1'!$F56))</f>
        <v>Office23</v>
      </c>
      <c r="K36" s="389"/>
      <c r="L36" s="389"/>
    </row>
    <row r="37" spans="2:12" x14ac:dyDescent="0.2">
      <c r="B37" t="s">
        <v>289</v>
      </c>
      <c r="D37" t="str">
        <f>IF(refPhI_Ind,IF(OR(ISBLANK('F1'!$J57),'F1'!$J57&lt;&gt;"Yes"),"Office" &amp; TEXT('F1'!$E57,"0"),'F1'!$F57),IF(OR(ISBLANK('F1'!$J57),'F1'!$J57&lt;&gt;"Yes"),"",'F1'!$F57))</f>
        <v>Office24</v>
      </c>
      <c r="K37" s="389"/>
      <c r="L37" s="389"/>
    </row>
    <row r="38" spans="2:12" x14ac:dyDescent="0.2">
      <c r="B38" t="s">
        <v>290</v>
      </c>
      <c r="D38" t="str">
        <f>IF(refPhI_Ind,IF(OR(ISBLANK('F1'!$J58),'F1'!$J58&lt;&gt;"Yes"),"Office" &amp; TEXT('F1'!$E58,"0"),'F1'!$F58),IF(OR(ISBLANK('F1'!$J58),'F1'!$J58&lt;&gt;"Yes"),"",'F1'!$F58))</f>
        <v>Office25</v>
      </c>
      <c r="K38" s="389"/>
      <c r="L38" s="389"/>
    </row>
    <row r="39" spans="2:12" x14ac:dyDescent="0.2">
      <c r="B39" t="s">
        <v>291</v>
      </c>
      <c r="D39" t="str">
        <f>IF(refPhI_Ind,IF(OR(ISBLANK('F1'!$J59),'F1'!$J59&lt;&gt;"Yes"),"Office" &amp; TEXT('F1'!$E59,"0"),'F1'!$F59),IF(OR(ISBLANK('F1'!$J59),'F1'!$J59&lt;&gt;"Yes"),"",'F1'!$F59))</f>
        <v>Office26</v>
      </c>
      <c r="K39" s="389"/>
      <c r="L39" s="389"/>
    </row>
    <row r="40" spans="2:12" x14ac:dyDescent="0.2">
      <c r="B40" t="s">
        <v>292</v>
      </c>
      <c r="D40" t="str">
        <f>IF(refPhI_Ind,IF(OR(ISBLANK('F1'!$J60),'F1'!$J60&lt;&gt;"Yes"),"Office" &amp; TEXT('F1'!$E60,"0"),'F1'!$F60),IF(OR(ISBLANK('F1'!$J60),'F1'!$J60&lt;&gt;"Yes"),"",'F1'!$F60))</f>
        <v>Office27</v>
      </c>
      <c r="K40" s="389"/>
      <c r="L40" s="389"/>
    </row>
    <row r="41" spans="2:12" x14ac:dyDescent="0.2">
      <c r="B41" t="s">
        <v>293</v>
      </c>
      <c r="D41" t="str">
        <f>IF(refPhI_Ind,IF(OR(ISBLANK('F1'!$J61),'F1'!$J61&lt;&gt;"Yes"),"Office" &amp; TEXT('F1'!$E61,"0"),'F1'!$F61),IF(OR(ISBLANK('F1'!$J61),'F1'!$J61&lt;&gt;"Yes"),"",'F1'!$F61))</f>
        <v>Office28</v>
      </c>
      <c r="K41" s="389"/>
      <c r="L41" s="389"/>
    </row>
    <row r="42" spans="2:12" x14ac:dyDescent="0.2">
      <c r="B42" t="s">
        <v>294</v>
      </c>
      <c r="D42" t="str">
        <f>IF(refPhI_Ind,IF(OR(ISBLANK('F1'!$J62),'F1'!$J62&lt;&gt;"Yes"),"Office" &amp; TEXT('F1'!$E62,"0"),'F1'!$F62),IF(OR(ISBLANK('F1'!$J62),'F1'!$J62&lt;&gt;"Yes"),"",'F1'!$F62))</f>
        <v>Office29</v>
      </c>
      <c r="K42" s="389"/>
      <c r="L42" s="389"/>
    </row>
    <row r="43" spans="2:12" x14ac:dyDescent="0.2">
      <c r="B43" t="s">
        <v>295</v>
      </c>
      <c r="D43" t="str">
        <f>IF(refPhI_Ind,IF(OR(ISBLANK('F1'!$J63),'F1'!$J63&lt;&gt;"Yes"),"Office" &amp; TEXT('F1'!$E63,"0"),'F1'!$F63),IF(OR(ISBLANK('F1'!$J63),'F1'!$J63&lt;&gt;"Yes"),"",'F1'!$F63))</f>
        <v>Office30</v>
      </c>
      <c r="K43" s="389"/>
      <c r="L43" s="389"/>
    </row>
    <row r="44" spans="2:12" x14ac:dyDescent="0.2">
      <c r="B44" t="s">
        <v>596</v>
      </c>
      <c r="D44">
        <f>MAX('F1'!W33:W63)</f>
        <v>11</v>
      </c>
      <c r="K44" s="389"/>
      <c r="L44" s="389"/>
    </row>
    <row r="45" spans="2:12" x14ac:dyDescent="0.2">
      <c r="B45" t="s">
        <v>597</v>
      </c>
      <c r="K45" s="389"/>
      <c r="L45" s="389"/>
    </row>
    <row r="46" spans="2:12" x14ac:dyDescent="0.2">
      <c r="B46" t="s">
        <v>277</v>
      </c>
      <c r="D46">
        <f>MAX(D44:D45)</f>
        <v>11</v>
      </c>
      <c r="K46" s="389"/>
      <c r="L46" s="389"/>
    </row>
    <row r="47" spans="2:12" x14ac:dyDescent="0.2">
      <c r="B47" t="s">
        <v>274</v>
      </c>
      <c r="D47" t="str">
        <f>IF(refDROfc&lt;=15,"T1:AS1",IF(refDROfc&lt;=21,"Z1:AS1",IF(refDROfc&lt;=27,"AF1:AU1",IF(refDROfc&lt;=33,"AL1:AU1",IF(refDROfc&lt;=39,"AR1:AS1","")))))</f>
        <v>T1:AS1</v>
      </c>
      <c r="K47" s="389"/>
      <c r="L47" s="389"/>
    </row>
    <row r="48" spans="2:12" x14ac:dyDescent="0.2">
      <c r="B48" t="s">
        <v>275</v>
      </c>
      <c r="D48" t="str">
        <f>IF(refDROfc&lt;=14,"S1:AS1",IF(refDROfc&lt;=20,"Y1:AS1",IF(refDROfc&lt;=26,"AE1:AS1",IF(refDROfc&lt;=32,"AK1:AS1",IF(refDROfc&lt;=38,"AQ1:AS1","")))))</f>
        <v>S1:AS1</v>
      </c>
      <c r="K48" s="389"/>
      <c r="L48" s="389"/>
    </row>
    <row r="49" spans="2:12" x14ac:dyDescent="0.2">
      <c r="B49" t="s">
        <v>276</v>
      </c>
      <c r="D49" t="str">
        <f>IF(refDROfc&lt;=18,"X1:AS1",IF(refDROfc&lt;=30,"AI1:AS1",""))</f>
        <v>X1:AS1</v>
      </c>
      <c r="K49" s="389"/>
      <c r="L49" s="389"/>
    </row>
    <row r="50" spans="2:12" x14ac:dyDescent="0.2">
      <c r="B50" t="s">
        <v>278</v>
      </c>
      <c r="D50" t="str">
        <f>IF(refMaxF1Rows=62,"","A"&amp;refMaxF1Rows&amp;":A61")</f>
        <v>A34:A61</v>
      </c>
      <c r="K50" s="389"/>
      <c r="L50" s="389"/>
    </row>
    <row r="51" spans="2:12" x14ac:dyDescent="0.2">
      <c r="B51" t="s">
        <v>598</v>
      </c>
      <c r="D51" t="str">
        <f>IF(refDROfc&lt;=16,"K1:AI1",IF(refDROfc&lt;=23,"Q1:AI1",IF(refDROfc&lt;=30,"X1:AI1",IF(refDROfc&lt;=37,"AE1:AI1",""))))</f>
        <v>K1:AI1</v>
      </c>
      <c r="K51" s="389"/>
      <c r="L51" s="389"/>
    </row>
    <row r="52" spans="2:12" x14ac:dyDescent="0.2">
      <c r="B52" t="s">
        <v>599</v>
      </c>
      <c r="D52" t="str">
        <f>IF(refDROfc&lt;=15,"K1:AJ1",IF(refDROfc&lt;=22,"R1:AJ1",IF(refDROfc&lt;=29,"Y1:AJ1",IF(refDROfc&lt;=36,"AF1:AJ1",""))))</f>
        <v>K1:AJ1</v>
      </c>
      <c r="K52" s="389"/>
      <c r="L52" s="389"/>
    </row>
    <row r="53" spans="2:12" x14ac:dyDescent="0.2">
      <c r="B53" t="s">
        <v>542</v>
      </c>
      <c r="K53" s="389"/>
      <c r="L53" s="389"/>
    </row>
    <row r="54" spans="2:12" x14ac:dyDescent="0.2">
      <c r="B54" t="s">
        <v>38</v>
      </c>
      <c r="D54">
        <f>MAX('F1'!X33:X63)+1</f>
        <v>34</v>
      </c>
      <c r="K54" s="389"/>
      <c r="L54" s="389"/>
    </row>
    <row r="55" spans="2:12" x14ac:dyDescent="0.2">
      <c r="K55" s="389"/>
      <c r="L55" s="389"/>
    </row>
    <row r="56" spans="2:12" x14ac:dyDescent="0.2">
      <c r="K56" s="389"/>
      <c r="L56" s="389"/>
    </row>
    <row r="57" spans="2:12" x14ac:dyDescent="0.2">
      <c r="B57" s="57" t="s">
        <v>550</v>
      </c>
      <c r="K57" s="389"/>
      <c r="L57" s="389"/>
    </row>
    <row r="58" spans="2:12" x14ac:dyDescent="0.2">
      <c r="B58" s="785" t="s">
        <v>1644</v>
      </c>
      <c r="C58" s="390"/>
      <c r="D58" s="390" t="s">
        <v>1648</v>
      </c>
      <c r="K58" s="389"/>
      <c r="L58" s="389"/>
    </row>
    <row r="59" spans="2:12" x14ac:dyDescent="0.2">
      <c r="B59" s="785" t="s">
        <v>1645</v>
      </c>
      <c r="C59" s="390"/>
      <c r="D59" s="390" t="s">
        <v>1649</v>
      </c>
      <c r="K59" s="389"/>
      <c r="L59" s="389"/>
    </row>
    <row r="60" spans="2:12" x14ac:dyDescent="0.2">
      <c r="B60" s="785" t="s">
        <v>1646</v>
      </c>
      <c r="C60" s="390"/>
      <c r="D60" s="390" t="s">
        <v>1650</v>
      </c>
      <c r="G60" s="389"/>
      <c r="H60" s="389"/>
      <c r="K60" s="389"/>
      <c r="L60" s="389"/>
    </row>
    <row r="61" spans="2:12" x14ac:dyDescent="0.2">
      <c r="B61" s="785" t="s">
        <v>1647</v>
      </c>
      <c r="C61" s="390"/>
      <c r="D61" s="390" t="s">
        <v>1651</v>
      </c>
      <c r="G61" s="389"/>
      <c r="H61" s="389"/>
      <c r="K61" s="389"/>
      <c r="L61" s="389"/>
    </row>
    <row r="62" spans="2:12" x14ac:dyDescent="0.2">
      <c r="B62" s="390" t="s">
        <v>111</v>
      </c>
      <c r="C62" s="390"/>
      <c r="D62" s="390" t="s">
        <v>594</v>
      </c>
      <c r="G62" s="389"/>
      <c r="H62" s="389"/>
      <c r="K62" s="389"/>
      <c r="L62" s="389"/>
    </row>
    <row r="63" spans="2:12" x14ac:dyDescent="0.2">
      <c r="B63" s="390" t="s">
        <v>112</v>
      </c>
      <c r="C63" s="390"/>
      <c r="D63" s="390" t="s">
        <v>595</v>
      </c>
      <c r="K63" s="389"/>
      <c r="L63" s="389"/>
    </row>
    <row r="64" spans="2:12" x14ac:dyDescent="0.2">
      <c r="B64" s="390" t="s">
        <v>113</v>
      </c>
      <c r="C64" s="390"/>
      <c r="D64" s="390" t="s">
        <v>551</v>
      </c>
      <c r="K64" s="389"/>
      <c r="L64" s="389"/>
    </row>
    <row r="65" spans="2:12" x14ac:dyDescent="0.2">
      <c r="B65" s="390" t="s">
        <v>114</v>
      </c>
      <c r="C65" s="390"/>
      <c r="D65" s="390" t="s">
        <v>1652</v>
      </c>
      <c r="K65" s="389"/>
      <c r="L65" s="389"/>
    </row>
    <row r="66" spans="2:12" x14ac:dyDescent="0.2">
      <c r="B66" s="738" t="s">
        <v>1519</v>
      </c>
      <c r="C66" s="390"/>
      <c r="D66" s="390" t="s">
        <v>1653</v>
      </c>
      <c r="K66" s="389"/>
      <c r="L66" s="389"/>
    </row>
    <row r="67" spans="2:12" x14ac:dyDescent="0.2">
      <c r="B67" s="390" t="s">
        <v>115</v>
      </c>
      <c r="C67" s="390"/>
      <c r="D67" s="390" t="s">
        <v>1654</v>
      </c>
      <c r="K67" s="389"/>
      <c r="L67" s="389"/>
    </row>
    <row r="68" spans="2:12" x14ac:dyDescent="0.2">
      <c r="B68" s="390" t="s">
        <v>561</v>
      </c>
      <c r="C68" s="390"/>
      <c r="D68" s="390" t="s">
        <v>1657</v>
      </c>
      <c r="K68" s="389"/>
      <c r="L68" s="389"/>
    </row>
    <row r="69" spans="2:12" x14ac:dyDescent="0.2">
      <c r="B69" s="390" t="s">
        <v>16</v>
      </c>
      <c r="C69" s="390"/>
      <c r="D69" s="390" t="s">
        <v>1658</v>
      </c>
      <c r="G69" s="389"/>
      <c r="H69" s="389"/>
      <c r="K69" s="389"/>
      <c r="L69" s="389"/>
    </row>
    <row r="70" spans="2:12" x14ac:dyDescent="0.2">
      <c r="B70" s="784" t="s">
        <v>36</v>
      </c>
      <c r="C70" s="390" t="s">
        <v>1734</v>
      </c>
      <c r="D70" s="390" t="s">
        <v>1667</v>
      </c>
      <c r="G70" s="389"/>
      <c r="H70" s="389"/>
      <c r="K70" s="389"/>
      <c r="L70" s="389"/>
    </row>
    <row r="71" spans="2:12" x14ac:dyDescent="0.2">
      <c r="B71" s="784" t="s">
        <v>37</v>
      </c>
      <c r="C71" s="390" t="s">
        <v>1735</v>
      </c>
      <c r="D71" s="390" t="s">
        <v>1666</v>
      </c>
      <c r="G71" s="389"/>
      <c r="H71" s="389"/>
      <c r="K71" s="389"/>
      <c r="L71" s="389"/>
    </row>
    <row r="72" spans="2:12" x14ac:dyDescent="0.2">
      <c r="B72" s="784" t="s">
        <v>934</v>
      </c>
      <c r="C72" s="390"/>
      <c r="D72" s="390" t="s">
        <v>1656</v>
      </c>
      <c r="G72" s="389"/>
      <c r="H72" s="389"/>
      <c r="K72" s="389"/>
      <c r="L72" s="389"/>
    </row>
    <row r="73" spans="2:12" x14ac:dyDescent="0.2">
      <c r="B73" s="390" t="s">
        <v>17</v>
      </c>
      <c r="C73" s="390"/>
      <c r="D73" s="390" t="s">
        <v>1659</v>
      </c>
      <c r="G73" s="389"/>
      <c r="H73" s="389"/>
      <c r="K73" s="389"/>
      <c r="L73" s="389"/>
    </row>
    <row r="74" spans="2:12" x14ac:dyDescent="0.2">
      <c r="B74" s="390" t="s">
        <v>18</v>
      </c>
      <c r="C74" s="390"/>
      <c r="D74" s="390" t="s">
        <v>1660</v>
      </c>
      <c r="G74" s="389"/>
      <c r="H74" s="389"/>
      <c r="K74" s="389"/>
      <c r="L74" s="389"/>
    </row>
    <row r="75" spans="2:12" x14ac:dyDescent="0.2">
      <c r="B75" s="390" t="s">
        <v>19</v>
      </c>
      <c r="C75" s="390"/>
      <c r="D75" s="390" t="s">
        <v>1661</v>
      </c>
      <c r="G75" s="389"/>
      <c r="H75" s="389"/>
      <c r="K75" s="389"/>
      <c r="L75" s="389"/>
    </row>
    <row r="76" spans="2:12" x14ac:dyDescent="0.2">
      <c r="B76" s="390" t="s">
        <v>20</v>
      </c>
      <c r="C76" s="390"/>
      <c r="D76" s="390" t="s">
        <v>1662</v>
      </c>
      <c r="G76" s="389"/>
      <c r="H76" s="389"/>
      <c r="K76" s="389"/>
      <c r="L76" s="389"/>
    </row>
    <row r="77" spans="2:12" x14ac:dyDescent="0.2">
      <c r="B77" s="390" t="s">
        <v>21</v>
      </c>
      <c r="C77" s="390"/>
      <c r="D77" s="390" t="s">
        <v>1663</v>
      </c>
      <c r="G77" s="389"/>
      <c r="H77" s="389"/>
      <c r="K77" s="389"/>
      <c r="L77" s="389"/>
    </row>
    <row r="78" spans="2:12" x14ac:dyDescent="0.2">
      <c r="B78" s="784" t="s">
        <v>22</v>
      </c>
      <c r="C78" s="390"/>
      <c r="D78" s="390" t="s">
        <v>1664</v>
      </c>
      <c r="G78" s="389"/>
      <c r="H78" s="389"/>
      <c r="K78" s="389"/>
      <c r="L78" s="389"/>
    </row>
    <row r="79" spans="2:12" x14ac:dyDescent="0.2">
      <c r="B79" s="784" t="s">
        <v>23</v>
      </c>
      <c r="C79" s="390"/>
      <c r="D79" s="390" t="s">
        <v>1665</v>
      </c>
      <c r="G79" s="389"/>
      <c r="H79" s="389"/>
      <c r="K79" s="389"/>
      <c r="L79" s="389"/>
    </row>
    <row r="80" spans="2:12" x14ac:dyDescent="0.2">
      <c r="B80" s="738" t="s">
        <v>560</v>
      </c>
      <c r="C80" s="390"/>
      <c r="D80" s="390" t="s">
        <v>1655</v>
      </c>
      <c r="G80" s="389"/>
      <c r="H80" s="389"/>
      <c r="K80" s="389"/>
      <c r="L80" s="389"/>
    </row>
    <row r="81" spans="2:12" x14ac:dyDescent="0.2">
      <c r="B81" s="390"/>
      <c r="C81" s="374"/>
      <c r="D81" s="390"/>
      <c r="K81" s="389"/>
      <c r="L81" s="389"/>
    </row>
    <row r="82" spans="2:12" x14ac:dyDescent="0.2">
      <c r="B82" s="390"/>
      <c r="D82" s="390"/>
      <c r="K82" s="389"/>
      <c r="L82" s="389"/>
    </row>
    <row r="83" spans="2:12" x14ac:dyDescent="0.2">
      <c r="B83" s="390"/>
      <c r="D83" s="390"/>
      <c r="K83" s="389"/>
      <c r="L83" s="389"/>
    </row>
    <row r="84" spans="2:12" x14ac:dyDescent="0.2">
      <c r="B84" s="390"/>
      <c r="D84" s="390"/>
      <c r="K84" s="389"/>
      <c r="L84" s="389"/>
    </row>
    <row r="85" spans="2:12" x14ac:dyDescent="0.2">
      <c r="K85" s="389"/>
      <c r="L85" s="389"/>
    </row>
    <row r="86" spans="2:12" x14ac:dyDescent="0.2">
      <c r="E86" s="390"/>
      <c r="F86" s="390"/>
      <c r="K86" s="389"/>
      <c r="L86" s="389"/>
    </row>
    <row r="87" spans="2:12" x14ac:dyDescent="0.2">
      <c r="E87" s="390"/>
      <c r="F87" s="390"/>
      <c r="K87" s="389"/>
      <c r="L87" s="389"/>
    </row>
    <row r="88" spans="2:12" x14ac:dyDescent="0.2">
      <c r="E88" s="390"/>
      <c r="F88" s="390"/>
      <c r="K88" s="389"/>
      <c r="L88" s="389"/>
    </row>
    <row r="89" spans="2:12" x14ac:dyDescent="0.2">
      <c r="E89" s="390"/>
      <c r="F89" s="390"/>
      <c r="K89" s="389"/>
      <c r="L89" s="389"/>
    </row>
    <row r="90" spans="2:12" x14ac:dyDescent="0.2">
      <c r="E90" s="390"/>
      <c r="F90" s="390"/>
      <c r="K90" s="389"/>
      <c r="L90" s="389"/>
    </row>
    <row r="91" spans="2:12" x14ac:dyDescent="0.2">
      <c r="E91" s="390"/>
      <c r="F91" s="390"/>
      <c r="G91" s="389"/>
      <c r="H91" s="389"/>
      <c r="K91" s="389"/>
      <c r="L91" s="389"/>
    </row>
    <row r="92" spans="2:12" x14ac:dyDescent="0.2">
      <c r="E92" s="390"/>
      <c r="F92" s="390"/>
      <c r="G92" s="389"/>
      <c r="H92" s="389"/>
      <c r="K92" s="389"/>
      <c r="L92" s="389"/>
    </row>
    <row r="93" spans="2:12" x14ac:dyDescent="0.2">
      <c r="E93" s="390"/>
      <c r="F93" s="390"/>
      <c r="G93" s="389"/>
      <c r="H93" s="389"/>
      <c r="K93" s="389"/>
      <c r="L93" s="389"/>
    </row>
    <row r="94" spans="2:12" x14ac:dyDescent="0.2">
      <c r="E94" s="390"/>
      <c r="F94" s="390"/>
      <c r="G94" s="389"/>
      <c r="H94" s="389"/>
      <c r="K94" s="389"/>
      <c r="L94" s="389"/>
    </row>
    <row r="95" spans="2:12" x14ac:dyDescent="0.2">
      <c r="E95" s="390"/>
      <c r="F95" s="390"/>
      <c r="G95" s="389"/>
      <c r="H95" s="389"/>
      <c r="K95" s="389"/>
      <c r="L95" s="389"/>
    </row>
    <row r="96" spans="2:12" x14ac:dyDescent="0.2">
      <c r="E96" s="390"/>
      <c r="F96" s="390"/>
      <c r="G96" s="389"/>
      <c r="H96" s="389"/>
      <c r="K96" s="389"/>
      <c r="L96" s="389"/>
    </row>
    <row r="97" spans="5:12" x14ac:dyDescent="0.2">
      <c r="E97" s="390"/>
      <c r="F97" s="390"/>
      <c r="G97" s="389"/>
      <c r="H97" s="389"/>
      <c r="K97" s="389"/>
      <c r="L97" s="389"/>
    </row>
    <row r="98" spans="5:12" x14ac:dyDescent="0.2">
      <c r="E98" s="390"/>
      <c r="F98" s="390"/>
      <c r="G98" s="389"/>
      <c r="H98" s="389"/>
      <c r="K98" s="389"/>
      <c r="L98" s="389"/>
    </row>
    <row r="99" spans="5:12" x14ac:dyDescent="0.2">
      <c r="E99" s="390"/>
      <c r="F99" s="390"/>
      <c r="G99" s="389"/>
      <c r="H99" s="389"/>
      <c r="K99" s="389"/>
      <c r="L99" s="389"/>
    </row>
    <row r="100" spans="5:12" x14ac:dyDescent="0.2">
      <c r="G100" s="389"/>
      <c r="H100" s="389"/>
      <c r="K100" s="389"/>
      <c r="L100" s="389"/>
    </row>
    <row r="101" spans="5:12" x14ac:dyDescent="0.2">
      <c r="G101" s="389"/>
      <c r="H101" s="389"/>
      <c r="K101" s="389"/>
      <c r="L101" s="389"/>
    </row>
    <row r="102" spans="5:12" x14ac:dyDescent="0.2">
      <c r="G102" s="389"/>
      <c r="H102" s="389"/>
      <c r="K102" s="389"/>
      <c r="L102" s="389"/>
    </row>
    <row r="103" spans="5:12" x14ac:dyDescent="0.2">
      <c r="G103" s="389"/>
      <c r="H103" s="389"/>
      <c r="K103" s="389"/>
      <c r="L103" s="389"/>
    </row>
    <row r="104" spans="5:12" x14ac:dyDescent="0.2">
      <c r="G104" s="389"/>
      <c r="H104" s="389"/>
      <c r="K104" s="389"/>
      <c r="L104" s="389"/>
    </row>
    <row r="105" spans="5:12" x14ac:dyDescent="0.2">
      <c r="G105" s="389"/>
      <c r="H105" s="389"/>
      <c r="K105" s="389"/>
      <c r="L105" s="389"/>
    </row>
    <row r="106" spans="5:12" x14ac:dyDescent="0.2">
      <c r="G106" s="389"/>
      <c r="H106" s="389"/>
      <c r="K106" s="389"/>
      <c r="L106" s="389"/>
    </row>
    <row r="107" spans="5:12" x14ac:dyDescent="0.2">
      <c r="G107" s="389"/>
      <c r="H107" s="389"/>
      <c r="K107" s="389"/>
      <c r="L107" s="389"/>
    </row>
    <row r="108" spans="5:12" x14ac:dyDescent="0.2">
      <c r="G108" s="389"/>
      <c r="H108" s="389"/>
      <c r="K108" s="389"/>
      <c r="L108" s="389"/>
    </row>
    <row r="109" spans="5:12" x14ac:dyDescent="0.2">
      <c r="G109" s="389"/>
      <c r="H109" s="389"/>
      <c r="K109" s="389"/>
      <c r="L109" s="389"/>
    </row>
    <row r="110" spans="5:12" x14ac:dyDescent="0.2">
      <c r="G110" s="389"/>
      <c r="H110" s="389"/>
      <c r="K110" s="389"/>
      <c r="L110" s="389"/>
    </row>
    <row r="111" spans="5:12" x14ac:dyDescent="0.2">
      <c r="G111" s="389"/>
      <c r="H111" s="389"/>
      <c r="K111" s="389"/>
      <c r="L111" s="389"/>
    </row>
    <row r="112" spans="5:12" x14ac:dyDescent="0.2">
      <c r="G112" s="389"/>
      <c r="H112" s="389"/>
      <c r="K112" s="389"/>
      <c r="L112" s="389"/>
    </row>
    <row r="113" spans="7:12" x14ac:dyDescent="0.2">
      <c r="G113" s="389"/>
      <c r="H113" s="389"/>
      <c r="K113" s="389"/>
      <c r="L113" s="389"/>
    </row>
    <row r="114" spans="7:12" x14ac:dyDescent="0.2">
      <c r="G114" s="389"/>
      <c r="H114" s="389"/>
      <c r="K114" s="389"/>
      <c r="L114" s="389"/>
    </row>
    <row r="115" spans="7:12" x14ac:dyDescent="0.2">
      <c r="G115" s="389"/>
      <c r="H115" s="389"/>
      <c r="K115" s="389"/>
      <c r="L115" s="389"/>
    </row>
    <row r="116" spans="7:12" x14ac:dyDescent="0.2">
      <c r="G116" s="389"/>
      <c r="H116" s="389"/>
      <c r="K116" s="389"/>
      <c r="L116" s="389"/>
    </row>
    <row r="117" spans="7:12" x14ac:dyDescent="0.2">
      <c r="G117" s="389"/>
      <c r="H117" s="389"/>
      <c r="K117" s="389"/>
      <c r="L117" s="389"/>
    </row>
    <row r="118" spans="7:12" x14ac:dyDescent="0.2">
      <c r="G118" s="389"/>
      <c r="H118" s="389"/>
      <c r="K118" s="389"/>
      <c r="L118" s="389"/>
    </row>
    <row r="119" spans="7:12" x14ac:dyDescent="0.2">
      <c r="G119" s="389"/>
      <c r="H119" s="389"/>
      <c r="K119" s="389"/>
      <c r="L119" s="389"/>
    </row>
    <row r="120" spans="7:12" x14ac:dyDescent="0.2">
      <c r="G120" s="389"/>
      <c r="H120" s="389"/>
      <c r="K120" s="389"/>
      <c r="L120" s="389"/>
    </row>
    <row r="121" spans="7:12" x14ac:dyDescent="0.2">
      <c r="G121" s="389"/>
      <c r="H121" s="389"/>
      <c r="K121" s="389"/>
      <c r="L121" s="389"/>
    </row>
    <row r="122" spans="7:12" x14ac:dyDescent="0.2">
      <c r="G122" s="389"/>
      <c r="H122" s="389"/>
      <c r="K122" s="389"/>
      <c r="L122" s="389"/>
    </row>
    <row r="123" spans="7:12" x14ac:dyDescent="0.2">
      <c r="G123" s="389"/>
      <c r="H123" s="389"/>
      <c r="K123" s="389"/>
      <c r="L123" s="389"/>
    </row>
    <row r="124" spans="7:12" x14ac:dyDescent="0.2">
      <c r="G124" s="389"/>
      <c r="H124" s="389"/>
      <c r="K124" s="389"/>
      <c r="L124" s="389"/>
    </row>
    <row r="125" spans="7:12" x14ac:dyDescent="0.2">
      <c r="G125" s="389"/>
      <c r="H125" s="389"/>
      <c r="K125" s="389"/>
      <c r="L125" s="389"/>
    </row>
    <row r="126" spans="7:12" x14ac:dyDescent="0.2">
      <c r="G126" s="389"/>
      <c r="H126" s="389"/>
      <c r="K126" s="389"/>
      <c r="L126" s="389"/>
    </row>
    <row r="127" spans="7:12" x14ac:dyDescent="0.2">
      <c r="G127" s="389"/>
      <c r="H127" s="389"/>
      <c r="K127" s="389"/>
      <c r="L127" s="389"/>
    </row>
    <row r="128" spans="7:12" x14ac:dyDescent="0.2">
      <c r="G128" s="389"/>
      <c r="H128" s="389"/>
      <c r="K128" s="389"/>
      <c r="L128" s="389"/>
    </row>
    <row r="129" spans="7:12" x14ac:dyDescent="0.2">
      <c r="G129" s="389"/>
      <c r="H129" s="389"/>
      <c r="K129" s="389"/>
      <c r="L129" s="389"/>
    </row>
    <row r="130" spans="7:12" x14ac:dyDescent="0.2">
      <c r="G130" s="389"/>
      <c r="H130" s="389"/>
      <c r="K130" s="389"/>
      <c r="L130" s="389"/>
    </row>
    <row r="131" spans="7:12" x14ac:dyDescent="0.2">
      <c r="G131" s="389"/>
      <c r="H131" s="389"/>
      <c r="K131" s="389"/>
      <c r="L131" s="389"/>
    </row>
    <row r="132" spans="7:12" x14ac:dyDescent="0.2">
      <c r="G132" s="389"/>
      <c r="H132" s="389"/>
      <c r="K132" s="389"/>
      <c r="L132" s="389"/>
    </row>
    <row r="133" spans="7:12" x14ac:dyDescent="0.2">
      <c r="G133" s="389"/>
      <c r="H133" s="389"/>
      <c r="K133" s="389"/>
      <c r="L133" s="389"/>
    </row>
    <row r="134" spans="7:12" x14ac:dyDescent="0.2">
      <c r="G134" s="389"/>
      <c r="H134" s="389"/>
      <c r="K134" s="389"/>
      <c r="L134" s="389"/>
    </row>
    <row r="135" spans="7:12" x14ac:dyDescent="0.2">
      <c r="G135" s="389"/>
      <c r="H135" s="389"/>
      <c r="K135" s="389"/>
      <c r="L135" s="389"/>
    </row>
    <row r="136" spans="7:12" x14ac:dyDescent="0.2">
      <c r="G136" s="389"/>
      <c r="H136" s="389"/>
      <c r="K136" s="389"/>
      <c r="L136" s="389"/>
    </row>
    <row r="137" spans="7:12" x14ac:dyDescent="0.2">
      <c r="G137" s="389"/>
      <c r="H137" s="389"/>
      <c r="K137" s="389"/>
      <c r="L137" s="389"/>
    </row>
    <row r="138" spans="7:12" x14ac:dyDescent="0.2">
      <c r="G138" s="389"/>
      <c r="H138" s="389"/>
      <c r="K138" s="389"/>
      <c r="L138" s="389"/>
    </row>
    <row r="139" spans="7:12" x14ac:dyDescent="0.2">
      <c r="G139" s="389"/>
      <c r="H139" s="389"/>
      <c r="K139" s="389"/>
      <c r="L139" s="389"/>
    </row>
    <row r="140" spans="7:12" x14ac:dyDescent="0.2">
      <c r="G140" s="389"/>
      <c r="H140" s="389"/>
      <c r="K140" s="389"/>
      <c r="L140" s="389"/>
    </row>
    <row r="141" spans="7:12" x14ac:dyDescent="0.2">
      <c r="G141" s="389"/>
      <c r="H141" s="389"/>
      <c r="K141" s="389"/>
      <c r="L141" s="389"/>
    </row>
    <row r="142" spans="7:12" x14ac:dyDescent="0.2">
      <c r="G142" s="389"/>
      <c r="H142" s="389"/>
      <c r="K142" s="389"/>
      <c r="L142" s="389"/>
    </row>
    <row r="143" spans="7:12" x14ac:dyDescent="0.2">
      <c r="G143" s="389"/>
      <c r="H143" s="389"/>
      <c r="K143" s="389"/>
      <c r="L143" s="389"/>
    </row>
    <row r="144" spans="7:12" x14ac:dyDescent="0.2">
      <c r="G144" s="389"/>
      <c r="H144" s="389"/>
      <c r="K144" s="389"/>
      <c r="L144" s="389"/>
    </row>
    <row r="145" spans="7:12" x14ac:dyDescent="0.2">
      <c r="G145" s="389"/>
      <c r="H145" s="389"/>
      <c r="K145" s="389"/>
      <c r="L145" s="389"/>
    </row>
    <row r="146" spans="7:12" x14ac:dyDescent="0.2">
      <c r="G146" s="389"/>
      <c r="H146" s="389"/>
      <c r="K146" s="389"/>
      <c r="L146" s="389"/>
    </row>
    <row r="147" spans="7:12" x14ac:dyDescent="0.2">
      <c r="G147" s="389"/>
      <c r="H147" s="389"/>
      <c r="K147" s="389"/>
      <c r="L147" s="389"/>
    </row>
    <row r="148" spans="7:12" x14ac:dyDescent="0.2">
      <c r="G148" s="389"/>
      <c r="H148" s="389"/>
      <c r="K148" s="389"/>
      <c r="L148" s="389"/>
    </row>
    <row r="149" spans="7:12" x14ac:dyDescent="0.2">
      <c r="G149" s="389"/>
      <c r="H149" s="389"/>
      <c r="K149" s="389"/>
      <c r="L149" s="389"/>
    </row>
    <row r="150" spans="7:12" x14ac:dyDescent="0.2">
      <c r="G150" s="389"/>
      <c r="H150" s="389"/>
      <c r="K150" s="389"/>
      <c r="L150" s="389"/>
    </row>
    <row r="151" spans="7:12" x14ac:dyDescent="0.2">
      <c r="G151" s="389"/>
      <c r="H151" s="389"/>
      <c r="K151" s="389"/>
      <c r="L151" s="389"/>
    </row>
    <row r="152" spans="7:12" x14ac:dyDescent="0.2">
      <c r="G152" s="389"/>
      <c r="H152" s="389"/>
      <c r="K152" s="389"/>
      <c r="L152" s="389"/>
    </row>
    <row r="153" spans="7:12" x14ac:dyDescent="0.2">
      <c r="G153" s="389"/>
      <c r="H153" s="389"/>
      <c r="K153" s="389"/>
      <c r="L153" s="389"/>
    </row>
    <row r="154" spans="7:12" x14ac:dyDescent="0.2">
      <c r="G154" s="389"/>
      <c r="H154" s="389"/>
      <c r="K154" s="389"/>
      <c r="L154" s="389"/>
    </row>
    <row r="155" spans="7:12" x14ac:dyDescent="0.2">
      <c r="G155" s="389"/>
      <c r="H155" s="389"/>
      <c r="K155" s="389"/>
      <c r="L155" s="389"/>
    </row>
    <row r="156" spans="7:12" x14ac:dyDescent="0.2">
      <c r="G156" s="389"/>
      <c r="H156" s="389"/>
      <c r="K156" s="389"/>
      <c r="L156" s="389"/>
    </row>
    <row r="157" spans="7:12" x14ac:dyDescent="0.2">
      <c r="G157" s="389"/>
      <c r="H157" s="389"/>
      <c r="K157" s="389"/>
      <c r="L157" s="389"/>
    </row>
    <row r="158" spans="7:12" x14ac:dyDescent="0.2">
      <c r="G158" s="389"/>
      <c r="H158" s="389"/>
      <c r="K158" s="389"/>
      <c r="L158" s="389"/>
    </row>
    <row r="159" spans="7:12" x14ac:dyDescent="0.2">
      <c r="G159" s="389"/>
      <c r="H159" s="389"/>
      <c r="K159" s="389"/>
      <c r="L159" s="389"/>
    </row>
    <row r="160" spans="7:12" x14ac:dyDescent="0.2">
      <c r="G160" s="389"/>
      <c r="H160" s="389"/>
      <c r="K160" s="389"/>
      <c r="L160" s="389"/>
    </row>
    <row r="161" spans="7:8" x14ac:dyDescent="0.2">
      <c r="G161" s="389"/>
      <c r="H161" s="389"/>
    </row>
    <row r="162" spans="7:8" x14ac:dyDescent="0.2">
      <c r="G162" s="389"/>
      <c r="H162" s="389"/>
    </row>
    <row r="163" spans="7:8" x14ac:dyDescent="0.2">
      <c r="G163" s="389"/>
      <c r="H163" s="389"/>
    </row>
    <row r="164" spans="7:8" x14ac:dyDescent="0.2">
      <c r="G164" s="389"/>
      <c r="H164" s="389"/>
    </row>
    <row r="165" spans="7:8" x14ac:dyDescent="0.2">
      <c r="G165" s="389"/>
      <c r="H165" s="389"/>
    </row>
    <row r="166" spans="7:8" x14ac:dyDescent="0.2">
      <c r="G166" s="389"/>
      <c r="H166" s="389"/>
    </row>
    <row r="167" spans="7:8" x14ac:dyDescent="0.2">
      <c r="G167" s="389"/>
      <c r="H167" s="389"/>
    </row>
    <row r="168" spans="7:8" x14ac:dyDescent="0.2">
      <c r="G168" s="389"/>
      <c r="H168" s="389"/>
    </row>
    <row r="169" spans="7:8" x14ac:dyDescent="0.2">
      <c r="G169" s="389"/>
      <c r="H169" s="389"/>
    </row>
    <row r="170" spans="7:8" x14ac:dyDescent="0.2">
      <c r="G170" s="389"/>
      <c r="H170" s="389"/>
    </row>
    <row r="171" spans="7:8" x14ac:dyDescent="0.2">
      <c r="G171" s="389"/>
      <c r="H171" s="389"/>
    </row>
    <row r="172" spans="7:8" x14ac:dyDescent="0.2">
      <c r="G172" s="389"/>
      <c r="H172" s="389"/>
    </row>
    <row r="173" spans="7:8" x14ac:dyDescent="0.2">
      <c r="G173" s="389"/>
      <c r="H173" s="389"/>
    </row>
    <row r="174" spans="7:8" x14ac:dyDescent="0.2">
      <c r="G174" s="389"/>
      <c r="H174" s="389"/>
    </row>
    <row r="175" spans="7:8" x14ac:dyDescent="0.2">
      <c r="G175" s="389"/>
      <c r="H175" s="389"/>
    </row>
    <row r="176" spans="7:8" x14ac:dyDescent="0.2">
      <c r="G176" s="389"/>
      <c r="H176" s="389"/>
    </row>
    <row r="177" spans="7:8" x14ac:dyDescent="0.2">
      <c r="G177" s="389"/>
      <c r="H177" s="389"/>
    </row>
    <row r="178" spans="7:8" x14ac:dyDescent="0.2">
      <c r="G178" s="389"/>
      <c r="H178" s="389"/>
    </row>
    <row r="179" spans="7:8" x14ac:dyDescent="0.2">
      <c r="G179" s="389"/>
      <c r="H179" s="389"/>
    </row>
    <row r="180" spans="7:8" x14ac:dyDescent="0.2">
      <c r="G180" s="389"/>
      <c r="H180" s="389"/>
    </row>
    <row r="181" spans="7:8" x14ac:dyDescent="0.2">
      <c r="G181" s="389"/>
      <c r="H181" s="389"/>
    </row>
    <row r="182" spans="7:8" x14ac:dyDescent="0.2">
      <c r="G182" s="389"/>
      <c r="H182" s="389"/>
    </row>
    <row r="183" spans="7:8" x14ac:dyDescent="0.2">
      <c r="G183" s="389"/>
      <c r="H183" s="389"/>
    </row>
    <row r="184" spans="7:8" x14ac:dyDescent="0.2">
      <c r="G184" s="389"/>
      <c r="H184" s="389"/>
    </row>
    <row r="185" spans="7:8" x14ac:dyDescent="0.2">
      <c r="G185" s="389"/>
      <c r="H185" s="389"/>
    </row>
    <row r="186" spans="7:8" x14ac:dyDescent="0.2">
      <c r="G186" s="389"/>
      <c r="H186" s="389"/>
    </row>
    <row r="187" spans="7:8" x14ac:dyDescent="0.2">
      <c r="G187" s="389"/>
      <c r="H187" s="389"/>
    </row>
    <row r="188" spans="7:8" x14ac:dyDescent="0.2">
      <c r="G188" s="389"/>
      <c r="H188" s="389"/>
    </row>
    <row r="189" spans="7:8" x14ac:dyDescent="0.2">
      <c r="G189" s="389"/>
      <c r="H189" s="389"/>
    </row>
    <row r="190" spans="7:8" x14ac:dyDescent="0.2">
      <c r="G190" s="389"/>
      <c r="H190" s="389"/>
    </row>
    <row r="191" spans="7:8" x14ac:dyDescent="0.2">
      <c r="G191" s="389"/>
      <c r="H191" s="389"/>
    </row>
    <row r="192" spans="7:8" x14ac:dyDescent="0.2">
      <c r="G192" s="389"/>
      <c r="H192" s="389"/>
    </row>
    <row r="193" spans="7:8" x14ac:dyDescent="0.2">
      <c r="G193" s="389"/>
      <c r="H193" s="389"/>
    </row>
    <row r="194" spans="7:8" x14ac:dyDescent="0.2">
      <c r="G194" s="389"/>
      <c r="H194" s="389"/>
    </row>
    <row r="195" spans="7:8" x14ac:dyDescent="0.2">
      <c r="G195" s="389"/>
      <c r="H195" s="389"/>
    </row>
    <row r="196" spans="7:8" x14ac:dyDescent="0.2">
      <c r="G196" s="389"/>
      <c r="H196" s="389"/>
    </row>
  </sheetData>
  <sheetProtection password="ECAB" sheet="1" objects="1" scenarios="1"/>
  <phoneticPr fontId="2" type="noConversion"/>
  <dataValidations count="1">
    <dataValidation type="list" allowBlank="1" showInputMessage="1" showErrorMessage="1" sqref="D2">
      <formula1>"TRUE,FALSE"</formula1>
    </dataValidation>
  </dataValidations>
  <pageMargins left="0.25" right="0.25" top="0.25" bottom="0.25" header="0.25" footer="0.25"/>
  <pageSetup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229"/>
  <sheetViews>
    <sheetView zoomScaleNormal="100" workbookViewId="0">
      <selection activeCell="F6" sqref="F6"/>
    </sheetView>
  </sheetViews>
  <sheetFormatPr defaultColWidth="0" defaultRowHeight="12.75" zeroHeight="1" x14ac:dyDescent="0.2"/>
  <cols>
    <col min="1" max="1" width="3.5703125" style="331" customWidth="1"/>
    <col min="2" max="2" width="11.140625" style="331" customWidth="1"/>
    <col min="3" max="4" width="6.28515625" style="331" hidden="1" customWidth="1"/>
    <col min="5" max="5" width="3.140625" style="331" customWidth="1"/>
    <col min="6" max="6" width="27.140625" style="331" customWidth="1"/>
    <col min="7" max="7" width="2.7109375" style="331" customWidth="1"/>
    <col min="8" max="8" width="14.140625" style="331" customWidth="1"/>
    <col min="9" max="9" width="2.7109375" style="331" customWidth="1"/>
    <col min="10" max="10" width="15.42578125" style="331" bestFit="1" customWidth="1"/>
    <col min="11" max="11" width="2.7109375" style="331" customWidth="1"/>
    <col min="12" max="12" width="10.28515625" style="331" hidden="1" customWidth="1"/>
    <col min="13" max="20" width="6.140625" style="331" hidden="1" customWidth="1"/>
    <col min="21" max="21" width="31.7109375" style="331" customWidth="1"/>
    <col min="22" max="22" width="2.7109375" style="331" customWidth="1"/>
    <col min="23" max="16384" width="9.140625" style="331" hidden="1"/>
  </cols>
  <sheetData>
    <row r="1" spans="1:22" ht="18" customHeight="1" x14ac:dyDescent="0.3">
      <c r="A1" s="329" t="str">
        <f>refSurveyLbl</f>
        <v>2016 Law Firm Statistical Survey</v>
      </c>
      <c r="B1" s="58"/>
      <c r="C1" s="58"/>
      <c r="D1" s="58"/>
      <c r="E1" s="58"/>
      <c r="F1" s="58"/>
      <c r="G1" s="58"/>
      <c r="H1" s="58"/>
      <c r="I1" s="58"/>
      <c r="J1" s="5"/>
      <c r="K1" s="5"/>
      <c r="L1" s="10"/>
      <c r="M1" s="10"/>
      <c r="N1" s="10"/>
      <c r="O1" s="10"/>
      <c r="P1" s="10"/>
      <c r="Q1" s="10"/>
      <c r="R1" s="10"/>
      <c r="S1" s="10"/>
      <c r="T1" s="10"/>
      <c r="U1" s="7"/>
      <c r="V1" s="330"/>
    </row>
    <row r="2" spans="1:22" ht="16.5" customHeight="1" x14ac:dyDescent="0.3">
      <c r="A2" s="30" t="s">
        <v>1528</v>
      </c>
      <c r="B2" s="332"/>
      <c r="C2" s="332"/>
      <c r="D2" s="332"/>
      <c r="E2" s="332"/>
      <c r="F2" s="58"/>
      <c r="G2" s="58"/>
      <c r="H2" s="58"/>
      <c r="I2" s="58"/>
      <c r="J2" s="330"/>
      <c r="K2" s="330"/>
      <c r="L2" s="330"/>
      <c r="M2" s="330"/>
      <c r="N2" s="330"/>
      <c r="O2" s="330"/>
      <c r="P2" s="330"/>
      <c r="Q2" s="330"/>
      <c r="R2" s="330"/>
      <c r="S2" s="330"/>
      <c r="T2" s="330"/>
      <c r="U2" s="7"/>
      <c r="V2" s="330"/>
    </row>
    <row r="3" spans="1:22" ht="15.75" x14ac:dyDescent="0.25">
      <c r="A3" s="323"/>
      <c r="B3" s="323"/>
      <c r="C3" s="323"/>
      <c r="D3" s="323"/>
      <c r="E3" s="323"/>
      <c r="F3" s="323"/>
      <c r="G3" s="323"/>
      <c r="H3" s="323"/>
      <c r="I3" s="323"/>
      <c r="J3" s="323"/>
      <c r="K3" s="323"/>
      <c r="L3" s="323"/>
      <c r="M3" s="323"/>
      <c r="N3" s="323"/>
      <c r="O3" s="323"/>
      <c r="P3" s="323"/>
      <c r="Q3" s="323"/>
      <c r="R3" s="323"/>
      <c r="S3" s="323"/>
      <c r="T3" s="323"/>
      <c r="U3" s="10"/>
      <c r="V3" s="330"/>
    </row>
    <row r="4" spans="1:22" ht="15" customHeight="1" x14ac:dyDescent="0.25">
      <c r="A4" s="333"/>
      <c r="B4" s="334"/>
      <c r="C4" s="334"/>
      <c r="D4" s="334"/>
      <c r="E4" s="334"/>
      <c r="F4" s="334"/>
      <c r="G4" s="334"/>
      <c r="H4" s="334"/>
      <c r="I4" s="333"/>
      <c r="J4" s="333"/>
      <c r="K4" s="334"/>
      <c r="L4" s="334"/>
      <c r="M4" s="334"/>
      <c r="N4" s="334"/>
      <c r="O4" s="334"/>
      <c r="P4" s="706"/>
      <c r="Q4" s="334"/>
      <c r="R4" s="334"/>
      <c r="S4" s="706"/>
      <c r="T4" s="334"/>
      <c r="U4" s="334"/>
      <c r="V4" s="334"/>
    </row>
    <row r="5" spans="1:22" ht="6.75" customHeight="1" x14ac:dyDescent="0.25">
      <c r="A5" s="335"/>
      <c r="B5" s="335"/>
      <c r="C5" s="335"/>
      <c r="D5" s="335"/>
      <c r="E5" s="335"/>
      <c r="F5" s="335"/>
      <c r="G5" s="335"/>
      <c r="H5" s="335"/>
      <c r="I5" s="335"/>
      <c r="J5" s="335"/>
      <c r="K5" s="335"/>
      <c r="L5" s="335"/>
      <c r="M5" s="335"/>
      <c r="N5" s="335"/>
      <c r="O5" s="335"/>
      <c r="P5" s="335"/>
      <c r="Q5" s="335"/>
      <c r="R5" s="335"/>
      <c r="S5" s="335"/>
      <c r="T5" s="335"/>
      <c r="U5" s="335"/>
      <c r="V5" s="335"/>
    </row>
    <row r="6" spans="1:22" ht="15.75" x14ac:dyDescent="0.25">
      <c r="A6" s="336" t="s">
        <v>671</v>
      </c>
      <c r="B6" s="336"/>
      <c r="C6" s="337"/>
      <c r="D6" s="337"/>
      <c r="E6" s="337"/>
      <c r="F6" s="590"/>
      <c r="G6" s="335"/>
      <c r="H6" s="338" t="s">
        <v>654</v>
      </c>
      <c r="K6" s="338"/>
      <c r="M6" s="330"/>
      <c r="N6" s="330"/>
      <c r="O6" s="330"/>
      <c r="P6" s="330"/>
      <c r="Q6" s="330"/>
      <c r="R6" s="330"/>
      <c r="S6" s="330"/>
      <c r="T6" s="330"/>
      <c r="U6" s="660" t="str">
        <f>IF(refPhI_Ind,"",IF(refMO,IF(COUNT(L33:L63)&gt;0,"FOH: Cost Center (2)","FOH: Ind. Account (4)"),""))</f>
        <v/>
      </c>
      <c r="V6" s="330"/>
    </row>
    <row r="7" spans="1:22" ht="6" customHeight="1" x14ac:dyDescent="0.25">
      <c r="A7" s="336"/>
      <c r="B7" s="339"/>
      <c r="C7" s="340"/>
      <c r="D7" s="340"/>
      <c r="E7" s="340"/>
      <c r="F7" s="58"/>
      <c r="G7" s="58"/>
      <c r="H7" s="58"/>
      <c r="I7" s="58"/>
      <c r="J7" s="332"/>
      <c r="K7" s="332"/>
      <c r="L7" s="330"/>
      <c r="M7" s="330"/>
      <c r="N7" s="330"/>
      <c r="O7" s="330"/>
      <c r="P7" s="330"/>
      <c r="Q7" s="330"/>
      <c r="R7" s="330"/>
      <c r="S7" s="330"/>
      <c r="T7" s="330"/>
      <c r="U7" s="381"/>
      <c r="V7" s="330"/>
    </row>
    <row r="8" spans="1:22" ht="15.75" x14ac:dyDescent="0.25">
      <c r="A8" s="336" t="s">
        <v>580</v>
      </c>
      <c r="B8" s="339"/>
      <c r="C8" s="340"/>
      <c r="D8" s="340"/>
      <c r="E8" s="340"/>
      <c r="F8" s="958"/>
      <c r="G8" s="959"/>
      <c r="H8" s="959"/>
      <c r="I8" s="959"/>
      <c r="J8" s="960"/>
      <c r="K8" s="330"/>
      <c r="L8" s="330"/>
      <c r="M8" s="330"/>
      <c r="N8" s="330"/>
      <c r="O8" s="330"/>
      <c r="P8" s="330"/>
      <c r="Q8" s="330"/>
      <c r="R8" s="330"/>
      <c r="S8" s="330"/>
      <c r="T8" s="330"/>
      <c r="U8" s="357"/>
      <c r="V8" s="330"/>
    </row>
    <row r="9" spans="1:22" ht="5.25" hidden="1" customHeight="1" x14ac:dyDescent="0.25">
      <c r="A9" s="336"/>
      <c r="B9" s="339"/>
      <c r="C9" s="340"/>
      <c r="D9" s="340"/>
      <c r="E9" s="340"/>
      <c r="F9" s="736"/>
      <c r="G9" s="737"/>
      <c r="H9" s="737"/>
      <c r="I9" s="737"/>
      <c r="J9" s="737"/>
      <c r="K9" s="330"/>
      <c r="L9" s="330"/>
      <c r="M9" s="330"/>
      <c r="N9" s="330"/>
      <c r="O9" s="330"/>
      <c r="P9" s="330"/>
      <c r="Q9" s="330"/>
      <c r="R9" s="330"/>
      <c r="S9" s="330"/>
      <c r="T9" s="330"/>
      <c r="U9" s="357"/>
      <c r="V9" s="330"/>
    </row>
    <row r="10" spans="1:22" ht="15.75" hidden="1" x14ac:dyDescent="0.25">
      <c r="A10" s="336" t="s">
        <v>1316</v>
      </c>
      <c r="B10" s="339"/>
      <c r="C10" s="340"/>
      <c r="D10" s="340"/>
      <c r="E10" s="339"/>
      <c r="F10" s="590" t="s">
        <v>1317</v>
      </c>
      <c r="G10" s="339"/>
      <c r="H10" s="336" t="s">
        <v>1740</v>
      </c>
      <c r="I10" s="339"/>
      <c r="J10" s="590" t="s">
        <v>1317</v>
      </c>
      <c r="K10" s="339"/>
      <c r="L10" s="340"/>
      <c r="M10" s="330"/>
      <c r="N10" s="330"/>
      <c r="O10" s="330"/>
      <c r="P10" s="330"/>
      <c r="Q10" s="330"/>
      <c r="R10" s="330"/>
      <c r="S10" s="330"/>
      <c r="T10" s="330"/>
      <c r="U10" s="357"/>
      <c r="V10" s="330"/>
    </row>
    <row r="11" spans="1:22" ht="6.75" customHeight="1" x14ac:dyDescent="0.25">
      <c r="A11" s="341"/>
      <c r="B11" s="341"/>
      <c r="C11" s="342"/>
      <c r="D11" s="342"/>
      <c r="E11" s="342"/>
      <c r="F11" s="343"/>
      <c r="G11" s="343"/>
      <c r="H11" s="333"/>
      <c r="I11" s="333"/>
      <c r="J11" s="333"/>
      <c r="K11" s="333"/>
      <c r="L11" s="333"/>
      <c r="M11" s="333"/>
      <c r="N11" s="333"/>
      <c r="O11" s="333"/>
      <c r="P11" s="707"/>
      <c r="Q11" s="333"/>
      <c r="R11" s="333"/>
      <c r="S11" s="778"/>
      <c r="T11" s="333"/>
      <c r="U11" s="333"/>
      <c r="V11" s="783"/>
    </row>
    <row r="12" spans="1:22" ht="6.75" customHeight="1" x14ac:dyDescent="0.25">
      <c r="A12" s="344"/>
      <c r="B12" s="345"/>
      <c r="C12" s="346"/>
      <c r="D12" s="346"/>
      <c r="E12" s="346"/>
      <c r="F12" s="735" t="b">
        <v>0</v>
      </c>
      <c r="G12" s="346"/>
      <c r="H12" s="346"/>
      <c r="I12" s="346"/>
      <c r="J12" s="346"/>
      <c r="K12" s="346"/>
      <c r="L12" s="346"/>
      <c r="M12" s="346"/>
      <c r="N12" s="346"/>
      <c r="O12" s="346"/>
      <c r="P12" s="708"/>
      <c r="Q12" s="346"/>
      <c r="R12" s="346"/>
      <c r="S12" s="708"/>
      <c r="T12" s="346"/>
      <c r="U12" s="346"/>
      <c r="V12" s="330"/>
    </row>
    <row r="13" spans="1:22" ht="13.5" hidden="1" customHeight="1" x14ac:dyDescent="0.25">
      <c r="A13" s="347" t="s">
        <v>368</v>
      </c>
      <c r="B13" s="335"/>
      <c r="C13" s="335"/>
      <c r="D13" s="335"/>
      <c r="E13" s="335"/>
      <c r="F13" s="335"/>
      <c r="G13" s="335"/>
      <c r="H13" s="335"/>
      <c r="I13" s="335"/>
      <c r="J13" s="335"/>
      <c r="K13" s="335"/>
      <c r="L13" s="335"/>
      <c r="M13" s="335"/>
      <c r="N13" s="335"/>
      <c r="O13" s="335"/>
      <c r="P13" s="335"/>
      <c r="Q13" s="335"/>
      <c r="R13" s="335"/>
      <c r="S13" s="335"/>
      <c r="T13" s="335"/>
      <c r="U13" s="335"/>
      <c r="V13" s="348"/>
    </row>
    <row r="14" spans="1:22" ht="13.5" hidden="1" customHeight="1" x14ac:dyDescent="0.25">
      <c r="A14" s="347" t="s">
        <v>543</v>
      </c>
      <c r="B14" s="335"/>
      <c r="C14" s="335"/>
      <c r="D14" s="335"/>
      <c r="E14" s="335"/>
      <c r="F14" s="335"/>
      <c r="G14" s="335"/>
      <c r="H14" s="335"/>
      <c r="I14" s="335"/>
      <c r="J14" s="335"/>
      <c r="K14" s="335"/>
      <c r="L14" s="335"/>
      <c r="M14" s="335"/>
      <c r="N14" s="335"/>
      <c r="O14" s="335"/>
      <c r="P14" s="335"/>
      <c r="Q14" s="335"/>
      <c r="R14" s="335"/>
      <c r="S14" s="335"/>
      <c r="T14" s="335"/>
      <c r="U14" s="335"/>
      <c r="V14" s="348"/>
    </row>
    <row r="15" spans="1:22" ht="13.5" hidden="1" customHeight="1" x14ac:dyDescent="0.25">
      <c r="A15" s="347" t="s">
        <v>544</v>
      </c>
      <c r="B15" s="335"/>
      <c r="C15" s="335"/>
      <c r="D15" s="335"/>
      <c r="E15" s="335"/>
      <c r="F15" s="335"/>
      <c r="G15" s="335"/>
      <c r="H15" s="335"/>
      <c r="I15" s="335"/>
      <c r="J15" s="335"/>
      <c r="K15" s="335"/>
      <c r="L15" s="335"/>
      <c r="M15" s="335"/>
      <c r="N15" s="335"/>
      <c r="O15" s="335"/>
      <c r="P15" s="335"/>
      <c r="Q15" s="335"/>
      <c r="R15" s="335"/>
      <c r="S15" s="335"/>
      <c r="T15" s="335"/>
      <c r="U15" s="335"/>
      <c r="V15" s="348"/>
    </row>
    <row r="16" spans="1:22" ht="23.25" hidden="1" customHeight="1" x14ac:dyDescent="0.25">
      <c r="A16" s="347" t="s">
        <v>49</v>
      </c>
      <c r="B16" s="335"/>
      <c r="C16" s="335"/>
      <c r="D16" s="335"/>
      <c r="E16" s="335"/>
      <c r="F16" s="335"/>
      <c r="G16" s="335"/>
      <c r="H16" s="335"/>
      <c r="I16" s="335"/>
      <c r="J16" s="335"/>
      <c r="K16" s="335"/>
      <c r="L16" s="335"/>
      <c r="M16" s="335"/>
      <c r="N16" s="335"/>
      <c r="O16" s="335"/>
      <c r="P16" s="335"/>
      <c r="Q16" s="335"/>
      <c r="R16" s="335"/>
      <c r="S16" s="335"/>
      <c r="T16" s="335"/>
      <c r="U16" s="335"/>
      <c r="V16" s="348"/>
    </row>
    <row r="17" spans="1:24" ht="13.5" hidden="1" customHeight="1" x14ac:dyDescent="0.25">
      <c r="A17" s="347" t="s">
        <v>940</v>
      </c>
      <c r="B17" s="335"/>
      <c r="C17" s="335"/>
      <c r="D17" s="335"/>
      <c r="E17" s="335"/>
      <c r="F17" s="335"/>
      <c r="G17" s="335"/>
      <c r="H17" s="335"/>
      <c r="I17" s="335"/>
      <c r="J17" s="335"/>
      <c r="K17" s="335"/>
      <c r="L17" s="335"/>
      <c r="M17" s="335"/>
      <c r="N17" s="335"/>
      <c r="O17" s="335"/>
      <c r="P17" s="335"/>
      <c r="Q17" s="335"/>
      <c r="R17" s="335"/>
      <c r="S17" s="335"/>
      <c r="T17" s="335"/>
      <c r="U17" s="335"/>
      <c r="V17" s="348"/>
    </row>
    <row r="18" spans="1:24" ht="13.5" hidden="1" customHeight="1" x14ac:dyDescent="0.25">
      <c r="A18" s="347" t="s">
        <v>13</v>
      </c>
      <c r="B18" s="335"/>
      <c r="C18" s="335"/>
      <c r="D18" s="335"/>
      <c r="E18" s="335"/>
      <c r="F18" s="335"/>
      <c r="G18" s="335"/>
      <c r="H18" s="335"/>
      <c r="I18" s="335"/>
      <c r="J18" s="335"/>
      <c r="K18" s="335"/>
      <c r="L18" s="335"/>
      <c r="M18" s="335"/>
      <c r="N18" s="335"/>
      <c r="O18" s="335"/>
      <c r="P18" s="335"/>
      <c r="Q18" s="335"/>
      <c r="R18" s="335"/>
      <c r="S18" s="335"/>
      <c r="T18" s="335"/>
      <c r="U18" s="335"/>
      <c r="V18" s="348"/>
    </row>
    <row r="19" spans="1:24" ht="13.5" hidden="1" customHeight="1" x14ac:dyDescent="0.25">
      <c r="A19" s="347" t="s">
        <v>941</v>
      </c>
      <c r="B19" s="335"/>
      <c r="C19" s="335"/>
      <c r="D19" s="335"/>
      <c r="E19" s="335"/>
      <c r="F19" s="335"/>
      <c r="G19" s="335"/>
      <c r="H19" s="335"/>
      <c r="I19" s="335"/>
      <c r="J19" s="335"/>
      <c r="K19" s="335"/>
      <c r="L19" s="335"/>
      <c r="M19" s="335"/>
      <c r="N19" s="335"/>
      <c r="O19" s="335"/>
      <c r="P19" s="335"/>
      <c r="Q19" s="335"/>
      <c r="R19" s="335"/>
      <c r="S19" s="335"/>
      <c r="T19" s="335"/>
      <c r="U19" s="335"/>
      <c r="V19" s="348"/>
    </row>
    <row r="20" spans="1:24" ht="12.75" hidden="1" customHeight="1" x14ac:dyDescent="0.25">
      <c r="A20" s="347"/>
      <c r="B20" s="335"/>
      <c r="C20" s="335"/>
      <c r="D20" s="335"/>
      <c r="E20" s="335"/>
      <c r="F20" s="335"/>
      <c r="G20" s="335"/>
      <c r="H20" s="335"/>
      <c r="I20" s="335"/>
      <c r="J20" s="335"/>
      <c r="K20" s="335"/>
      <c r="L20" s="335"/>
      <c r="M20" s="335"/>
      <c r="N20" s="335"/>
      <c r="O20" s="335"/>
      <c r="P20" s="335"/>
      <c r="Q20" s="335"/>
      <c r="R20" s="335"/>
      <c r="S20" s="335"/>
      <c r="T20" s="335"/>
      <c r="U20" s="335"/>
      <c r="V20" s="348"/>
    </row>
    <row r="21" spans="1:24" ht="13.5" hidden="1" customHeight="1" x14ac:dyDescent="0.25">
      <c r="A21" s="347" t="s">
        <v>15</v>
      </c>
      <c r="B21" s="335"/>
      <c r="C21" s="335"/>
      <c r="D21" s="335"/>
      <c r="E21" s="335"/>
      <c r="F21" s="335"/>
      <c r="G21" s="335"/>
      <c r="H21" s="335"/>
      <c r="I21" s="335"/>
      <c r="J21" s="335"/>
      <c r="K21" s="335"/>
      <c r="L21" s="335"/>
      <c r="M21" s="335"/>
      <c r="N21" s="335"/>
      <c r="O21" s="335"/>
      <c r="P21" s="335"/>
      <c r="Q21" s="335"/>
      <c r="R21" s="335"/>
      <c r="S21" s="335"/>
      <c r="T21" s="335"/>
      <c r="U21" s="335"/>
      <c r="V21" s="348"/>
    </row>
    <row r="22" spans="1:24" ht="13.5" hidden="1" customHeight="1" x14ac:dyDescent="0.25">
      <c r="A22" s="347" t="s">
        <v>14</v>
      </c>
      <c r="B22" s="335"/>
      <c r="C22" s="335"/>
      <c r="D22" s="335"/>
      <c r="E22" s="335"/>
      <c r="F22" s="335"/>
      <c r="G22" s="335"/>
      <c r="H22" s="335"/>
      <c r="I22" s="335"/>
      <c r="J22" s="335"/>
      <c r="K22" s="335"/>
      <c r="L22" s="335"/>
      <c r="M22" s="335"/>
      <c r="N22" s="335"/>
      <c r="O22" s="335"/>
      <c r="P22" s="335"/>
      <c r="Q22" s="335"/>
      <c r="R22" s="335"/>
      <c r="S22" s="335"/>
      <c r="T22" s="335"/>
      <c r="U22" s="335"/>
      <c r="V22" s="348"/>
    </row>
    <row r="23" spans="1:24" ht="13.5" hidden="1" customHeight="1" x14ac:dyDescent="0.25">
      <c r="A23" s="356" t="s">
        <v>545</v>
      </c>
      <c r="B23" s="335"/>
      <c r="C23" s="335"/>
      <c r="D23" s="335"/>
      <c r="E23" s="335"/>
      <c r="F23" s="335"/>
      <c r="G23" s="335"/>
      <c r="H23" s="335"/>
      <c r="I23" s="335"/>
      <c r="J23" s="335"/>
      <c r="K23" s="335"/>
      <c r="L23" s="335"/>
      <c r="M23" s="335"/>
      <c r="N23" s="335"/>
      <c r="O23" s="335"/>
      <c r="P23" s="335"/>
      <c r="Q23" s="335"/>
      <c r="R23" s="335"/>
      <c r="S23" s="335"/>
      <c r="T23" s="335"/>
      <c r="U23" s="335"/>
      <c r="V23" s="348"/>
    </row>
    <row r="24" spans="1:24" ht="13.5" customHeight="1" x14ac:dyDescent="0.25">
      <c r="A24" s="359" t="s">
        <v>48</v>
      </c>
      <c r="B24" s="335"/>
      <c r="C24" s="335"/>
      <c r="D24" s="335"/>
      <c r="E24" s="335"/>
      <c r="F24" s="335"/>
      <c r="G24" s="335"/>
      <c r="H24" s="335"/>
      <c r="I24" s="335"/>
      <c r="J24" s="335"/>
      <c r="K24" s="335"/>
      <c r="L24" s="335"/>
      <c r="M24" s="335"/>
      <c r="N24" s="335"/>
      <c r="O24" s="335"/>
      <c r="P24" s="335"/>
      <c r="Q24" s="335"/>
      <c r="R24" s="335"/>
      <c r="S24" s="335"/>
      <c r="T24" s="335"/>
      <c r="U24" s="335"/>
      <c r="V24" s="348"/>
    </row>
    <row r="25" spans="1:24" ht="13.5" customHeight="1" x14ac:dyDescent="0.25">
      <c r="A25" s="347" t="s">
        <v>563</v>
      </c>
      <c r="B25" s="335"/>
      <c r="C25" s="335"/>
      <c r="D25" s="335"/>
      <c r="E25" s="335"/>
      <c r="F25" s="335"/>
      <c r="G25" s="335"/>
      <c r="H25" s="335"/>
      <c r="I25" s="335"/>
      <c r="J25" s="335"/>
      <c r="K25" s="335"/>
      <c r="L25" s="335"/>
      <c r="M25" s="335"/>
      <c r="N25" s="335"/>
      <c r="O25" s="335"/>
      <c r="P25" s="335"/>
      <c r="Q25" s="335"/>
      <c r="R25" s="335"/>
      <c r="S25" s="335"/>
      <c r="T25" s="335"/>
      <c r="U25" s="335"/>
      <c r="V25" s="348"/>
    </row>
    <row r="26" spans="1:24" ht="13.5" customHeight="1" x14ac:dyDescent="0.25">
      <c r="A26" s="347" t="s">
        <v>564</v>
      </c>
      <c r="B26" s="335"/>
      <c r="C26" s="335"/>
      <c r="D26" s="335"/>
      <c r="E26" s="335"/>
      <c r="F26" s="335"/>
      <c r="G26" s="335"/>
      <c r="H26" s="335"/>
      <c r="I26" s="335"/>
      <c r="J26" s="335"/>
      <c r="K26" s="335"/>
      <c r="L26" s="335"/>
      <c r="M26" s="335"/>
      <c r="N26" s="335"/>
      <c r="O26" s="335"/>
      <c r="P26" s="335"/>
      <c r="Q26" s="335"/>
      <c r="R26" s="335"/>
      <c r="S26" s="335"/>
      <c r="T26" s="335"/>
      <c r="U26" s="335"/>
      <c r="V26" s="348"/>
    </row>
    <row r="27" spans="1:24" ht="6.75" customHeight="1" x14ac:dyDescent="0.25">
      <c r="A27" s="347"/>
      <c r="B27" s="335"/>
      <c r="C27" s="335"/>
      <c r="D27" s="335"/>
      <c r="E27" s="335"/>
      <c r="F27" s="335"/>
      <c r="G27" s="335"/>
      <c r="H27" s="335"/>
      <c r="I27" s="335"/>
      <c r="J27" s="335"/>
      <c r="K27" s="335"/>
      <c r="L27" s="335"/>
      <c r="M27" s="335"/>
      <c r="N27" s="335"/>
      <c r="O27" s="335"/>
      <c r="P27" s="335"/>
      <c r="Q27" s="335"/>
      <c r="R27" s="335"/>
      <c r="S27" s="335"/>
      <c r="T27" s="335"/>
      <c r="U27" s="335"/>
      <c r="V27" s="348"/>
    </row>
    <row r="28" spans="1:24" ht="7.5" customHeight="1" x14ac:dyDescent="0.25">
      <c r="A28" s="335"/>
      <c r="B28" s="335"/>
      <c r="D28" s="372"/>
      <c r="E28" s="335"/>
      <c r="F28" s="335"/>
      <c r="G28" s="335"/>
      <c r="H28" s="335"/>
      <c r="I28" s="335"/>
      <c r="J28" s="335"/>
      <c r="K28" s="335"/>
      <c r="L28" s="335"/>
      <c r="M28" s="335"/>
      <c r="N28" s="335"/>
      <c r="O28" s="335"/>
      <c r="P28" s="335"/>
      <c r="Q28" s="335"/>
      <c r="R28" s="335"/>
      <c r="S28" s="335"/>
      <c r="T28" s="335"/>
      <c r="U28" s="335"/>
      <c r="V28" s="348"/>
    </row>
    <row r="29" spans="1:24" ht="14.25" customHeight="1" x14ac:dyDescent="0.25">
      <c r="A29" s="335"/>
      <c r="B29" s="335"/>
      <c r="C29" s="15" t="s">
        <v>900</v>
      </c>
      <c r="D29" s="15"/>
      <c r="E29" s="335"/>
      <c r="F29" s="15" t="s">
        <v>74</v>
      </c>
      <c r="G29" s="15"/>
      <c r="H29" s="15" t="s">
        <v>655</v>
      </c>
      <c r="I29" s="15"/>
      <c r="J29" s="15" t="s">
        <v>321</v>
      </c>
      <c r="K29" s="15"/>
      <c r="L29" s="380" t="s">
        <v>320</v>
      </c>
      <c r="M29" s="15"/>
      <c r="O29" s="380"/>
      <c r="P29" s="380"/>
      <c r="Q29" s="15"/>
      <c r="R29" s="15"/>
      <c r="S29" s="15"/>
      <c r="T29" s="15"/>
      <c r="U29" s="349"/>
      <c r="V29" s="330"/>
    </row>
    <row r="30" spans="1:24" ht="14.25" customHeight="1" x14ac:dyDescent="0.25">
      <c r="A30" s="335"/>
      <c r="B30" s="335"/>
      <c r="C30" s="588" t="s">
        <v>25</v>
      </c>
      <c r="D30" s="15"/>
      <c r="E30" s="335"/>
      <c r="F30" s="588" t="s">
        <v>656</v>
      </c>
      <c r="G30" s="289"/>
      <c r="H30" s="588" t="s">
        <v>657</v>
      </c>
      <c r="I30" s="289"/>
      <c r="J30" s="588" t="s">
        <v>552</v>
      </c>
      <c r="K30" s="15"/>
      <c r="L30" s="588" t="s">
        <v>315</v>
      </c>
      <c r="M30" s="588" t="s">
        <v>316</v>
      </c>
      <c r="N30" s="588" t="s">
        <v>317</v>
      </c>
      <c r="O30" s="588" t="s">
        <v>318</v>
      </c>
      <c r="P30" s="588" t="s">
        <v>319</v>
      </c>
      <c r="Q30" s="588" t="s">
        <v>901</v>
      </c>
      <c r="R30" s="588" t="s">
        <v>935</v>
      </c>
      <c r="S30" s="588" t="s">
        <v>939</v>
      </c>
      <c r="T30" s="779" t="s">
        <v>1643</v>
      </c>
      <c r="U30" s="349"/>
      <c r="V30" s="330"/>
    </row>
    <row r="31" spans="1:24" ht="15.75" hidden="1" x14ac:dyDescent="0.25">
      <c r="A31" s="335"/>
      <c r="B31" s="335"/>
      <c r="C31" s="15">
        <v>998</v>
      </c>
      <c r="D31" s="292">
        <v>9</v>
      </c>
      <c r="E31" s="335"/>
      <c r="F31" s="378" t="s">
        <v>30</v>
      </c>
      <c r="G31" s="15"/>
      <c r="H31" s="293">
        <f>SUM(H34:H63)</f>
        <v>0</v>
      </c>
      <c r="I31" s="15"/>
      <c r="J31" s="294" t="s">
        <v>29</v>
      </c>
      <c r="K31" s="100"/>
      <c r="L31" s="15"/>
      <c r="M31" s="15"/>
      <c r="N31" s="15"/>
      <c r="O31" s="15"/>
      <c r="P31" s="15"/>
      <c r="Q31" s="15"/>
      <c r="R31" s="15"/>
      <c r="S31" s="15"/>
      <c r="T31" s="15"/>
      <c r="U31" s="349"/>
      <c r="V31" s="330"/>
    </row>
    <row r="32" spans="1:24" ht="15.75" hidden="1" x14ac:dyDescent="0.25">
      <c r="A32" s="335"/>
      <c r="B32" s="335"/>
      <c r="C32" s="15">
        <v>999</v>
      </c>
      <c r="D32" s="292">
        <v>12</v>
      </c>
      <c r="E32" s="335"/>
      <c r="F32" s="378" t="s">
        <v>665</v>
      </c>
      <c r="G32" s="15"/>
      <c r="H32" s="15"/>
      <c r="I32" s="15"/>
      <c r="J32" s="294" t="str">
        <f>IF(refOffices=1,"No","Yes")</f>
        <v>No</v>
      </c>
      <c r="K32" s="15"/>
      <c r="L32" s="15"/>
      <c r="M32" s="15"/>
      <c r="N32" s="15"/>
      <c r="O32" s="15"/>
      <c r="P32" s="15"/>
      <c r="Q32" s="15"/>
      <c r="R32" s="15"/>
      <c r="S32" s="15"/>
      <c r="T32" s="15"/>
      <c r="U32" s="349"/>
      <c r="V32" s="330"/>
      <c r="W32" s="384" t="s">
        <v>546</v>
      </c>
      <c r="X32" s="385" t="s">
        <v>547</v>
      </c>
    </row>
    <row r="33" spans="1:24" ht="15.75" x14ac:dyDescent="0.25">
      <c r="A33" s="335"/>
      <c r="B33" s="335"/>
      <c r="C33" s="290">
        <v>0</v>
      </c>
      <c r="D33" s="292">
        <v>11</v>
      </c>
      <c r="E33" s="335"/>
      <c r="F33" s="354" t="s">
        <v>658</v>
      </c>
      <c r="G33" s="160"/>
      <c r="H33" s="350">
        <f>SUM(H34:H63)</f>
        <v>0</v>
      </c>
      <c r="I33" s="347"/>
      <c r="J33" s="132" t="s">
        <v>29</v>
      </c>
      <c r="K33" s="160"/>
      <c r="L33" s="782" t="str">
        <f t="shared" ref="L33:T33" si="0">IF(ISERROR(AVERAGE(L34:L63)),"",SUM(L34:L63))</f>
        <v/>
      </c>
      <c r="M33" s="782" t="str">
        <f t="shared" si="0"/>
        <v/>
      </c>
      <c r="N33" s="782" t="str">
        <f t="shared" si="0"/>
        <v/>
      </c>
      <c r="O33" s="782" t="str">
        <f t="shared" si="0"/>
        <v/>
      </c>
      <c r="P33" s="782" t="str">
        <f t="shared" si="0"/>
        <v/>
      </c>
      <c r="Q33" s="782" t="str">
        <f t="shared" ref="Q33" si="1">IF(ISERROR(AVERAGE(Q34:Q63)),"",SUM(Q34:Q63))</f>
        <v/>
      </c>
      <c r="R33" s="782" t="str">
        <f t="shared" ref="R33" si="2">IF(ISERROR(AVERAGE(R34:R63)),"",SUM(R34:R63))</f>
        <v/>
      </c>
      <c r="S33" s="782" t="str">
        <f t="shared" ref="S33" si="3">IF(ISERROR(AVERAGE(S34:S63)),"",SUM(S34:S63))</f>
        <v/>
      </c>
      <c r="T33" s="782" t="str">
        <f t="shared" si="0"/>
        <v/>
      </c>
      <c r="U33" s="349"/>
      <c r="V33" s="330"/>
      <c r="W33" s="384">
        <f>IF(J33="Yes",D33,"")</f>
        <v>11</v>
      </c>
      <c r="X33" s="385">
        <f>IF(F33&lt;&gt;"",ROW(),"")</f>
        <v>33</v>
      </c>
    </row>
    <row r="34" spans="1:24" ht="15.75" x14ac:dyDescent="0.25">
      <c r="A34" s="335"/>
      <c r="B34" s="337"/>
      <c r="C34" s="382"/>
      <c r="D34" s="292">
        <v>13</v>
      </c>
      <c r="E34" s="337">
        <v>1</v>
      </c>
      <c r="F34" s="161"/>
      <c r="G34" s="160"/>
      <c r="H34" s="351"/>
      <c r="I34" s="347"/>
      <c r="J34" s="977" t="s">
        <v>1317</v>
      </c>
      <c r="K34" s="140"/>
      <c r="L34" s="369"/>
      <c r="M34" s="369"/>
      <c r="N34" s="369"/>
      <c r="O34" s="369"/>
      <c r="P34" s="369"/>
      <c r="Q34" s="369"/>
      <c r="R34" s="369"/>
      <c r="S34" s="369"/>
      <c r="T34" s="780"/>
      <c r="U34" s="349"/>
      <c r="V34" s="330"/>
      <c r="W34" s="384" t="str">
        <f t="shared" ref="W34:W63" si="4">IF(J34="Yes",D34,"")</f>
        <v/>
      </c>
      <c r="X34" s="385" t="str">
        <f t="shared" ref="X34:X47" si="5">IF(F34&lt;&gt;"",ROW(),"")</f>
        <v/>
      </c>
    </row>
    <row r="35" spans="1:24" ht="15.75" x14ac:dyDescent="0.25">
      <c r="A35" s="335"/>
      <c r="B35" s="337"/>
      <c r="C35" s="382"/>
      <c r="D35" s="292">
        <v>14</v>
      </c>
      <c r="E35" s="337">
        <v>2</v>
      </c>
      <c r="F35" s="161"/>
      <c r="G35" s="160"/>
      <c r="H35" s="351"/>
      <c r="I35" s="347"/>
      <c r="J35" s="977" t="s">
        <v>1317</v>
      </c>
      <c r="K35" s="140"/>
      <c r="L35" s="370"/>
      <c r="M35" s="370"/>
      <c r="N35" s="370"/>
      <c r="O35" s="370"/>
      <c r="P35" s="370"/>
      <c r="Q35" s="370"/>
      <c r="R35" s="370"/>
      <c r="S35" s="370"/>
      <c r="T35" s="781"/>
      <c r="U35" s="349"/>
      <c r="V35" s="330"/>
      <c r="W35" s="384" t="str">
        <f t="shared" si="4"/>
        <v/>
      </c>
      <c r="X35" s="385" t="str">
        <f t="shared" si="5"/>
        <v/>
      </c>
    </row>
    <row r="36" spans="1:24" ht="15.75" x14ac:dyDescent="0.25">
      <c r="A36" s="335"/>
      <c r="B36" s="337"/>
      <c r="C36" s="382"/>
      <c r="D36" s="292">
        <v>15</v>
      </c>
      <c r="E36" s="337">
        <v>3</v>
      </c>
      <c r="F36" s="161"/>
      <c r="G36" s="160"/>
      <c r="H36" s="351"/>
      <c r="I36" s="347"/>
      <c r="J36" s="977" t="s">
        <v>1317</v>
      </c>
      <c r="K36" s="140"/>
      <c r="L36" s="370"/>
      <c r="M36" s="370"/>
      <c r="N36" s="370"/>
      <c r="O36" s="370"/>
      <c r="P36" s="370"/>
      <c r="Q36" s="370"/>
      <c r="R36" s="370"/>
      <c r="S36" s="370"/>
      <c r="T36" s="781"/>
      <c r="U36" s="349"/>
      <c r="V36" s="330"/>
      <c r="W36" s="384" t="str">
        <f t="shared" si="4"/>
        <v/>
      </c>
      <c r="X36" s="385" t="str">
        <f t="shared" si="5"/>
        <v/>
      </c>
    </row>
    <row r="37" spans="1:24" ht="15.75" x14ac:dyDescent="0.25">
      <c r="A37" s="335"/>
      <c r="B37" s="337"/>
      <c r="C37" s="382"/>
      <c r="D37" s="292">
        <v>16</v>
      </c>
      <c r="E37" s="337">
        <v>4</v>
      </c>
      <c r="F37" s="161"/>
      <c r="G37" s="160"/>
      <c r="H37" s="351"/>
      <c r="I37" s="347"/>
      <c r="J37" s="977" t="s">
        <v>1317</v>
      </c>
      <c r="K37" s="140"/>
      <c r="L37" s="370"/>
      <c r="M37" s="370"/>
      <c r="N37" s="370"/>
      <c r="O37" s="370"/>
      <c r="P37" s="370"/>
      <c r="Q37" s="370"/>
      <c r="R37" s="370"/>
      <c r="S37" s="370"/>
      <c r="T37" s="781"/>
      <c r="U37" s="349"/>
      <c r="V37" s="330"/>
      <c r="W37" s="384" t="str">
        <f t="shared" si="4"/>
        <v/>
      </c>
      <c r="X37" s="385" t="str">
        <f t="shared" si="5"/>
        <v/>
      </c>
    </row>
    <row r="38" spans="1:24" ht="15.75" x14ac:dyDescent="0.25">
      <c r="A38" s="335"/>
      <c r="B38" s="337"/>
      <c r="C38" s="382"/>
      <c r="D38" s="292">
        <v>17</v>
      </c>
      <c r="E38" s="337">
        <v>5</v>
      </c>
      <c r="F38" s="161"/>
      <c r="G38" s="160"/>
      <c r="H38" s="351"/>
      <c r="I38" s="347"/>
      <c r="J38" s="977" t="s">
        <v>1317</v>
      </c>
      <c r="K38" s="140"/>
      <c r="L38" s="370"/>
      <c r="M38" s="370"/>
      <c r="N38" s="370"/>
      <c r="O38" s="370"/>
      <c r="P38" s="370"/>
      <c r="Q38" s="370"/>
      <c r="R38" s="370"/>
      <c r="S38" s="370"/>
      <c r="T38" s="781"/>
      <c r="U38" s="349"/>
      <c r="V38" s="330"/>
      <c r="W38" s="384" t="str">
        <f t="shared" si="4"/>
        <v/>
      </c>
      <c r="X38" s="385" t="str">
        <f>IF(F38&lt;&gt;"",ROW(),"")</f>
        <v/>
      </c>
    </row>
    <row r="39" spans="1:24" ht="15.75" x14ac:dyDescent="0.25">
      <c r="A39" s="335"/>
      <c r="B39" s="337"/>
      <c r="C39" s="382"/>
      <c r="D39" s="292">
        <v>18</v>
      </c>
      <c r="E39" s="337">
        <v>6</v>
      </c>
      <c r="F39" s="161"/>
      <c r="G39" s="160"/>
      <c r="H39" s="350"/>
      <c r="I39" s="347"/>
      <c r="J39" s="977" t="s">
        <v>1317</v>
      </c>
      <c r="K39" s="140"/>
      <c r="L39" s="370"/>
      <c r="M39" s="370"/>
      <c r="N39" s="370"/>
      <c r="O39" s="370"/>
      <c r="P39" s="370"/>
      <c r="Q39" s="370"/>
      <c r="R39" s="370"/>
      <c r="S39" s="370"/>
      <c r="T39" s="781"/>
      <c r="U39" s="349"/>
      <c r="V39" s="330"/>
      <c r="W39" s="384" t="str">
        <f t="shared" si="4"/>
        <v/>
      </c>
      <c r="X39" s="385" t="str">
        <f t="shared" si="5"/>
        <v/>
      </c>
    </row>
    <row r="40" spans="1:24" ht="15.75" x14ac:dyDescent="0.25">
      <c r="A40" s="335"/>
      <c r="B40" s="337"/>
      <c r="C40" s="382"/>
      <c r="D40" s="292">
        <v>19</v>
      </c>
      <c r="E40" s="337">
        <v>7</v>
      </c>
      <c r="F40" s="161"/>
      <c r="G40" s="160"/>
      <c r="H40" s="352"/>
      <c r="I40" s="347"/>
      <c r="J40" s="977" t="s">
        <v>1317</v>
      </c>
      <c r="K40" s="140"/>
      <c r="L40" s="370"/>
      <c r="M40" s="370"/>
      <c r="N40" s="370"/>
      <c r="O40" s="370"/>
      <c r="P40" s="370"/>
      <c r="Q40" s="370"/>
      <c r="R40" s="370"/>
      <c r="S40" s="370"/>
      <c r="T40" s="781"/>
      <c r="U40" s="349"/>
      <c r="V40" s="330"/>
      <c r="W40" s="384" t="str">
        <f t="shared" si="4"/>
        <v/>
      </c>
      <c r="X40" s="385" t="str">
        <f t="shared" si="5"/>
        <v/>
      </c>
    </row>
    <row r="41" spans="1:24" ht="15.75" x14ac:dyDescent="0.25">
      <c r="A41" s="335"/>
      <c r="B41" s="337"/>
      <c r="C41" s="382"/>
      <c r="D41" s="292">
        <v>20</v>
      </c>
      <c r="E41" s="337">
        <v>8</v>
      </c>
      <c r="F41" s="161"/>
      <c r="G41" s="160"/>
      <c r="H41" s="350"/>
      <c r="I41" s="347"/>
      <c r="J41" s="977" t="s">
        <v>1317</v>
      </c>
      <c r="K41" s="140"/>
      <c r="L41" s="370"/>
      <c r="M41" s="370"/>
      <c r="N41" s="370"/>
      <c r="O41" s="370"/>
      <c r="P41" s="370"/>
      <c r="Q41" s="370"/>
      <c r="R41" s="370"/>
      <c r="S41" s="370"/>
      <c r="T41" s="781"/>
      <c r="U41" s="349"/>
      <c r="V41" s="330"/>
      <c r="W41" s="384" t="str">
        <f t="shared" si="4"/>
        <v/>
      </c>
      <c r="X41" s="385" t="str">
        <f t="shared" si="5"/>
        <v/>
      </c>
    </row>
    <row r="42" spans="1:24" ht="15.75" x14ac:dyDescent="0.25">
      <c r="A42" s="335"/>
      <c r="B42" s="337"/>
      <c r="C42" s="382"/>
      <c r="D42" s="292">
        <v>21</v>
      </c>
      <c r="E42" s="337">
        <v>9</v>
      </c>
      <c r="F42" s="161"/>
      <c r="G42" s="160"/>
      <c r="H42" s="351"/>
      <c r="I42" s="347"/>
      <c r="J42" s="977" t="s">
        <v>1317</v>
      </c>
      <c r="K42" s="140"/>
      <c r="L42" s="370"/>
      <c r="M42" s="370"/>
      <c r="N42" s="370"/>
      <c r="O42" s="370"/>
      <c r="P42" s="370"/>
      <c r="Q42" s="370"/>
      <c r="R42" s="370"/>
      <c r="S42" s="370"/>
      <c r="T42" s="781"/>
      <c r="U42" s="349"/>
      <c r="V42" s="330"/>
      <c r="W42" s="384" t="str">
        <f t="shared" si="4"/>
        <v/>
      </c>
      <c r="X42" s="385" t="str">
        <f t="shared" si="5"/>
        <v/>
      </c>
    </row>
    <row r="43" spans="1:24" ht="15.75" x14ac:dyDescent="0.25">
      <c r="A43" s="335"/>
      <c r="B43" s="337"/>
      <c r="C43" s="382"/>
      <c r="D43" s="292">
        <v>22</v>
      </c>
      <c r="E43" s="337">
        <v>10</v>
      </c>
      <c r="F43" s="161"/>
      <c r="G43" s="160"/>
      <c r="H43" s="351"/>
      <c r="I43" s="347"/>
      <c r="J43" s="977" t="s">
        <v>1317</v>
      </c>
      <c r="K43" s="140"/>
      <c r="L43" s="370"/>
      <c r="M43" s="370"/>
      <c r="N43" s="370"/>
      <c r="O43" s="370"/>
      <c r="P43" s="370"/>
      <c r="Q43" s="370"/>
      <c r="R43" s="370"/>
      <c r="S43" s="370"/>
      <c r="T43" s="781"/>
      <c r="U43" s="349"/>
      <c r="V43" s="330"/>
      <c r="W43" s="384" t="str">
        <f t="shared" si="4"/>
        <v/>
      </c>
      <c r="X43" s="385" t="str">
        <f>IF(F43&lt;&gt;"",ROW(),"")</f>
        <v/>
      </c>
    </row>
    <row r="44" spans="1:24" ht="15.75" x14ac:dyDescent="0.25">
      <c r="A44" s="335"/>
      <c r="B44" s="337"/>
      <c r="C44" s="382"/>
      <c r="D44" s="292">
        <v>23</v>
      </c>
      <c r="E44" s="337">
        <v>11</v>
      </c>
      <c r="F44" s="161"/>
      <c r="G44" s="160"/>
      <c r="H44" s="351"/>
      <c r="I44" s="347"/>
      <c r="J44" s="977" t="s">
        <v>1317</v>
      </c>
      <c r="K44" s="140"/>
      <c r="L44" s="370"/>
      <c r="M44" s="370"/>
      <c r="N44" s="370"/>
      <c r="O44" s="370"/>
      <c r="P44" s="370"/>
      <c r="Q44" s="370"/>
      <c r="R44" s="370"/>
      <c r="S44" s="370"/>
      <c r="T44" s="781"/>
      <c r="U44" s="349"/>
      <c r="V44" s="330"/>
      <c r="W44" s="384" t="str">
        <f t="shared" si="4"/>
        <v/>
      </c>
      <c r="X44" s="385" t="str">
        <f t="shared" si="5"/>
        <v/>
      </c>
    </row>
    <row r="45" spans="1:24" ht="15.75" x14ac:dyDescent="0.25">
      <c r="A45" s="335"/>
      <c r="B45" s="337"/>
      <c r="C45" s="382"/>
      <c r="D45" s="292">
        <v>24</v>
      </c>
      <c r="E45" s="337">
        <v>12</v>
      </c>
      <c r="F45" s="161"/>
      <c r="G45" s="160"/>
      <c r="H45" s="351"/>
      <c r="I45" s="347"/>
      <c r="J45" s="977" t="s">
        <v>1317</v>
      </c>
      <c r="K45" s="140"/>
      <c r="L45" s="370"/>
      <c r="M45" s="370"/>
      <c r="N45" s="370"/>
      <c r="O45" s="370"/>
      <c r="P45" s="370"/>
      <c r="Q45" s="370"/>
      <c r="R45" s="370"/>
      <c r="S45" s="370"/>
      <c r="T45" s="781"/>
      <c r="U45" s="349"/>
      <c r="V45" s="330"/>
      <c r="W45" s="384" t="str">
        <f t="shared" si="4"/>
        <v/>
      </c>
      <c r="X45" s="385" t="str">
        <f t="shared" si="5"/>
        <v/>
      </c>
    </row>
    <row r="46" spans="1:24" ht="15.75" x14ac:dyDescent="0.25">
      <c r="A46" s="335"/>
      <c r="B46" s="337"/>
      <c r="C46" s="382"/>
      <c r="D46" s="292">
        <v>25</v>
      </c>
      <c r="E46" s="337">
        <v>13</v>
      </c>
      <c r="F46" s="161"/>
      <c r="G46" s="160"/>
      <c r="H46" s="351"/>
      <c r="I46" s="347"/>
      <c r="J46" s="977" t="s">
        <v>1317</v>
      </c>
      <c r="K46" s="140"/>
      <c r="L46" s="370"/>
      <c r="M46" s="370"/>
      <c r="N46" s="370"/>
      <c r="O46" s="370"/>
      <c r="P46" s="370"/>
      <c r="Q46" s="370"/>
      <c r="R46" s="370"/>
      <c r="S46" s="370"/>
      <c r="T46" s="781"/>
      <c r="U46" s="349"/>
      <c r="V46" s="330"/>
      <c r="W46" s="384" t="str">
        <f t="shared" si="4"/>
        <v/>
      </c>
      <c r="X46" s="385" t="str">
        <f t="shared" si="5"/>
        <v/>
      </c>
    </row>
    <row r="47" spans="1:24" ht="15.75" x14ac:dyDescent="0.25">
      <c r="A47" s="335"/>
      <c r="B47" s="337"/>
      <c r="C47" s="382"/>
      <c r="D47" s="292">
        <v>26</v>
      </c>
      <c r="E47" s="337">
        <v>14</v>
      </c>
      <c r="F47" s="161"/>
      <c r="G47" s="160"/>
      <c r="H47" s="351"/>
      <c r="I47" s="347"/>
      <c r="J47" s="977" t="s">
        <v>1317</v>
      </c>
      <c r="K47" s="140"/>
      <c r="L47" s="370"/>
      <c r="M47" s="370"/>
      <c r="N47" s="370"/>
      <c r="O47" s="370"/>
      <c r="P47" s="370"/>
      <c r="Q47" s="370"/>
      <c r="R47" s="370"/>
      <c r="S47" s="370"/>
      <c r="T47" s="781"/>
      <c r="U47" s="349"/>
      <c r="V47" s="330"/>
      <c r="W47" s="384" t="str">
        <f t="shared" si="4"/>
        <v/>
      </c>
      <c r="X47" s="385" t="str">
        <f t="shared" si="5"/>
        <v/>
      </c>
    </row>
    <row r="48" spans="1:24" ht="15.75" x14ac:dyDescent="0.25">
      <c r="A48" s="335"/>
      <c r="B48" s="337"/>
      <c r="C48" s="382"/>
      <c r="D48" s="292">
        <v>27</v>
      </c>
      <c r="E48" s="337">
        <v>15</v>
      </c>
      <c r="F48" s="161"/>
      <c r="G48" s="160"/>
      <c r="H48" s="351"/>
      <c r="I48" s="347"/>
      <c r="J48" s="977" t="s">
        <v>1317</v>
      </c>
      <c r="K48" s="140"/>
      <c r="L48" s="370"/>
      <c r="M48" s="370"/>
      <c r="N48" s="370"/>
      <c r="O48" s="370"/>
      <c r="P48" s="370"/>
      <c r="Q48" s="370"/>
      <c r="R48" s="370"/>
      <c r="S48" s="370"/>
      <c r="T48" s="781"/>
      <c r="U48" s="349"/>
      <c r="V48" s="330"/>
      <c r="W48" s="384" t="str">
        <f t="shared" si="4"/>
        <v/>
      </c>
      <c r="X48" s="385" t="str">
        <f t="shared" ref="X48:X56" si="6">IF(F48&lt;&gt;"",ROW(),"")</f>
        <v/>
      </c>
    </row>
    <row r="49" spans="1:24" ht="15.75" x14ac:dyDescent="0.25">
      <c r="A49" s="335"/>
      <c r="B49" s="337"/>
      <c r="C49" s="382"/>
      <c r="D49" s="292">
        <v>28</v>
      </c>
      <c r="E49" s="337">
        <v>16</v>
      </c>
      <c r="F49" s="161"/>
      <c r="G49" s="160"/>
      <c r="H49" s="351"/>
      <c r="I49" s="347"/>
      <c r="J49" s="977" t="s">
        <v>1317</v>
      </c>
      <c r="K49" s="140"/>
      <c r="L49" s="370"/>
      <c r="M49" s="370"/>
      <c r="N49" s="370"/>
      <c r="O49" s="370"/>
      <c r="P49" s="370"/>
      <c r="Q49" s="370"/>
      <c r="R49" s="370"/>
      <c r="S49" s="370"/>
      <c r="T49" s="781"/>
      <c r="U49" s="349"/>
      <c r="V49" s="330"/>
      <c r="W49" s="384" t="str">
        <f t="shared" si="4"/>
        <v/>
      </c>
      <c r="X49" s="385" t="str">
        <f t="shared" si="6"/>
        <v/>
      </c>
    </row>
    <row r="50" spans="1:24" ht="15.75" x14ac:dyDescent="0.25">
      <c r="A50" s="335"/>
      <c r="B50" s="337"/>
      <c r="C50" s="382"/>
      <c r="D50" s="292">
        <v>29</v>
      </c>
      <c r="E50" s="337">
        <v>17</v>
      </c>
      <c r="F50" s="161"/>
      <c r="G50" s="160"/>
      <c r="H50" s="351"/>
      <c r="I50" s="347"/>
      <c r="J50" s="977" t="s">
        <v>1317</v>
      </c>
      <c r="K50" s="140"/>
      <c r="L50" s="370"/>
      <c r="M50" s="370"/>
      <c r="N50" s="370"/>
      <c r="O50" s="370"/>
      <c r="P50" s="370"/>
      <c r="Q50" s="370"/>
      <c r="R50" s="370"/>
      <c r="S50" s="370"/>
      <c r="T50" s="781"/>
      <c r="U50" s="349"/>
      <c r="V50" s="330"/>
      <c r="W50" s="384" t="str">
        <f t="shared" si="4"/>
        <v/>
      </c>
      <c r="X50" s="385" t="str">
        <f t="shared" si="6"/>
        <v/>
      </c>
    </row>
    <row r="51" spans="1:24" ht="15.75" x14ac:dyDescent="0.25">
      <c r="A51" s="335"/>
      <c r="B51" s="337"/>
      <c r="C51" s="382"/>
      <c r="D51" s="292">
        <v>30</v>
      </c>
      <c r="E51" s="337">
        <v>18</v>
      </c>
      <c r="F51" s="161"/>
      <c r="G51" s="160"/>
      <c r="H51" s="351"/>
      <c r="I51" s="347"/>
      <c r="J51" s="977" t="s">
        <v>1317</v>
      </c>
      <c r="K51" s="140"/>
      <c r="L51" s="370"/>
      <c r="M51" s="370"/>
      <c r="N51" s="370"/>
      <c r="O51" s="370"/>
      <c r="P51" s="370"/>
      <c r="Q51" s="370"/>
      <c r="R51" s="370"/>
      <c r="S51" s="370"/>
      <c r="T51" s="781"/>
      <c r="U51" s="349"/>
      <c r="V51" s="330"/>
      <c r="W51" s="384" t="str">
        <f t="shared" si="4"/>
        <v/>
      </c>
      <c r="X51" s="385" t="str">
        <f t="shared" si="6"/>
        <v/>
      </c>
    </row>
    <row r="52" spans="1:24" ht="15.75" x14ac:dyDescent="0.25">
      <c r="A52" s="335"/>
      <c r="B52" s="337"/>
      <c r="C52" s="382"/>
      <c r="D52" s="292">
        <v>31</v>
      </c>
      <c r="E52" s="337">
        <v>19</v>
      </c>
      <c r="F52" s="161"/>
      <c r="G52" s="160"/>
      <c r="H52" s="351"/>
      <c r="I52" s="347"/>
      <c r="J52" s="977" t="s">
        <v>1317</v>
      </c>
      <c r="K52" s="140"/>
      <c r="L52" s="370"/>
      <c r="M52" s="370"/>
      <c r="N52" s="370"/>
      <c r="O52" s="370"/>
      <c r="P52" s="370"/>
      <c r="Q52" s="370"/>
      <c r="R52" s="370"/>
      <c r="S52" s="370"/>
      <c r="T52" s="781"/>
      <c r="U52" s="349"/>
      <c r="V52" s="330"/>
      <c r="W52" s="384" t="str">
        <f t="shared" si="4"/>
        <v/>
      </c>
      <c r="X52" s="385" t="str">
        <f t="shared" si="6"/>
        <v/>
      </c>
    </row>
    <row r="53" spans="1:24" ht="15.75" x14ac:dyDescent="0.25">
      <c r="A53" s="335"/>
      <c r="B53" s="337"/>
      <c r="C53" s="382"/>
      <c r="D53" s="292">
        <v>32</v>
      </c>
      <c r="E53" s="337">
        <v>20</v>
      </c>
      <c r="F53" s="161"/>
      <c r="G53" s="160"/>
      <c r="H53" s="351"/>
      <c r="I53" s="347"/>
      <c r="J53" s="977" t="s">
        <v>1317</v>
      </c>
      <c r="K53" s="140"/>
      <c r="L53" s="370"/>
      <c r="M53" s="370"/>
      <c r="N53" s="370"/>
      <c r="O53" s="370"/>
      <c r="P53" s="370"/>
      <c r="Q53" s="370"/>
      <c r="R53" s="370"/>
      <c r="S53" s="370"/>
      <c r="T53" s="781"/>
      <c r="U53" s="349"/>
      <c r="V53" s="330"/>
      <c r="W53" s="384" t="str">
        <f t="shared" si="4"/>
        <v/>
      </c>
      <c r="X53" s="385" t="str">
        <f t="shared" si="6"/>
        <v/>
      </c>
    </row>
    <row r="54" spans="1:24" ht="15.75" x14ac:dyDescent="0.25">
      <c r="A54" s="335"/>
      <c r="B54" s="337"/>
      <c r="C54" s="382"/>
      <c r="D54" s="292">
        <v>33</v>
      </c>
      <c r="E54" s="337">
        <v>21</v>
      </c>
      <c r="F54" s="161"/>
      <c r="G54" s="160"/>
      <c r="H54" s="351"/>
      <c r="I54" s="347"/>
      <c r="J54" s="977" t="s">
        <v>1317</v>
      </c>
      <c r="K54" s="140"/>
      <c r="L54" s="370"/>
      <c r="M54" s="370"/>
      <c r="N54" s="370"/>
      <c r="O54" s="370"/>
      <c r="P54" s="370"/>
      <c r="Q54" s="370"/>
      <c r="R54" s="370"/>
      <c r="S54" s="370"/>
      <c r="T54" s="781"/>
      <c r="U54" s="349"/>
      <c r="V54" s="330"/>
      <c r="W54" s="384" t="str">
        <f t="shared" si="4"/>
        <v/>
      </c>
      <c r="X54" s="385" t="str">
        <f t="shared" si="6"/>
        <v/>
      </c>
    </row>
    <row r="55" spans="1:24" ht="15.75" x14ac:dyDescent="0.25">
      <c r="A55" s="335"/>
      <c r="B55" s="337"/>
      <c r="C55" s="382"/>
      <c r="D55" s="292">
        <v>34</v>
      </c>
      <c r="E55" s="337">
        <v>22</v>
      </c>
      <c r="F55" s="161"/>
      <c r="G55" s="160"/>
      <c r="H55" s="351"/>
      <c r="I55" s="347"/>
      <c r="J55" s="977" t="s">
        <v>1317</v>
      </c>
      <c r="K55" s="140"/>
      <c r="L55" s="370"/>
      <c r="M55" s="370"/>
      <c r="N55" s="370"/>
      <c r="O55" s="370"/>
      <c r="P55" s="370"/>
      <c r="Q55" s="370"/>
      <c r="R55" s="370"/>
      <c r="S55" s="370"/>
      <c r="T55" s="781"/>
      <c r="U55" s="349"/>
      <c r="V55" s="330"/>
      <c r="W55" s="384" t="str">
        <f t="shared" si="4"/>
        <v/>
      </c>
      <c r="X55" s="385" t="str">
        <f t="shared" si="6"/>
        <v/>
      </c>
    </row>
    <row r="56" spans="1:24" ht="15.75" x14ac:dyDescent="0.25">
      <c r="A56" s="335"/>
      <c r="B56" s="337"/>
      <c r="C56" s="382"/>
      <c r="D56" s="292">
        <v>35</v>
      </c>
      <c r="E56" s="337">
        <v>23</v>
      </c>
      <c r="F56" s="161"/>
      <c r="G56" s="160"/>
      <c r="H56" s="351"/>
      <c r="I56" s="347"/>
      <c r="J56" s="977" t="s">
        <v>1317</v>
      </c>
      <c r="K56" s="140"/>
      <c r="L56" s="370"/>
      <c r="M56" s="370"/>
      <c r="N56" s="370"/>
      <c r="O56" s="370"/>
      <c r="P56" s="370"/>
      <c r="Q56" s="370"/>
      <c r="R56" s="370"/>
      <c r="S56" s="370"/>
      <c r="T56" s="781"/>
      <c r="U56" s="349"/>
      <c r="V56" s="330"/>
      <c r="W56" s="384" t="str">
        <f t="shared" si="4"/>
        <v/>
      </c>
      <c r="X56" s="385" t="str">
        <f t="shared" si="6"/>
        <v/>
      </c>
    </row>
    <row r="57" spans="1:24" ht="15.75" x14ac:dyDescent="0.25">
      <c r="A57" s="335"/>
      <c r="B57" s="337"/>
      <c r="C57" s="382"/>
      <c r="D57" s="292">
        <v>36</v>
      </c>
      <c r="E57" s="337">
        <v>24</v>
      </c>
      <c r="F57" s="161"/>
      <c r="G57" s="160"/>
      <c r="H57" s="351"/>
      <c r="I57" s="347"/>
      <c r="J57" s="977" t="s">
        <v>1317</v>
      </c>
      <c r="K57" s="140"/>
      <c r="L57" s="370"/>
      <c r="M57" s="370"/>
      <c r="N57" s="370"/>
      <c r="O57" s="370"/>
      <c r="P57" s="370"/>
      <c r="Q57" s="370"/>
      <c r="R57" s="370"/>
      <c r="S57" s="370"/>
      <c r="T57" s="781"/>
      <c r="U57" s="349"/>
      <c r="V57" s="330"/>
      <c r="W57" s="384" t="str">
        <f t="shared" si="4"/>
        <v/>
      </c>
      <c r="X57" s="385" t="str">
        <f t="shared" ref="X57:X63" si="7">IF(F57&lt;&gt;"",ROW(),"")</f>
        <v/>
      </c>
    </row>
    <row r="58" spans="1:24" ht="15.75" x14ac:dyDescent="0.25">
      <c r="A58" s="335"/>
      <c r="B58" s="337"/>
      <c r="C58" s="382"/>
      <c r="D58" s="292">
        <v>37</v>
      </c>
      <c r="E58" s="337">
        <v>25</v>
      </c>
      <c r="F58" s="161"/>
      <c r="G58" s="160"/>
      <c r="H58" s="351"/>
      <c r="I58" s="347"/>
      <c r="J58" s="977" t="s">
        <v>1317</v>
      </c>
      <c r="K58" s="140"/>
      <c r="L58" s="370"/>
      <c r="M58" s="370"/>
      <c r="N58" s="370"/>
      <c r="O58" s="370"/>
      <c r="P58" s="370"/>
      <c r="Q58" s="370"/>
      <c r="R58" s="370"/>
      <c r="S58" s="370"/>
      <c r="T58" s="781"/>
      <c r="U58" s="349"/>
      <c r="V58" s="330"/>
      <c r="W58" s="384" t="str">
        <f t="shared" si="4"/>
        <v/>
      </c>
      <c r="X58" s="385" t="str">
        <f t="shared" si="7"/>
        <v/>
      </c>
    </row>
    <row r="59" spans="1:24" ht="15.75" x14ac:dyDescent="0.25">
      <c r="A59" s="335"/>
      <c r="B59" s="337"/>
      <c r="C59" s="382"/>
      <c r="D59" s="292">
        <v>38</v>
      </c>
      <c r="E59" s="337">
        <v>26</v>
      </c>
      <c r="F59" s="161"/>
      <c r="G59" s="160"/>
      <c r="H59" s="351"/>
      <c r="I59" s="347"/>
      <c r="J59" s="977" t="s">
        <v>1317</v>
      </c>
      <c r="K59" s="140"/>
      <c r="L59" s="370"/>
      <c r="M59" s="370"/>
      <c r="N59" s="370"/>
      <c r="O59" s="370"/>
      <c r="P59" s="370"/>
      <c r="Q59" s="370"/>
      <c r="R59" s="370"/>
      <c r="S59" s="370"/>
      <c r="T59" s="781"/>
      <c r="U59" s="349"/>
      <c r="V59" s="330"/>
      <c r="W59" s="384" t="str">
        <f t="shared" si="4"/>
        <v/>
      </c>
      <c r="X59" s="385" t="str">
        <f t="shared" si="7"/>
        <v/>
      </c>
    </row>
    <row r="60" spans="1:24" ht="15.75" x14ac:dyDescent="0.25">
      <c r="A60" s="335"/>
      <c r="B60" s="337"/>
      <c r="C60" s="382"/>
      <c r="D60" s="292">
        <v>39</v>
      </c>
      <c r="E60" s="337">
        <v>27</v>
      </c>
      <c r="F60" s="161"/>
      <c r="G60" s="160"/>
      <c r="H60" s="351"/>
      <c r="I60" s="347"/>
      <c r="J60" s="977" t="s">
        <v>1317</v>
      </c>
      <c r="K60" s="140"/>
      <c r="L60" s="370"/>
      <c r="M60" s="370"/>
      <c r="N60" s="370"/>
      <c r="O60" s="370"/>
      <c r="P60" s="370"/>
      <c r="Q60" s="370"/>
      <c r="R60" s="370"/>
      <c r="S60" s="370"/>
      <c r="T60" s="781"/>
      <c r="U60" s="349"/>
      <c r="V60" s="330"/>
      <c r="W60" s="384" t="str">
        <f t="shared" si="4"/>
        <v/>
      </c>
      <c r="X60" s="385" t="str">
        <f t="shared" si="7"/>
        <v/>
      </c>
    </row>
    <row r="61" spans="1:24" ht="15.75" x14ac:dyDescent="0.25">
      <c r="A61" s="335"/>
      <c r="B61" s="337"/>
      <c r="C61" s="382"/>
      <c r="D61" s="292">
        <v>40</v>
      </c>
      <c r="E61" s="337">
        <v>28</v>
      </c>
      <c r="F61" s="161"/>
      <c r="G61" s="160"/>
      <c r="H61" s="351"/>
      <c r="I61" s="347"/>
      <c r="J61" s="977" t="s">
        <v>1317</v>
      </c>
      <c r="K61" s="140"/>
      <c r="L61" s="370"/>
      <c r="M61" s="370"/>
      <c r="N61" s="370"/>
      <c r="O61" s="370"/>
      <c r="P61" s="370"/>
      <c r="Q61" s="370"/>
      <c r="R61" s="370"/>
      <c r="S61" s="370"/>
      <c r="T61" s="781"/>
      <c r="U61" s="349"/>
      <c r="V61" s="330"/>
      <c r="W61" s="384" t="str">
        <f t="shared" si="4"/>
        <v/>
      </c>
      <c r="X61" s="385" t="str">
        <f>IF(F61&lt;&gt;"",ROW(),"")</f>
        <v/>
      </c>
    </row>
    <row r="62" spans="1:24" ht="15.75" x14ac:dyDescent="0.25">
      <c r="A62" s="335"/>
      <c r="B62" s="337"/>
      <c r="C62" s="382"/>
      <c r="D62" s="292">
        <v>41</v>
      </c>
      <c r="E62" s="337">
        <v>29</v>
      </c>
      <c r="F62" s="161"/>
      <c r="G62" s="160"/>
      <c r="H62" s="351"/>
      <c r="I62" s="347"/>
      <c r="J62" s="977" t="s">
        <v>1317</v>
      </c>
      <c r="K62" s="140"/>
      <c r="L62" s="370"/>
      <c r="M62" s="370"/>
      <c r="N62" s="370"/>
      <c r="O62" s="370"/>
      <c r="P62" s="370"/>
      <c r="Q62" s="370"/>
      <c r="R62" s="370"/>
      <c r="S62" s="370"/>
      <c r="T62" s="781"/>
      <c r="U62" s="349"/>
      <c r="V62" s="330"/>
      <c r="W62" s="384" t="str">
        <f t="shared" si="4"/>
        <v/>
      </c>
      <c r="X62" s="385" t="str">
        <f t="shared" si="7"/>
        <v/>
      </c>
    </row>
    <row r="63" spans="1:24" ht="15.75" x14ac:dyDescent="0.25">
      <c r="A63" s="335"/>
      <c r="B63" s="337"/>
      <c r="C63" s="382"/>
      <c r="D63" s="292">
        <v>42</v>
      </c>
      <c r="E63" s="337">
        <v>30</v>
      </c>
      <c r="F63" s="162"/>
      <c r="G63" s="160"/>
      <c r="H63" s="353"/>
      <c r="I63" s="347"/>
      <c r="J63" s="977" t="s">
        <v>1317</v>
      </c>
      <c r="K63" s="140"/>
      <c r="L63" s="370"/>
      <c r="M63" s="370"/>
      <c r="N63" s="370"/>
      <c r="O63" s="370"/>
      <c r="P63" s="370"/>
      <c r="Q63" s="370"/>
      <c r="R63" s="370"/>
      <c r="S63" s="370"/>
      <c r="T63" s="781"/>
      <c r="U63" s="349"/>
      <c r="V63" s="330"/>
      <c r="W63" s="384" t="str">
        <f t="shared" si="4"/>
        <v/>
      </c>
      <c r="X63" s="385" t="str">
        <f t="shared" si="7"/>
        <v/>
      </c>
    </row>
    <row r="64" spans="1:24" ht="7.5" customHeight="1" x14ac:dyDescent="0.2">
      <c r="A64" s="330"/>
      <c r="B64" s="330"/>
      <c r="C64" s="330"/>
      <c r="D64" s="330"/>
      <c r="E64" s="330"/>
      <c r="F64" s="330"/>
      <c r="G64" s="330"/>
      <c r="H64" s="330"/>
      <c r="I64" s="330"/>
      <c r="J64" s="330"/>
      <c r="K64" s="330"/>
      <c r="L64" s="330"/>
      <c r="M64" s="330"/>
      <c r="N64" s="330"/>
      <c r="O64" s="330"/>
      <c r="P64" s="330"/>
      <c r="Q64" s="330"/>
      <c r="R64" s="330"/>
      <c r="S64" s="330"/>
      <c r="T64" s="330"/>
      <c r="U64" s="330"/>
      <c r="V64" s="330"/>
    </row>
    <row r="65" spans="1:22" hidden="1" x14ac:dyDescent="0.2">
      <c r="A65" s="330"/>
      <c r="B65" s="330"/>
      <c r="C65" s="330"/>
      <c r="D65" s="330"/>
      <c r="E65" s="330"/>
      <c r="F65" s="330"/>
      <c r="G65" s="330"/>
      <c r="H65" s="330"/>
      <c r="I65" s="330"/>
      <c r="J65" s="330"/>
      <c r="K65" s="330"/>
      <c r="L65" s="330"/>
      <c r="M65" s="330"/>
      <c r="N65" s="330"/>
      <c r="O65" s="330"/>
      <c r="P65" s="330"/>
      <c r="Q65" s="330"/>
      <c r="R65" s="330"/>
      <c r="S65" s="330"/>
      <c r="T65" s="330"/>
      <c r="U65" s="330"/>
      <c r="V65" s="330"/>
    </row>
    <row r="66" spans="1:22" hidden="1" x14ac:dyDescent="0.2">
      <c r="A66" s="330"/>
      <c r="B66" s="330"/>
      <c r="C66" s="330"/>
      <c r="D66" s="330"/>
      <c r="E66" s="330"/>
      <c r="F66" s="330"/>
      <c r="G66" s="330"/>
      <c r="H66" s="330"/>
      <c r="I66" s="330"/>
      <c r="J66" s="330"/>
      <c r="K66" s="330"/>
      <c r="L66" s="330"/>
      <c r="M66" s="330"/>
      <c r="N66" s="330"/>
      <c r="O66" s="330"/>
      <c r="P66" s="330"/>
      <c r="Q66" s="330"/>
      <c r="R66" s="330"/>
      <c r="S66" s="330"/>
      <c r="T66" s="330"/>
      <c r="U66" s="330"/>
      <c r="V66" s="330"/>
    </row>
    <row r="67" spans="1:22" hidden="1" x14ac:dyDescent="0.2">
      <c r="A67" s="330"/>
      <c r="B67" s="330"/>
      <c r="C67" s="330"/>
      <c r="D67" s="330"/>
      <c r="E67" s="330"/>
      <c r="F67" s="330"/>
      <c r="G67" s="330"/>
      <c r="H67" s="330"/>
      <c r="I67" s="330"/>
      <c r="J67" s="330"/>
      <c r="K67" s="330"/>
      <c r="L67" s="330"/>
      <c r="M67" s="330"/>
      <c r="N67" s="330"/>
      <c r="O67" s="330"/>
      <c r="P67" s="330"/>
      <c r="Q67" s="330"/>
      <c r="R67" s="330"/>
      <c r="S67" s="330"/>
      <c r="T67" s="330"/>
      <c r="U67" s="330"/>
      <c r="V67" s="330"/>
    </row>
    <row r="68" spans="1:22" hidden="1" x14ac:dyDescent="0.2">
      <c r="A68" s="330"/>
      <c r="B68" s="330"/>
      <c r="C68" s="330"/>
      <c r="D68" s="330"/>
      <c r="E68" s="330"/>
      <c r="F68" s="330"/>
      <c r="G68" s="330"/>
      <c r="H68" s="330"/>
      <c r="I68" s="330"/>
      <c r="J68" s="330"/>
      <c r="K68" s="330"/>
      <c r="L68" s="330"/>
      <c r="M68" s="330"/>
      <c r="N68" s="330"/>
      <c r="O68" s="330"/>
      <c r="P68" s="330"/>
      <c r="Q68" s="330"/>
      <c r="R68" s="330"/>
      <c r="S68" s="330"/>
      <c r="T68" s="330"/>
      <c r="U68" s="330"/>
      <c r="V68" s="330"/>
    </row>
    <row r="69" spans="1:22" hidden="1" x14ac:dyDescent="0.2">
      <c r="A69" s="330"/>
      <c r="B69" s="330"/>
      <c r="C69" s="330"/>
      <c r="D69" s="330"/>
      <c r="E69" s="330"/>
      <c r="F69" s="330"/>
      <c r="G69" s="330"/>
      <c r="H69" s="330"/>
      <c r="I69" s="330"/>
      <c r="J69" s="330"/>
      <c r="K69" s="330"/>
      <c r="L69" s="330"/>
      <c r="M69" s="330"/>
      <c r="N69" s="330"/>
      <c r="O69" s="330"/>
      <c r="P69" s="330"/>
      <c r="Q69" s="330"/>
      <c r="R69" s="330"/>
      <c r="S69" s="330"/>
      <c r="T69" s="330"/>
      <c r="U69" s="330"/>
      <c r="V69" s="330"/>
    </row>
    <row r="70" spans="1:22" hidden="1" x14ac:dyDescent="0.2">
      <c r="A70" s="330"/>
      <c r="B70" s="330"/>
      <c r="C70" s="330"/>
      <c r="D70" s="330"/>
      <c r="E70" s="330"/>
      <c r="F70" s="330"/>
      <c r="G70" s="330"/>
      <c r="H70" s="330"/>
      <c r="I70" s="330"/>
      <c r="J70" s="330"/>
      <c r="K70" s="330"/>
      <c r="L70" s="330"/>
      <c r="M70" s="330"/>
      <c r="N70" s="330"/>
      <c r="O70" s="330"/>
      <c r="P70" s="330"/>
      <c r="Q70" s="330"/>
      <c r="R70" s="330"/>
      <c r="S70" s="330"/>
      <c r="T70" s="330"/>
      <c r="U70" s="330"/>
      <c r="V70" s="330"/>
    </row>
    <row r="71" spans="1:22" hidden="1" x14ac:dyDescent="0.2">
      <c r="A71" s="330"/>
      <c r="B71" s="330"/>
      <c r="C71" s="330"/>
      <c r="D71" s="330"/>
      <c r="E71" s="330"/>
      <c r="F71" s="330"/>
      <c r="G71" s="330"/>
      <c r="H71" s="330"/>
      <c r="I71" s="330"/>
      <c r="J71" s="330"/>
      <c r="K71" s="330"/>
      <c r="L71" s="330"/>
      <c r="M71" s="330"/>
      <c r="N71" s="330"/>
      <c r="O71" s="330"/>
      <c r="P71" s="330"/>
      <c r="Q71" s="330"/>
      <c r="R71" s="330"/>
      <c r="S71" s="330"/>
      <c r="T71" s="330"/>
      <c r="U71" s="330"/>
      <c r="V71" s="330"/>
    </row>
    <row r="72" spans="1:22" hidden="1" x14ac:dyDescent="0.2">
      <c r="A72" s="330"/>
      <c r="B72" s="330"/>
      <c r="C72" s="330"/>
      <c r="D72" s="330"/>
      <c r="E72" s="330"/>
      <c r="F72" s="330"/>
      <c r="G72" s="330"/>
      <c r="H72" s="330"/>
      <c r="I72" s="330"/>
      <c r="J72" s="330"/>
      <c r="K72" s="330"/>
      <c r="L72" s="330"/>
      <c r="M72" s="330"/>
      <c r="N72" s="330"/>
      <c r="O72" s="330"/>
      <c r="P72" s="330"/>
      <c r="Q72" s="330"/>
      <c r="R72" s="330"/>
      <c r="S72" s="330"/>
      <c r="T72" s="330"/>
      <c r="U72" s="330"/>
      <c r="V72" s="330"/>
    </row>
    <row r="73" spans="1:22" hidden="1" x14ac:dyDescent="0.2">
      <c r="A73" s="330"/>
      <c r="B73" s="330"/>
      <c r="C73" s="330"/>
      <c r="D73" s="330"/>
      <c r="E73" s="330"/>
      <c r="F73" s="330"/>
      <c r="G73" s="330"/>
      <c r="H73" s="330"/>
      <c r="I73" s="330"/>
      <c r="J73" s="330"/>
      <c r="K73" s="330"/>
      <c r="L73" s="330"/>
      <c r="M73" s="330"/>
      <c r="N73" s="330"/>
      <c r="O73" s="330"/>
      <c r="P73" s="330"/>
      <c r="Q73" s="330"/>
      <c r="R73" s="330"/>
      <c r="S73" s="330"/>
      <c r="T73" s="330"/>
      <c r="U73" s="330"/>
      <c r="V73" s="330"/>
    </row>
    <row r="74" spans="1:22" hidden="1" x14ac:dyDescent="0.2">
      <c r="A74" s="330"/>
      <c r="B74" s="330"/>
      <c r="C74" s="330"/>
      <c r="D74" s="330"/>
      <c r="E74" s="330"/>
      <c r="F74" s="330"/>
      <c r="G74" s="330"/>
      <c r="H74" s="330"/>
      <c r="I74" s="330"/>
      <c r="J74" s="330"/>
      <c r="K74" s="330"/>
      <c r="L74" s="330"/>
      <c r="M74" s="330"/>
      <c r="N74" s="330"/>
      <c r="O74" s="330"/>
      <c r="P74" s="330"/>
      <c r="Q74" s="330"/>
      <c r="R74" s="330"/>
      <c r="S74" s="330"/>
      <c r="T74" s="330"/>
      <c r="U74" s="330"/>
      <c r="V74" s="330"/>
    </row>
    <row r="75" spans="1:22" hidden="1" x14ac:dyDescent="0.2">
      <c r="A75" s="330"/>
      <c r="B75" s="330"/>
      <c r="C75" s="330"/>
      <c r="D75" s="330"/>
      <c r="E75" s="330"/>
      <c r="F75" s="330"/>
      <c r="G75" s="330"/>
      <c r="H75" s="330"/>
      <c r="I75" s="330"/>
      <c r="J75" s="330"/>
      <c r="K75" s="330"/>
      <c r="L75" s="330"/>
      <c r="M75" s="330"/>
      <c r="N75" s="330"/>
      <c r="O75" s="330"/>
      <c r="P75" s="330"/>
      <c r="Q75" s="330"/>
      <c r="R75" s="330"/>
      <c r="S75" s="330"/>
      <c r="T75" s="330"/>
      <c r="U75" s="330"/>
      <c r="V75" s="330"/>
    </row>
    <row r="76" spans="1:22" hidden="1" x14ac:dyDescent="0.2">
      <c r="A76" s="330"/>
      <c r="B76" s="330"/>
      <c r="C76" s="330"/>
      <c r="D76" s="330"/>
      <c r="E76" s="330"/>
      <c r="F76" s="330"/>
      <c r="G76" s="330"/>
      <c r="H76" s="330"/>
      <c r="I76" s="330"/>
      <c r="J76" s="330"/>
      <c r="K76" s="330"/>
      <c r="L76" s="330"/>
      <c r="M76" s="330"/>
      <c r="N76" s="330"/>
      <c r="O76" s="330"/>
      <c r="P76" s="330"/>
      <c r="Q76" s="330"/>
      <c r="R76" s="330"/>
      <c r="S76" s="330"/>
      <c r="T76" s="330"/>
      <c r="U76" s="330"/>
      <c r="V76" s="330"/>
    </row>
    <row r="77" spans="1:22" hidden="1" x14ac:dyDescent="0.2">
      <c r="A77" s="330"/>
      <c r="B77" s="330"/>
      <c r="C77" s="330"/>
      <c r="D77" s="330"/>
      <c r="E77" s="330"/>
      <c r="F77" s="330"/>
      <c r="G77" s="330"/>
      <c r="H77" s="330"/>
      <c r="I77" s="330"/>
      <c r="J77" s="330"/>
      <c r="K77" s="330"/>
      <c r="L77" s="330"/>
      <c r="M77" s="330"/>
      <c r="N77" s="330"/>
      <c r="O77" s="330"/>
      <c r="P77" s="330"/>
      <c r="Q77" s="330"/>
      <c r="R77" s="330"/>
      <c r="S77" s="330"/>
      <c r="T77" s="330"/>
      <c r="U77" s="330"/>
      <c r="V77" s="330"/>
    </row>
    <row r="78" spans="1:22" hidden="1" x14ac:dyDescent="0.2">
      <c r="A78" s="330"/>
      <c r="B78" s="330"/>
      <c r="C78" s="330"/>
      <c r="D78" s="330"/>
      <c r="E78" s="330"/>
      <c r="F78" s="330"/>
      <c r="G78" s="330"/>
      <c r="H78" s="330"/>
      <c r="I78" s="330"/>
      <c r="J78" s="330"/>
      <c r="K78" s="330"/>
      <c r="L78" s="330"/>
      <c r="M78" s="330"/>
      <c r="N78" s="330"/>
      <c r="O78" s="330"/>
      <c r="P78" s="330"/>
      <c r="Q78" s="330"/>
      <c r="R78" s="330"/>
      <c r="S78" s="330"/>
      <c r="T78" s="330"/>
      <c r="U78" s="330"/>
      <c r="V78" s="330"/>
    </row>
    <row r="79" spans="1:22" hidden="1" x14ac:dyDescent="0.2">
      <c r="A79" s="330"/>
      <c r="B79" s="330"/>
      <c r="C79" s="330"/>
      <c r="D79" s="330"/>
      <c r="E79" s="330"/>
      <c r="F79" s="330"/>
      <c r="G79" s="330"/>
      <c r="H79" s="330"/>
      <c r="I79" s="330"/>
      <c r="J79" s="330"/>
      <c r="K79" s="330"/>
      <c r="L79" s="330"/>
      <c r="M79" s="330"/>
      <c r="N79" s="330"/>
      <c r="O79" s="330"/>
      <c r="P79" s="330"/>
      <c r="Q79" s="330"/>
      <c r="R79" s="330"/>
      <c r="S79" s="330"/>
      <c r="T79" s="330"/>
      <c r="U79" s="330"/>
      <c r="V79" s="330"/>
    </row>
    <row r="80" spans="1:22" hidden="1" x14ac:dyDescent="0.2">
      <c r="A80" s="330"/>
      <c r="B80" s="330"/>
      <c r="C80" s="330"/>
      <c r="D80" s="330"/>
      <c r="E80" s="330"/>
      <c r="F80" s="330"/>
      <c r="G80" s="330"/>
      <c r="H80" s="330"/>
      <c r="I80" s="330"/>
      <c r="J80" s="330"/>
      <c r="K80" s="330"/>
      <c r="L80" s="330"/>
      <c r="M80" s="330"/>
      <c r="N80" s="330"/>
      <c r="O80" s="330"/>
      <c r="P80" s="330"/>
      <c r="Q80" s="330"/>
      <c r="R80" s="330"/>
      <c r="S80" s="330"/>
      <c r="T80" s="330"/>
      <c r="U80" s="330"/>
      <c r="V80" s="330"/>
    </row>
    <row r="81" spans="1:22" hidden="1" x14ac:dyDescent="0.2">
      <c r="A81" s="330"/>
      <c r="B81" s="330"/>
      <c r="C81" s="330"/>
      <c r="D81" s="330"/>
      <c r="E81" s="330"/>
      <c r="F81" s="330"/>
      <c r="G81" s="330"/>
      <c r="H81" s="330"/>
      <c r="I81" s="330"/>
      <c r="J81" s="330"/>
      <c r="K81" s="330"/>
      <c r="L81" s="330"/>
      <c r="M81" s="330"/>
      <c r="N81" s="330"/>
      <c r="O81" s="330"/>
      <c r="P81" s="330"/>
      <c r="Q81" s="330"/>
      <c r="R81" s="330"/>
      <c r="S81" s="330"/>
      <c r="T81" s="330"/>
      <c r="U81" s="330"/>
      <c r="V81" s="330"/>
    </row>
    <row r="82" spans="1:22" hidden="1" x14ac:dyDescent="0.2">
      <c r="A82" s="330"/>
      <c r="B82" s="330"/>
      <c r="C82" s="330"/>
      <c r="D82" s="330"/>
      <c r="E82" s="330"/>
      <c r="F82" s="330"/>
      <c r="G82" s="330"/>
      <c r="H82" s="330"/>
      <c r="I82" s="330"/>
      <c r="J82" s="330"/>
      <c r="K82" s="330"/>
      <c r="L82" s="330"/>
      <c r="M82" s="330"/>
      <c r="N82" s="330"/>
      <c r="O82" s="330"/>
      <c r="P82" s="330"/>
      <c r="Q82" s="330"/>
      <c r="R82" s="330"/>
      <c r="S82" s="330"/>
      <c r="T82" s="330"/>
      <c r="U82" s="330"/>
      <c r="V82" s="330"/>
    </row>
    <row r="83" spans="1:22" hidden="1" x14ac:dyDescent="0.2">
      <c r="A83" s="330"/>
      <c r="B83" s="330"/>
      <c r="C83" s="330"/>
      <c r="D83" s="330"/>
      <c r="E83" s="330"/>
      <c r="F83" s="330"/>
      <c r="G83" s="330"/>
      <c r="H83" s="330"/>
      <c r="I83" s="330"/>
      <c r="J83" s="330"/>
      <c r="K83" s="330"/>
      <c r="L83" s="330"/>
      <c r="M83" s="330"/>
      <c r="N83" s="330"/>
      <c r="O83" s="330"/>
      <c r="P83" s="330"/>
      <c r="Q83" s="330"/>
      <c r="R83" s="330"/>
      <c r="S83" s="330"/>
      <c r="T83" s="330"/>
      <c r="U83" s="330"/>
      <c r="V83" s="330"/>
    </row>
    <row r="84" spans="1:22" hidden="1" x14ac:dyDescent="0.2">
      <c r="A84" s="330"/>
      <c r="B84" s="330"/>
      <c r="C84" s="330"/>
      <c r="D84" s="330"/>
      <c r="E84" s="330"/>
      <c r="F84" s="330"/>
      <c r="G84" s="330"/>
      <c r="H84" s="330"/>
      <c r="I84" s="330"/>
      <c r="J84" s="330"/>
      <c r="K84" s="330"/>
      <c r="L84" s="330"/>
      <c r="M84" s="330"/>
      <c r="N84" s="330"/>
      <c r="O84" s="330"/>
      <c r="P84" s="330"/>
      <c r="Q84" s="330"/>
      <c r="R84" s="330"/>
      <c r="S84" s="330"/>
      <c r="T84" s="330"/>
      <c r="U84" s="330"/>
      <c r="V84" s="330"/>
    </row>
    <row r="85" spans="1:22" hidden="1" x14ac:dyDescent="0.2">
      <c r="A85" s="330"/>
      <c r="B85" s="330"/>
      <c r="C85" s="330"/>
      <c r="D85" s="330"/>
      <c r="E85" s="330"/>
      <c r="F85" s="330"/>
      <c r="G85" s="330"/>
      <c r="H85" s="330"/>
      <c r="I85" s="330"/>
      <c r="J85" s="330"/>
      <c r="K85" s="330"/>
      <c r="L85" s="330"/>
      <c r="M85" s="330"/>
      <c r="N85" s="330"/>
      <c r="O85" s="330"/>
      <c r="P85" s="330"/>
      <c r="Q85" s="330"/>
      <c r="R85" s="330"/>
      <c r="S85" s="330"/>
      <c r="T85" s="330"/>
      <c r="U85" s="330"/>
      <c r="V85" s="330"/>
    </row>
    <row r="86" spans="1:22" hidden="1" x14ac:dyDescent="0.2">
      <c r="A86" s="330"/>
      <c r="B86" s="330"/>
      <c r="C86" s="330"/>
      <c r="D86" s="330"/>
      <c r="E86" s="330"/>
      <c r="F86" s="330"/>
      <c r="G86" s="330"/>
      <c r="H86" s="330"/>
      <c r="I86" s="330"/>
      <c r="J86" s="330"/>
      <c r="K86" s="330"/>
      <c r="L86" s="330"/>
      <c r="M86" s="330"/>
      <c r="N86" s="330"/>
      <c r="O86" s="330"/>
      <c r="P86" s="330"/>
      <c r="Q86" s="330"/>
      <c r="R86" s="330"/>
      <c r="S86" s="330"/>
      <c r="T86" s="330"/>
      <c r="U86" s="330"/>
      <c r="V86" s="330"/>
    </row>
    <row r="87" spans="1:22" hidden="1" x14ac:dyDescent="0.2">
      <c r="A87" s="330"/>
      <c r="B87" s="330"/>
      <c r="C87" s="330"/>
      <c r="D87" s="330"/>
      <c r="E87" s="330"/>
      <c r="F87" s="330"/>
      <c r="G87" s="330"/>
      <c r="H87" s="330"/>
      <c r="I87" s="330"/>
      <c r="J87" s="330"/>
      <c r="K87" s="330"/>
      <c r="L87" s="330"/>
      <c r="M87" s="330"/>
      <c r="N87" s="330"/>
      <c r="O87" s="330"/>
      <c r="P87" s="330"/>
      <c r="Q87" s="330"/>
      <c r="R87" s="330"/>
      <c r="S87" s="330"/>
      <c r="T87" s="330"/>
      <c r="U87" s="330"/>
      <c r="V87" s="330"/>
    </row>
    <row r="88" spans="1:22" hidden="1" x14ac:dyDescent="0.2">
      <c r="A88" s="330"/>
      <c r="B88" s="330"/>
      <c r="C88" s="330"/>
      <c r="D88" s="330"/>
      <c r="E88" s="330"/>
      <c r="F88" s="330"/>
      <c r="G88" s="330"/>
      <c r="H88" s="330"/>
      <c r="I88" s="330"/>
      <c r="J88" s="330"/>
      <c r="K88" s="330"/>
      <c r="L88" s="330"/>
      <c r="M88" s="330"/>
      <c r="N88" s="330"/>
      <c r="O88" s="330"/>
      <c r="P88" s="330"/>
      <c r="Q88" s="330"/>
      <c r="R88" s="330"/>
      <c r="S88" s="330"/>
      <c r="T88" s="330"/>
      <c r="U88" s="330"/>
      <c r="V88" s="330"/>
    </row>
    <row r="89" spans="1:22" hidden="1" x14ac:dyDescent="0.2">
      <c r="A89" s="330"/>
      <c r="B89" s="330"/>
      <c r="C89" s="330"/>
      <c r="D89" s="330"/>
      <c r="E89" s="330"/>
      <c r="F89" s="330"/>
      <c r="G89" s="330"/>
      <c r="H89" s="330"/>
      <c r="I89" s="330"/>
      <c r="J89" s="330"/>
      <c r="K89" s="330"/>
      <c r="L89" s="330"/>
      <c r="M89" s="330"/>
      <c r="N89" s="330"/>
      <c r="O89" s="330"/>
      <c r="P89" s="330"/>
      <c r="Q89" s="330"/>
      <c r="R89" s="330"/>
      <c r="S89" s="330"/>
      <c r="T89" s="330"/>
      <c r="U89" s="330"/>
      <c r="V89" s="330"/>
    </row>
    <row r="90" spans="1:22" hidden="1" x14ac:dyDescent="0.2">
      <c r="A90" s="330"/>
      <c r="B90" s="330"/>
      <c r="C90" s="330"/>
      <c r="D90" s="330"/>
      <c r="E90" s="330"/>
      <c r="F90" s="330"/>
      <c r="G90" s="330"/>
      <c r="H90" s="330"/>
      <c r="I90" s="330"/>
      <c r="J90" s="330"/>
      <c r="K90" s="330"/>
      <c r="L90" s="330"/>
      <c r="M90" s="330"/>
      <c r="N90" s="330"/>
      <c r="O90" s="330"/>
      <c r="P90" s="330"/>
      <c r="Q90" s="330"/>
      <c r="R90" s="330"/>
      <c r="S90" s="330"/>
      <c r="T90" s="330"/>
      <c r="U90" s="330"/>
      <c r="V90" s="330"/>
    </row>
    <row r="91" spans="1:22" hidden="1" x14ac:dyDescent="0.2">
      <c r="A91" s="330"/>
      <c r="B91" s="330"/>
      <c r="C91" s="330"/>
      <c r="D91" s="330"/>
      <c r="E91" s="330"/>
      <c r="F91" s="330"/>
      <c r="G91" s="330"/>
      <c r="H91" s="330"/>
      <c r="I91" s="330"/>
      <c r="J91" s="330"/>
      <c r="K91" s="330"/>
      <c r="L91" s="330"/>
      <c r="M91" s="330"/>
      <c r="N91" s="330"/>
      <c r="O91" s="330"/>
      <c r="P91" s="330"/>
      <c r="Q91" s="330"/>
      <c r="R91" s="330"/>
      <c r="S91" s="330"/>
      <c r="T91" s="330"/>
      <c r="U91" s="330"/>
      <c r="V91" s="330"/>
    </row>
    <row r="92" spans="1:22" hidden="1" x14ac:dyDescent="0.2">
      <c r="A92" s="330"/>
      <c r="B92" s="330"/>
      <c r="C92" s="330"/>
      <c r="D92" s="330"/>
      <c r="E92" s="330"/>
      <c r="F92" s="330"/>
      <c r="G92" s="330"/>
      <c r="H92" s="330"/>
      <c r="I92" s="330"/>
      <c r="J92" s="330"/>
      <c r="K92" s="330"/>
      <c r="L92" s="330"/>
      <c r="M92" s="330"/>
      <c r="N92" s="330"/>
      <c r="O92" s="330"/>
      <c r="P92" s="330"/>
      <c r="Q92" s="330"/>
      <c r="R92" s="330"/>
      <c r="S92" s="330"/>
      <c r="T92" s="330"/>
      <c r="U92" s="330"/>
      <c r="V92" s="330"/>
    </row>
    <row r="93" spans="1:22" hidden="1" x14ac:dyDescent="0.2">
      <c r="A93" s="330"/>
      <c r="B93" s="330"/>
      <c r="C93" s="330"/>
      <c r="D93" s="330"/>
      <c r="E93" s="330"/>
      <c r="F93" s="330"/>
      <c r="G93" s="330"/>
      <c r="H93" s="330"/>
      <c r="I93" s="330"/>
      <c r="J93" s="330"/>
      <c r="K93" s="330"/>
      <c r="L93" s="330"/>
      <c r="M93" s="330"/>
      <c r="N93" s="330"/>
      <c r="O93" s="330"/>
      <c r="P93" s="330"/>
      <c r="Q93" s="330"/>
      <c r="R93" s="330"/>
      <c r="S93" s="330"/>
      <c r="T93" s="330"/>
      <c r="U93" s="330"/>
      <c r="V93" s="330"/>
    </row>
    <row r="94" spans="1:22" hidden="1" x14ac:dyDescent="0.2">
      <c r="A94" s="330"/>
      <c r="B94" s="330"/>
      <c r="C94" s="330"/>
      <c r="D94" s="330"/>
      <c r="E94" s="330"/>
      <c r="F94" s="330"/>
      <c r="G94" s="330"/>
      <c r="H94" s="330"/>
      <c r="I94" s="330"/>
      <c r="J94" s="330"/>
      <c r="K94" s="330"/>
      <c r="L94" s="330"/>
      <c r="M94" s="330"/>
      <c r="N94" s="330"/>
      <c r="O94" s="330"/>
      <c r="P94" s="330"/>
      <c r="Q94" s="330"/>
      <c r="R94" s="330"/>
      <c r="S94" s="330"/>
      <c r="T94" s="330"/>
      <c r="U94" s="330"/>
      <c r="V94" s="330"/>
    </row>
    <row r="95" spans="1:22" hidden="1" x14ac:dyDescent="0.2">
      <c r="A95" s="330"/>
      <c r="B95" s="330"/>
      <c r="C95" s="330"/>
      <c r="D95" s="330"/>
      <c r="E95" s="330"/>
      <c r="F95" s="330"/>
      <c r="G95" s="330"/>
      <c r="H95" s="330"/>
      <c r="I95" s="330"/>
      <c r="J95" s="330"/>
      <c r="K95" s="330"/>
      <c r="L95" s="330"/>
      <c r="M95" s="330"/>
      <c r="N95" s="330"/>
      <c r="O95" s="330"/>
      <c r="P95" s="330"/>
      <c r="Q95" s="330"/>
      <c r="R95" s="330"/>
      <c r="S95" s="330"/>
      <c r="T95" s="330"/>
      <c r="U95" s="330"/>
      <c r="V95" s="330"/>
    </row>
    <row r="96" spans="1:22" hidden="1" x14ac:dyDescent="0.2">
      <c r="A96" s="330"/>
      <c r="B96" s="330"/>
      <c r="C96" s="330"/>
      <c r="D96" s="330"/>
      <c r="E96" s="330"/>
      <c r="F96" s="330"/>
      <c r="G96" s="330"/>
      <c r="H96" s="330"/>
      <c r="I96" s="330"/>
      <c r="J96" s="330"/>
      <c r="K96" s="330"/>
      <c r="L96" s="330"/>
      <c r="M96" s="330"/>
      <c r="N96" s="330"/>
      <c r="O96" s="330"/>
      <c r="P96" s="330"/>
      <c r="Q96" s="330"/>
      <c r="R96" s="330"/>
      <c r="S96" s="330"/>
      <c r="T96" s="330"/>
      <c r="U96" s="330"/>
      <c r="V96" s="330"/>
    </row>
    <row r="97" spans="1:22" hidden="1" x14ac:dyDescent="0.2">
      <c r="A97" s="330"/>
      <c r="B97" s="330"/>
      <c r="C97" s="330"/>
      <c r="D97" s="330"/>
      <c r="E97" s="330"/>
      <c r="F97" s="330"/>
      <c r="G97" s="330"/>
      <c r="H97" s="330"/>
      <c r="I97" s="330"/>
      <c r="J97" s="330"/>
      <c r="K97" s="330"/>
      <c r="L97" s="330"/>
      <c r="M97" s="330"/>
      <c r="N97" s="330"/>
      <c r="O97" s="330"/>
      <c r="P97" s="330"/>
      <c r="Q97" s="330"/>
      <c r="R97" s="330"/>
      <c r="S97" s="330"/>
      <c r="T97" s="330"/>
      <c r="U97" s="330"/>
      <c r="V97" s="330"/>
    </row>
    <row r="98" spans="1:22" hidden="1" x14ac:dyDescent="0.2">
      <c r="A98" s="330"/>
      <c r="B98" s="330"/>
      <c r="C98" s="330"/>
      <c r="D98" s="330"/>
      <c r="E98" s="330"/>
      <c r="F98" s="330"/>
      <c r="G98" s="330"/>
      <c r="H98" s="330"/>
      <c r="I98" s="330"/>
      <c r="J98" s="330"/>
      <c r="K98" s="330"/>
      <c r="L98" s="330"/>
      <c r="M98" s="330"/>
      <c r="N98" s="330"/>
      <c r="O98" s="330"/>
      <c r="P98" s="330"/>
      <c r="Q98" s="330"/>
      <c r="R98" s="330"/>
      <c r="S98" s="330"/>
      <c r="T98" s="330"/>
      <c r="U98" s="330"/>
      <c r="V98" s="330"/>
    </row>
    <row r="99" spans="1:22" hidden="1" x14ac:dyDescent="0.2">
      <c r="A99" s="330"/>
      <c r="B99" s="330"/>
      <c r="C99" s="330"/>
      <c r="D99" s="330"/>
      <c r="E99" s="330"/>
      <c r="F99" s="330"/>
      <c r="G99" s="330"/>
      <c r="H99" s="330"/>
      <c r="I99" s="330"/>
      <c r="J99" s="330"/>
      <c r="K99" s="330"/>
      <c r="L99" s="330"/>
      <c r="M99" s="330"/>
      <c r="N99" s="330"/>
      <c r="O99" s="330"/>
      <c r="P99" s="330"/>
      <c r="Q99" s="330"/>
      <c r="R99" s="330"/>
      <c r="S99" s="330"/>
      <c r="T99" s="330"/>
      <c r="U99" s="330"/>
      <c r="V99" s="330"/>
    </row>
    <row r="100" spans="1:22" hidden="1" x14ac:dyDescent="0.2">
      <c r="A100" s="330"/>
      <c r="B100" s="330"/>
      <c r="C100" s="330"/>
      <c r="D100" s="330"/>
      <c r="E100" s="330"/>
      <c r="F100" s="330"/>
      <c r="G100" s="330"/>
      <c r="H100" s="330"/>
      <c r="I100" s="330"/>
      <c r="J100" s="330"/>
      <c r="K100" s="330"/>
      <c r="L100" s="330"/>
      <c r="M100" s="330"/>
      <c r="N100" s="330"/>
      <c r="O100" s="330"/>
      <c r="P100" s="330"/>
      <c r="Q100" s="330"/>
      <c r="R100" s="330"/>
      <c r="S100" s="330"/>
      <c r="T100" s="330"/>
      <c r="U100" s="330"/>
      <c r="V100" s="330"/>
    </row>
    <row r="101" spans="1:22" hidden="1" x14ac:dyDescent="0.2">
      <c r="A101" s="330"/>
      <c r="B101" s="330"/>
      <c r="C101" s="330"/>
      <c r="D101" s="330"/>
      <c r="E101" s="330"/>
      <c r="F101" s="330"/>
      <c r="G101" s="330"/>
      <c r="H101" s="330"/>
      <c r="I101" s="330"/>
      <c r="J101" s="330"/>
      <c r="K101" s="330"/>
      <c r="L101" s="330"/>
      <c r="M101" s="330"/>
      <c r="N101" s="330"/>
      <c r="O101" s="330"/>
      <c r="P101" s="330"/>
      <c r="Q101" s="330"/>
      <c r="R101" s="330"/>
      <c r="S101" s="330"/>
      <c r="T101" s="330"/>
      <c r="U101" s="330"/>
      <c r="V101" s="330"/>
    </row>
    <row r="102" spans="1:22" hidden="1" x14ac:dyDescent="0.2">
      <c r="A102" s="330"/>
      <c r="B102" s="330"/>
      <c r="C102" s="330"/>
      <c r="D102" s="330"/>
      <c r="E102" s="330"/>
      <c r="F102" s="330"/>
      <c r="G102" s="330"/>
      <c r="H102" s="330"/>
      <c r="I102" s="330"/>
      <c r="J102" s="330"/>
      <c r="K102" s="330"/>
      <c r="L102" s="330"/>
      <c r="M102" s="330"/>
      <c r="N102" s="330"/>
      <c r="O102" s="330"/>
      <c r="P102" s="330"/>
      <c r="Q102" s="330"/>
      <c r="R102" s="330"/>
      <c r="S102" s="330"/>
      <c r="T102" s="330"/>
      <c r="U102" s="330"/>
      <c r="V102" s="330"/>
    </row>
    <row r="103" spans="1:22" hidden="1" x14ac:dyDescent="0.2">
      <c r="A103" s="330"/>
      <c r="B103" s="330"/>
      <c r="C103" s="330"/>
      <c r="D103" s="330"/>
      <c r="E103" s="330"/>
      <c r="F103" s="330"/>
      <c r="G103" s="330"/>
      <c r="H103" s="330"/>
      <c r="I103" s="330"/>
      <c r="J103" s="330"/>
      <c r="K103" s="330"/>
      <c r="L103" s="330"/>
      <c r="M103" s="330"/>
      <c r="N103" s="330"/>
      <c r="O103" s="330"/>
      <c r="P103" s="330"/>
      <c r="Q103" s="330"/>
      <c r="R103" s="330"/>
      <c r="S103" s="330"/>
      <c r="T103" s="330"/>
      <c r="U103" s="330"/>
      <c r="V103" s="330"/>
    </row>
    <row r="104" spans="1:22" hidden="1" x14ac:dyDescent="0.2">
      <c r="A104" s="330"/>
      <c r="B104" s="330"/>
      <c r="C104" s="330"/>
      <c r="D104" s="330"/>
      <c r="E104" s="330"/>
      <c r="F104" s="330"/>
      <c r="G104" s="330"/>
      <c r="H104" s="330"/>
      <c r="I104" s="330"/>
      <c r="J104" s="330"/>
      <c r="K104" s="330"/>
      <c r="L104" s="330"/>
      <c r="M104" s="330"/>
      <c r="N104" s="330"/>
      <c r="O104" s="330"/>
      <c r="P104" s="330"/>
      <c r="Q104" s="330"/>
      <c r="R104" s="330"/>
      <c r="S104" s="330"/>
      <c r="T104" s="330"/>
      <c r="U104" s="330"/>
      <c r="V104" s="330"/>
    </row>
    <row r="105" spans="1:22" hidden="1" x14ac:dyDescent="0.2">
      <c r="A105" s="330"/>
      <c r="B105" s="330"/>
      <c r="C105" s="330"/>
      <c r="D105" s="330"/>
      <c r="E105" s="330"/>
      <c r="F105" s="330"/>
      <c r="G105" s="330"/>
      <c r="H105" s="330"/>
      <c r="I105" s="330"/>
      <c r="J105" s="330"/>
      <c r="K105" s="330"/>
      <c r="L105" s="330"/>
      <c r="M105" s="330"/>
      <c r="N105" s="330"/>
      <c r="O105" s="330"/>
      <c r="P105" s="330"/>
      <c r="Q105" s="330"/>
      <c r="R105" s="330"/>
      <c r="S105" s="330"/>
      <c r="T105" s="330"/>
      <c r="U105" s="330"/>
      <c r="V105" s="330"/>
    </row>
    <row r="106" spans="1:22" hidden="1" x14ac:dyDescent="0.2">
      <c r="A106" s="330"/>
      <c r="B106" s="330"/>
      <c r="C106" s="330"/>
      <c r="D106" s="330"/>
      <c r="E106" s="330"/>
      <c r="F106" s="330"/>
      <c r="G106" s="330"/>
      <c r="H106" s="330"/>
      <c r="I106" s="330"/>
      <c r="J106" s="330"/>
      <c r="K106" s="330"/>
      <c r="L106" s="330"/>
      <c r="M106" s="330"/>
      <c r="N106" s="330"/>
      <c r="O106" s="330"/>
      <c r="P106" s="330"/>
      <c r="Q106" s="330"/>
      <c r="R106" s="330"/>
      <c r="S106" s="330"/>
      <c r="T106" s="330"/>
      <c r="U106" s="330"/>
      <c r="V106" s="330"/>
    </row>
    <row r="107" spans="1:22" hidden="1" x14ac:dyDescent="0.2">
      <c r="A107" s="330"/>
      <c r="B107" s="330"/>
      <c r="C107" s="330"/>
      <c r="D107" s="330"/>
      <c r="E107" s="330"/>
      <c r="F107" s="330"/>
      <c r="G107" s="330"/>
      <c r="H107" s="330"/>
      <c r="I107" s="330"/>
      <c r="J107" s="330"/>
      <c r="K107" s="330"/>
      <c r="L107" s="330"/>
      <c r="M107" s="330"/>
      <c r="N107" s="330"/>
      <c r="O107" s="330"/>
      <c r="P107" s="330"/>
      <c r="Q107" s="330"/>
      <c r="R107" s="330"/>
      <c r="S107" s="330"/>
      <c r="T107" s="330"/>
      <c r="U107" s="330"/>
      <c r="V107" s="330"/>
    </row>
    <row r="108" spans="1:22" hidden="1" x14ac:dyDescent="0.2">
      <c r="A108" s="330"/>
      <c r="B108" s="330"/>
      <c r="C108" s="330"/>
      <c r="D108" s="330"/>
      <c r="E108" s="330"/>
      <c r="F108" s="330"/>
      <c r="G108" s="330"/>
      <c r="H108" s="330"/>
      <c r="I108" s="330"/>
      <c r="J108" s="330"/>
      <c r="K108" s="330"/>
      <c r="L108" s="330"/>
      <c r="M108" s="330"/>
      <c r="N108" s="330"/>
      <c r="O108" s="330"/>
      <c r="P108" s="330"/>
      <c r="Q108" s="330"/>
      <c r="R108" s="330"/>
      <c r="S108" s="330"/>
      <c r="T108" s="330"/>
      <c r="U108" s="330"/>
      <c r="V108" s="330"/>
    </row>
    <row r="109" spans="1:22" hidden="1" x14ac:dyDescent="0.2">
      <c r="A109" s="330"/>
      <c r="B109" s="330"/>
      <c r="C109" s="330"/>
      <c r="D109" s="330"/>
      <c r="E109" s="330"/>
      <c r="F109" s="330"/>
      <c r="G109" s="330"/>
      <c r="H109" s="330"/>
      <c r="I109" s="330"/>
      <c r="J109" s="330"/>
      <c r="K109" s="330"/>
      <c r="L109" s="330"/>
      <c r="M109" s="330"/>
      <c r="N109" s="330"/>
      <c r="O109" s="330"/>
      <c r="P109" s="330"/>
      <c r="Q109" s="330"/>
      <c r="R109" s="330"/>
      <c r="S109" s="330"/>
      <c r="T109" s="330"/>
      <c r="U109" s="330"/>
      <c r="V109" s="330"/>
    </row>
    <row r="110" spans="1:22" hidden="1" x14ac:dyDescent="0.2">
      <c r="A110" s="330"/>
      <c r="B110" s="330"/>
      <c r="C110" s="330"/>
      <c r="D110" s="330"/>
      <c r="E110" s="330"/>
      <c r="F110" s="330"/>
      <c r="G110" s="330"/>
      <c r="H110" s="330"/>
      <c r="I110" s="330"/>
      <c r="J110" s="330"/>
      <c r="K110" s="330"/>
      <c r="L110" s="330"/>
      <c r="M110" s="330"/>
      <c r="N110" s="330"/>
      <c r="O110" s="330"/>
      <c r="P110" s="330"/>
      <c r="Q110" s="330"/>
      <c r="R110" s="330"/>
      <c r="S110" s="330"/>
      <c r="T110" s="330"/>
      <c r="U110" s="330"/>
      <c r="V110" s="330"/>
    </row>
    <row r="111" spans="1:22" hidden="1" x14ac:dyDescent="0.2">
      <c r="A111" s="330"/>
      <c r="B111" s="330"/>
      <c r="C111" s="330"/>
      <c r="D111" s="330"/>
      <c r="E111" s="330"/>
      <c r="F111" s="330"/>
      <c r="G111" s="330"/>
      <c r="H111" s="330"/>
      <c r="I111" s="330"/>
      <c r="J111" s="330"/>
      <c r="K111" s="330"/>
      <c r="L111" s="330"/>
      <c r="M111" s="330"/>
      <c r="N111" s="330"/>
      <c r="O111" s="330"/>
      <c r="P111" s="330"/>
      <c r="Q111" s="330"/>
      <c r="R111" s="330"/>
      <c r="S111" s="330"/>
      <c r="T111" s="330"/>
      <c r="U111" s="330"/>
      <c r="V111" s="330"/>
    </row>
    <row r="112" spans="1:22" hidden="1" x14ac:dyDescent="0.2">
      <c r="A112" s="330"/>
      <c r="B112" s="330"/>
      <c r="C112" s="330"/>
      <c r="D112" s="330"/>
      <c r="E112" s="330"/>
      <c r="F112" s="330"/>
      <c r="G112" s="330"/>
      <c r="H112" s="330"/>
      <c r="I112" s="330"/>
      <c r="J112" s="330"/>
      <c r="K112" s="330"/>
      <c r="L112" s="330"/>
      <c r="M112" s="330"/>
      <c r="N112" s="330"/>
      <c r="O112" s="330"/>
      <c r="P112" s="330"/>
      <c r="Q112" s="330"/>
      <c r="R112" s="330"/>
      <c r="S112" s="330"/>
      <c r="T112" s="330"/>
      <c r="U112" s="330"/>
      <c r="V112" s="330"/>
    </row>
    <row r="113" spans="1:22" hidden="1" x14ac:dyDescent="0.2">
      <c r="A113" s="330"/>
      <c r="B113" s="330"/>
      <c r="C113" s="330"/>
      <c r="D113" s="330"/>
      <c r="E113" s="330"/>
      <c r="F113" s="330"/>
      <c r="G113" s="330"/>
      <c r="H113" s="330"/>
      <c r="I113" s="330"/>
      <c r="J113" s="330"/>
      <c r="K113" s="330"/>
      <c r="L113" s="330"/>
      <c r="M113" s="330"/>
      <c r="N113" s="330"/>
      <c r="O113" s="330"/>
      <c r="P113" s="330"/>
      <c r="Q113" s="330"/>
      <c r="R113" s="330"/>
      <c r="S113" s="330"/>
      <c r="T113" s="330"/>
      <c r="U113" s="330"/>
      <c r="V113" s="330"/>
    </row>
    <row r="114" spans="1:22" hidden="1" x14ac:dyDescent="0.2">
      <c r="A114" s="330"/>
      <c r="B114" s="330"/>
      <c r="C114" s="330"/>
      <c r="D114" s="330"/>
      <c r="E114" s="330"/>
      <c r="F114" s="330"/>
      <c r="G114" s="330"/>
      <c r="H114" s="330"/>
      <c r="I114" s="330"/>
      <c r="J114" s="330"/>
      <c r="K114" s="330"/>
      <c r="L114" s="330"/>
      <c r="M114" s="330"/>
      <c r="N114" s="330"/>
      <c r="O114" s="330"/>
      <c r="P114" s="330"/>
      <c r="Q114" s="330"/>
      <c r="R114" s="330"/>
      <c r="S114" s="330"/>
      <c r="T114" s="330"/>
      <c r="U114" s="330"/>
      <c r="V114" s="330"/>
    </row>
    <row r="115" spans="1:22" hidden="1" x14ac:dyDescent="0.2">
      <c r="A115" s="330"/>
      <c r="B115" s="330"/>
      <c r="C115" s="330"/>
      <c r="D115" s="330"/>
      <c r="E115" s="330"/>
      <c r="F115" s="330"/>
      <c r="G115" s="330"/>
      <c r="H115" s="330"/>
      <c r="I115" s="330"/>
      <c r="J115" s="330"/>
      <c r="K115" s="330"/>
      <c r="L115" s="330"/>
      <c r="M115" s="330"/>
      <c r="N115" s="330"/>
      <c r="O115" s="330"/>
      <c r="P115" s="330"/>
      <c r="Q115" s="330"/>
      <c r="R115" s="330"/>
      <c r="S115" s="330"/>
      <c r="T115" s="330"/>
      <c r="U115" s="330"/>
      <c r="V115" s="330"/>
    </row>
    <row r="116" spans="1:22" hidden="1" x14ac:dyDescent="0.2">
      <c r="A116" s="330"/>
      <c r="B116" s="330"/>
      <c r="C116" s="330"/>
      <c r="D116" s="330"/>
      <c r="E116" s="330"/>
      <c r="F116" s="330"/>
      <c r="G116" s="330"/>
      <c r="H116" s="330"/>
      <c r="I116" s="330"/>
      <c r="J116" s="330"/>
      <c r="K116" s="330"/>
      <c r="L116" s="330"/>
      <c r="M116" s="330"/>
      <c r="N116" s="330"/>
      <c r="O116" s="330"/>
      <c r="P116" s="330"/>
      <c r="Q116" s="330"/>
      <c r="R116" s="330"/>
      <c r="S116" s="330"/>
      <c r="T116" s="330"/>
      <c r="U116" s="330"/>
      <c r="V116" s="330"/>
    </row>
    <row r="117" spans="1:22" hidden="1" x14ac:dyDescent="0.2">
      <c r="A117" s="330"/>
      <c r="B117" s="330"/>
      <c r="C117" s="330"/>
      <c r="D117" s="330"/>
      <c r="E117" s="330"/>
      <c r="F117" s="330"/>
      <c r="G117" s="330"/>
      <c r="H117" s="330"/>
      <c r="I117" s="330"/>
      <c r="J117" s="330"/>
      <c r="K117" s="330"/>
      <c r="L117" s="330"/>
      <c r="M117" s="330"/>
      <c r="N117" s="330"/>
      <c r="O117" s="330"/>
      <c r="P117" s="330"/>
      <c r="Q117" s="330"/>
      <c r="R117" s="330"/>
      <c r="S117" s="330"/>
      <c r="T117" s="330"/>
      <c r="U117" s="330"/>
      <c r="V117" s="330"/>
    </row>
    <row r="118" spans="1:22" hidden="1" x14ac:dyDescent="0.2">
      <c r="A118" s="330"/>
      <c r="B118" s="330"/>
      <c r="C118" s="330"/>
      <c r="D118" s="330"/>
      <c r="E118" s="330"/>
      <c r="F118" s="330"/>
      <c r="G118" s="330"/>
      <c r="H118" s="330"/>
      <c r="I118" s="330"/>
      <c r="J118" s="330"/>
      <c r="K118" s="330"/>
      <c r="L118" s="330"/>
      <c r="M118" s="330"/>
      <c r="N118" s="330"/>
      <c r="O118" s="330"/>
      <c r="P118" s="330"/>
      <c r="Q118" s="330"/>
      <c r="R118" s="330"/>
      <c r="S118" s="330"/>
      <c r="T118" s="330"/>
      <c r="U118" s="330"/>
      <c r="V118" s="330"/>
    </row>
    <row r="119" spans="1:22" hidden="1" x14ac:dyDescent="0.2">
      <c r="A119" s="330"/>
      <c r="B119" s="330"/>
      <c r="C119" s="330"/>
      <c r="D119" s="330"/>
      <c r="E119" s="330"/>
      <c r="F119" s="330"/>
      <c r="G119" s="330"/>
      <c r="H119" s="330"/>
      <c r="I119" s="330"/>
      <c r="J119" s="330"/>
      <c r="K119" s="330"/>
      <c r="L119" s="330"/>
      <c r="M119" s="330"/>
      <c r="N119" s="330"/>
      <c r="O119" s="330"/>
      <c r="P119" s="330"/>
      <c r="Q119" s="330"/>
      <c r="R119" s="330"/>
      <c r="S119" s="330"/>
      <c r="T119" s="330"/>
      <c r="U119" s="330"/>
      <c r="V119" s="330"/>
    </row>
    <row r="120" spans="1:22" hidden="1" x14ac:dyDescent="0.2">
      <c r="A120" s="330"/>
      <c r="B120" s="330"/>
      <c r="C120" s="330"/>
      <c r="D120" s="330"/>
      <c r="E120" s="330"/>
      <c r="F120" s="330"/>
      <c r="G120" s="330"/>
      <c r="H120" s="330"/>
      <c r="I120" s="330"/>
      <c r="J120" s="330"/>
      <c r="K120" s="330"/>
      <c r="L120" s="330"/>
      <c r="M120" s="330"/>
      <c r="N120" s="330"/>
      <c r="O120" s="330"/>
      <c r="P120" s="330"/>
      <c r="Q120" s="330"/>
      <c r="R120" s="330"/>
      <c r="S120" s="330"/>
      <c r="T120" s="330"/>
      <c r="U120" s="330"/>
      <c r="V120" s="330"/>
    </row>
    <row r="121" spans="1:22" hidden="1" x14ac:dyDescent="0.2">
      <c r="A121" s="330"/>
      <c r="B121" s="330"/>
      <c r="C121" s="330"/>
      <c r="D121" s="330"/>
      <c r="E121" s="330"/>
      <c r="F121" s="330"/>
      <c r="G121" s="330"/>
      <c r="H121" s="330"/>
      <c r="I121" s="330"/>
      <c r="J121" s="330"/>
      <c r="K121" s="330"/>
      <c r="L121" s="330"/>
      <c r="M121" s="330"/>
      <c r="N121" s="330"/>
      <c r="O121" s="330"/>
      <c r="P121" s="330"/>
      <c r="Q121" s="330"/>
      <c r="R121" s="330"/>
      <c r="S121" s="330"/>
      <c r="T121" s="330"/>
      <c r="U121" s="330"/>
      <c r="V121" s="330"/>
    </row>
    <row r="122" spans="1:22" hidden="1" x14ac:dyDescent="0.2">
      <c r="A122" s="330"/>
      <c r="B122" s="330"/>
      <c r="C122" s="330"/>
      <c r="D122" s="330"/>
      <c r="E122" s="330"/>
      <c r="F122" s="330"/>
      <c r="G122" s="330"/>
      <c r="H122" s="330"/>
      <c r="I122" s="330"/>
      <c r="J122" s="330"/>
      <c r="K122" s="330"/>
      <c r="L122" s="330"/>
      <c r="M122" s="330"/>
      <c r="N122" s="330"/>
      <c r="O122" s="330"/>
      <c r="P122" s="330"/>
      <c r="Q122" s="330"/>
      <c r="R122" s="330"/>
      <c r="S122" s="330"/>
      <c r="T122" s="330"/>
      <c r="U122" s="330"/>
      <c r="V122" s="330"/>
    </row>
    <row r="123" spans="1:22" hidden="1" x14ac:dyDescent="0.2">
      <c r="A123" s="330"/>
      <c r="B123" s="330"/>
      <c r="C123" s="330"/>
      <c r="D123" s="330"/>
      <c r="E123" s="330"/>
      <c r="F123" s="330"/>
      <c r="G123" s="330"/>
      <c r="H123" s="330"/>
      <c r="I123" s="330"/>
      <c r="J123" s="330"/>
      <c r="K123" s="330"/>
      <c r="L123" s="330"/>
      <c r="M123" s="330"/>
      <c r="N123" s="330"/>
      <c r="O123" s="330"/>
      <c r="P123" s="330"/>
      <c r="Q123" s="330"/>
      <c r="R123" s="330"/>
      <c r="S123" s="330"/>
      <c r="T123" s="330"/>
      <c r="U123" s="330"/>
      <c r="V123" s="330"/>
    </row>
    <row r="124" spans="1:22" hidden="1" x14ac:dyDescent="0.2">
      <c r="A124" s="330"/>
      <c r="B124" s="330"/>
      <c r="C124" s="330"/>
      <c r="D124" s="330"/>
      <c r="E124" s="330"/>
      <c r="F124" s="330"/>
      <c r="G124" s="330"/>
      <c r="H124" s="330"/>
      <c r="I124" s="330"/>
      <c r="J124" s="330"/>
      <c r="K124" s="330"/>
      <c r="L124" s="330"/>
      <c r="M124" s="330"/>
      <c r="N124" s="330"/>
      <c r="O124" s="330"/>
      <c r="P124" s="330"/>
      <c r="Q124" s="330"/>
      <c r="R124" s="330"/>
      <c r="S124" s="330"/>
      <c r="T124" s="330"/>
      <c r="U124" s="330"/>
      <c r="V124" s="330"/>
    </row>
    <row r="125" spans="1:22" hidden="1" x14ac:dyDescent="0.2">
      <c r="A125" s="330"/>
      <c r="B125" s="330"/>
      <c r="C125" s="330"/>
      <c r="D125" s="330"/>
      <c r="E125" s="330"/>
      <c r="F125" s="330"/>
      <c r="G125" s="330"/>
      <c r="H125" s="330"/>
      <c r="I125" s="330"/>
      <c r="J125" s="330"/>
      <c r="K125" s="330"/>
      <c r="L125" s="330"/>
      <c r="M125" s="330"/>
      <c r="N125" s="330"/>
      <c r="O125" s="330"/>
      <c r="P125" s="330"/>
      <c r="Q125" s="330"/>
      <c r="R125" s="330"/>
      <c r="S125" s="330"/>
      <c r="T125" s="330"/>
      <c r="U125" s="330"/>
      <c r="V125" s="330"/>
    </row>
    <row r="126" spans="1:22" hidden="1" x14ac:dyDescent="0.2">
      <c r="A126" s="330"/>
      <c r="B126" s="330"/>
      <c r="C126" s="330"/>
      <c r="D126" s="330"/>
      <c r="E126" s="330"/>
      <c r="F126" s="330"/>
      <c r="G126" s="330"/>
      <c r="H126" s="330"/>
      <c r="I126" s="330"/>
      <c r="J126" s="330"/>
      <c r="K126" s="330"/>
      <c r="L126" s="330"/>
      <c r="M126" s="330"/>
      <c r="N126" s="330"/>
      <c r="O126" s="330"/>
      <c r="P126" s="330"/>
      <c r="Q126" s="330"/>
      <c r="R126" s="330"/>
      <c r="S126" s="330"/>
      <c r="T126" s="330"/>
      <c r="U126" s="330"/>
      <c r="V126" s="330"/>
    </row>
    <row r="127" spans="1:22" hidden="1" x14ac:dyDescent="0.2"/>
    <row r="128" spans="1:22"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sheetData>
  <sheetProtection password="ECAB" sheet="1" objects="1" scenarios="1"/>
  <mergeCells count="1">
    <mergeCell ref="F8:J8"/>
  </mergeCells>
  <phoneticPr fontId="2" type="noConversion"/>
  <dataValidations count="2">
    <dataValidation type="list" allowBlank="1" showInputMessage="1" showErrorMessage="1" sqref="J31:J63">
      <formula1>"Yes,No"</formula1>
    </dataValidation>
    <dataValidation type="list" allowBlank="1" showInputMessage="1" showErrorMessage="1" sqref="J10">
      <formula1>"No,Yes"</formula1>
    </dataValidation>
  </dataValidations>
  <pageMargins left="0.25" right="0.25" top="0.25" bottom="0.5" header="0" footer="0"/>
  <pageSetup scale="76" pageOrder="overThenDown" orientation="landscape" r:id="rId1"/>
  <headerFooter alignWithMargins="0">
    <oddFooter>&amp;L&amp;"Times New Roman,Regular"PricewaterhouseCoopers LLP
&amp;F&amp;C&amp;"Times New Roman,Regular"Page &amp;P&amp;R&amp;"Times New Roman,Regular"2016 Law Firm Statistical Survey
&amp;D &amp;T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W223"/>
  <sheetViews>
    <sheetView zoomScaleNormal="100" workbookViewId="0">
      <pane xSplit="3" ySplit="6" topLeftCell="D7" activePane="bottomRight" state="frozen"/>
      <selection pane="topRight"/>
      <selection pane="bottomLeft"/>
      <selection pane="bottomRight" activeCell="M8" sqref="M8"/>
    </sheetView>
  </sheetViews>
  <sheetFormatPr defaultColWidth="0" defaultRowHeight="15.75" zeroHeight="1" x14ac:dyDescent="0.25"/>
  <cols>
    <col min="1" max="1" width="3.7109375" style="34" customWidth="1"/>
    <col min="2" max="2" width="45.7109375" style="34" customWidth="1"/>
    <col min="3" max="3" width="7.28515625" style="34" customWidth="1"/>
    <col min="4" max="4" width="1.7109375" style="34" customWidth="1"/>
    <col min="5" max="5" width="5" style="307" hidden="1" customWidth="1"/>
    <col min="6" max="6" width="4.5703125" style="307" hidden="1" customWidth="1"/>
    <col min="7" max="7" width="5" style="306" hidden="1" customWidth="1"/>
    <col min="8" max="8" width="4.140625" style="306" hidden="1" customWidth="1"/>
    <col min="9" max="9" width="5.7109375" style="306" hidden="1" customWidth="1"/>
    <col min="10" max="12" width="6" style="306" hidden="1" customWidth="1"/>
    <col min="13" max="13" width="11" style="34" customWidth="1"/>
    <col min="14" max="14" width="1.7109375" style="31" hidden="1" customWidth="1"/>
    <col min="15" max="19" width="11" style="31" hidden="1" customWidth="1"/>
    <col min="20" max="46" width="11" style="34" hidden="1" customWidth="1"/>
    <col min="47" max="47" width="52.85546875" style="31" customWidth="1"/>
    <col min="48" max="48" width="3.42578125" style="31" customWidth="1"/>
    <col min="49" max="49" width="67.85546875" style="311" customWidth="1"/>
    <col min="50" max="16384" width="9.140625" style="34" hidden="1"/>
  </cols>
  <sheetData>
    <row r="1" spans="1:49" ht="17.25" customHeight="1" x14ac:dyDescent="0.3">
      <c r="A1" s="117" t="str">
        <f>refSurveyLbl</f>
        <v>2016 Law Firm Statistical Survey</v>
      </c>
      <c r="B1" s="31"/>
      <c r="C1" s="32"/>
      <c r="D1" s="35"/>
      <c r="E1" s="303"/>
      <c r="F1" s="303"/>
      <c r="G1" s="303"/>
      <c r="H1" s="303"/>
      <c r="I1" s="303"/>
      <c r="J1" s="303"/>
      <c r="K1" s="303"/>
      <c r="L1" s="303"/>
      <c r="M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W1" s="36"/>
    </row>
    <row r="2" spans="1:49" ht="17.25" customHeight="1" x14ac:dyDescent="0.3">
      <c r="A2" s="30" t="s">
        <v>1529</v>
      </c>
      <c r="B2" s="35"/>
      <c r="C2" s="35"/>
      <c r="D2" s="35"/>
      <c r="E2" s="303"/>
      <c r="F2" s="303"/>
      <c r="G2" s="304"/>
      <c r="H2" s="304"/>
      <c r="I2" s="304"/>
      <c r="J2" s="304"/>
      <c r="K2" s="304"/>
      <c r="L2" s="304"/>
      <c r="M2" s="35"/>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W2" s="36"/>
    </row>
    <row r="3" spans="1:49" ht="18.75" x14ac:dyDescent="0.3">
      <c r="A3" s="122" t="str">
        <f>" Information - " &amp; refSurveyYear</f>
        <v xml:space="preserve"> Information - 2016</v>
      </c>
      <c r="C3" s="31"/>
      <c r="D3" s="31"/>
      <c r="E3" s="303"/>
      <c r="F3" s="303"/>
      <c r="G3" s="304"/>
      <c r="H3" s="304"/>
      <c r="I3" s="304"/>
      <c r="J3" s="304"/>
      <c r="K3" s="304"/>
      <c r="L3" s="304"/>
      <c r="M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W3" s="36"/>
    </row>
    <row r="4" spans="1:49" ht="15" customHeight="1" x14ac:dyDescent="0.25">
      <c r="A4" s="125" t="s">
        <v>511</v>
      </c>
      <c r="B4" s="31"/>
      <c r="C4" s="31"/>
      <c r="D4" s="31"/>
      <c r="E4" s="303"/>
      <c r="F4" s="303"/>
      <c r="G4" s="304"/>
      <c r="H4" s="304"/>
      <c r="I4" s="304"/>
      <c r="J4" s="304"/>
      <c r="K4" s="304"/>
      <c r="L4" s="304"/>
      <c r="M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W4" s="36"/>
    </row>
    <row r="5" spans="1:49" ht="15" customHeight="1" x14ac:dyDescent="0.3">
      <c r="A5" s="184" t="s">
        <v>732</v>
      </c>
      <c r="B5" s="31"/>
      <c r="C5" s="31"/>
      <c r="D5" s="31"/>
      <c r="E5" s="303"/>
      <c r="F5" s="303"/>
      <c r="G5" s="304"/>
      <c r="H5" s="304"/>
      <c r="I5" s="305"/>
      <c r="J5" s="305"/>
      <c r="K5" s="305"/>
      <c r="L5" s="305"/>
      <c r="M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W5" s="36"/>
    </row>
    <row r="6" spans="1:49" ht="31.5" customHeight="1" x14ac:dyDescent="0.25">
      <c r="A6" s="355" t="s">
        <v>600</v>
      </c>
      <c r="B6" s="31"/>
      <c r="C6" s="31"/>
      <c r="D6" s="31"/>
      <c r="E6" s="371" t="s">
        <v>588</v>
      </c>
      <c r="F6" s="371" t="s">
        <v>589</v>
      </c>
      <c r="G6" s="303" t="s">
        <v>26</v>
      </c>
      <c r="H6" s="303" t="s">
        <v>645</v>
      </c>
      <c r="I6" s="306" t="s">
        <v>27</v>
      </c>
      <c r="J6" s="306" t="s">
        <v>743</v>
      </c>
      <c r="K6" s="306" t="s">
        <v>744</v>
      </c>
      <c r="L6" s="306" t="s">
        <v>942</v>
      </c>
      <c r="M6" s="194" t="str">
        <f>refTFLabel</f>
        <v>Total Firm</v>
      </c>
      <c r="N6" s="65"/>
      <c r="O6" s="192" t="str">
        <f>refTFALabel</f>
        <v>Total Firm</v>
      </c>
      <c r="P6" s="279" t="s">
        <v>665</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W6" s="36"/>
    </row>
    <row r="7" spans="1:49" s="519" customFormat="1" ht="15" customHeight="1" thickBot="1" x14ac:dyDescent="0.25">
      <c r="A7" s="485"/>
      <c r="B7" s="512" t="s">
        <v>733</v>
      </c>
      <c r="C7" s="513"/>
      <c r="D7" s="514"/>
      <c r="E7" s="463"/>
      <c r="F7" s="463"/>
      <c r="G7" s="463"/>
      <c r="H7" s="463"/>
      <c r="I7" s="463"/>
      <c r="J7" s="463"/>
      <c r="K7" s="463"/>
      <c r="L7" s="463"/>
      <c r="M7" s="485"/>
      <c r="N7" s="485"/>
      <c r="O7" s="485"/>
      <c r="P7" s="485"/>
      <c r="Q7" s="485"/>
      <c r="R7" s="485"/>
      <c r="S7" s="485"/>
      <c r="T7" s="485"/>
      <c r="U7" s="485"/>
      <c r="V7" s="485"/>
      <c r="W7" s="485"/>
      <c r="X7" s="485"/>
      <c r="Y7" s="485"/>
      <c r="Z7" s="485"/>
      <c r="AA7" s="485"/>
      <c r="AB7" s="485"/>
      <c r="AC7" s="485"/>
      <c r="AD7" s="485"/>
      <c r="AE7" s="485"/>
      <c r="AF7" s="485"/>
      <c r="AG7" s="485"/>
      <c r="AH7" s="485"/>
      <c r="AI7" s="485"/>
      <c r="AJ7" s="485"/>
      <c r="AK7" s="485"/>
      <c r="AL7" s="485"/>
      <c r="AM7" s="485"/>
      <c r="AN7" s="485"/>
      <c r="AO7" s="485"/>
      <c r="AP7" s="485"/>
      <c r="AQ7" s="485"/>
      <c r="AR7" s="485"/>
      <c r="AS7" s="515"/>
      <c r="AT7" s="516"/>
      <c r="AU7" s="517"/>
      <c r="AV7" s="518"/>
      <c r="AW7" s="438"/>
    </row>
    <row r="8" spans="1:49" s="519" customFormat="1" ht="15" customHeight="1" x14ac:dyDescent="0.2">
      <c r="A8" s="485">
        <v>1</v>
      </c>
      <c r="B8" s="520" t="s">
        <v>1736</v>
      </c>
      <c r="C8" s="521"/>
      <c r="D8" s="522"/>
      <c r="E8" s="463">
        <v>686</v>
      </c>
      <c r="F8" s="463"/>
      <c r="G8" s="463">
        <v>1</v>
      </c>
      <c r="H8" s="463" t="s">
        <v>581</v>
      </c>
      <c r="I8" s="463" t="s">
        <v>693</v>
      </c>
      <c r="J8" s="463">
        <v>1</v>
      </c>
      <c r="K8" s="463">
        <v>1000</v>
      </c>
      <c r="L8" s="463" t="s">
        <v>943</v>
      </c>
      <c r="M8" s="426"/>
      <c r="N8" s="485"/>
      <c r="O8" s="523" t="str">
        <f>IF(ISNUMBER(M8),M8,IF(ISERROR(AVERAGE(Q8:AT8)),"",SUM(Q8:AT8)))</f>
        <v/>
      </c>
      <c r="P8" s="524"/>
      <c r="Q8" s="426"/>
      <c r="R8" s="426"/>
      <c r="S8" s="426"/>
      <c r="T8" s="426"/>
      <c r="U8" s="426"/>
      <c r="V8" s="426"/>
      <c r="W8" s="426"/>
      <c r="X8" s="426"/>
      <c r="Y8" s="426"/>
      <c r="Z8" s="426"/>
      <c r="AA8" s="426"/>
      <c r="AB8" s="426"/>
      <c r="AC8" s="426"/>
      <c r="AD8" s="426"/>
      <c r="AE8" s="426"/>
      <c r="AF8" s="426"/>
      <c r="AG8" s="426"/>
      <c r="AH8" s="426"/>
      <c r="AI8" s="426"/>
      <c r="AJ8" s="426"/>
      <c r="AK8" s="426"/>
      <c r="AL8" s="426"/>
      <c r="AM8" s="426"/>
      <c r="AN8" s="426"/>
      <c r="AO8" s="426"/>
      <c r="AP8" s="426"/>
      <c r="AQ8" s="426"/>
      <c r="AR8" s="426"/>
      <c r="AS8" s="426"/>
      <c r="AT8" s="426"/>
      <c r="AU8" s="525"/>
      <c r="AV8" s="518"/>
      <c r="AW8" s="438"/>
    </row>
    <row r="9" spans="1:49" s="519" customFormat="1" ht="15" customHeight="1" x14ac:dyDescent="0.2">
      <c r="A9" s="485">
        <v>2</v>
      </c>
      <c r="B9" s="520" t="s">
        <v>1737</v>
      </c>
      <c r="C9" s="521"/>
      <c r="D9" s="522"/>
      <c r="E9" s="463">
        <v>696</v>
      </c>
      <c r="F9" s="463"/>
      <c r="G9" s="463">
        <v>1</v>
      </c>
      <c r="H9" s="463" t="s">
        <v>581</v>
      </c>
      <c r="I9" s="463" t="s">
        <v>694</v>
      </c>
      <c r="J9" s="463">
        <v>1</v>
      </c>
      <c r="K9" s="463">
        <v>1000</v>
      </c>
      <c r="L9" s="463" t="s">
        <v>944</v>
      </c>
      <c r="M9" s="426"/>
      <c r="N9" s="485"/>
      <c r="O9" s="457" t="str">
        <f>IF(ISNUMBER(M9),M9,IF(ISERROR(AVERAGE(Q9:AT9)),"",SUM(Q9:AT9)))</f>
        <v/>
      </c>
      <c r="P9" s="524"/>
      <c r="Q9" s="426"/>
      <c r="R9" s="426"/>
      <c r="S9" s="426"/>
      <c r="T9" s="426"/>
      <c r="U9" s="426"/>
      <c r="V9" s="426"/>
      <c r="W9" s="426"/>
      <c r="X9" s="426"/>
      <c r="Y9" s="426"/>
      <c r="Z9" s="426"/>
      <c r="AA9" s="426"/>
      <c r="AB9" s="426"/>
      <c r="AC9" s="426"/>
      <c r="AD9" s="426"/>
      <c r="AE9" s="426"/>
      <c r="AF9" s="426"/>
      <c r="AG9" s="426"/>
      <c r="AH9" s="426"/>
      <c r="AI9" s="426"/>
      <c r="AJ9" s="426"/>
      <c r="AK9" s="426"/>
      <c r="AL9" s="426"/>
      <c r="AM9" s="426"/>
      <c r="AN9" s="426"/>
      <c r="AO9" s="426"/>
      <c r="AP9" s="426"/>
      <c r="AQ9" s="426"/>
      <c r="AR9" s="426"/>
      <c r="AS9" s="426"/>
      <c r="AT9" s="426"/>
      <c r="AU9" s="525"/>
      <c r="AV9" s="518"/>
      <c r="AW9" s="438"/>
    </row>
    <row r="10" spans="1:49" s="519" customFormat="1" ht="15" customHeight="1" x14ac:dyDescent="0.2">
      <c r="A10" s="485">
        <v>3</v>
      </c>
      <c r="B10" s="520" t="s">
        <v>661</v>
      </c>
      <c r="C10" s="521"/>
      <c r="D10" s="522"/>
      <c r="E10" s="463">
        <v>706</v>
      </c>
      <c r="F10" s="463"/>
      <c r="G10" s="463">
        <v>1</v>
      </c>
      <c r="H10" s="463" t="s">
        <v>581</v>
      </c>
      <c r="I10" s="463" t="s">
        <v>695</v>
      </c>
      <c r="J10" s="463">
        <v>1</v>
      </c>
      <c r="K10" s="463">
        <v>1000</v>
      </c>
      <c r="L10" s="463" t="s">
        <v>945</v>
      </c>
      <c r="M10" s="426"/>
      <c r="N10" s="485"/>
      <c r="O10" s="457" t="str">
        <f t="shared" ref="O10:O22" si="0">IF(ISNUMBER(M10),M10,IF(ISERROR(AVERAGE(Q10:AT10)),"",SUM(Q10:AT10)))</f>
        <v/>
      </c>
      <c r="P10" s="524"/>
      <c r="Q10" s="426"/>
      <c r="R10" s="426"/>
      <c r="S10" s="426"/>
      <c r="T10" s="426"/>
      <c r="U10" s="426"/>
      <c r="V10" s="426"/>
      <c r="W10" s="426"/>
      <c r="X10" s="426"/>
      <c r="Y10" s="426"/>
      <c r="Z10" s="426"/>
      <c r="AA10" s="426"/>
      <c r="AB10" s="426"/>
      <c r="AC10" s="426"/>
      <c r="AD10" s="426"/>
      <c r="AE10" s="426"/>
      <c r="AF10" s="426"/>
      <c r="AG10" s="426"/>
      <c r="AH10" s="426"/>
      <c r="AI10" s="426"/>
      <c r="AJ10" s="426"/>
      <c r="AK10" s="426"/>
      <c r="AL10" s="426"/>
      <c r="AM10" s="426"/>
      <c r="AN10" s="426"/>
      <c r="AO10" s="426"/>
      <c r="AP10" s="426"/>
      <c r="AQ10" s="426"/>
      <c r="AR10" s="426"/>
      <c r="AS10" s="426"/>
      <c r="AT10" s="426"/>
      <c r="AU10" s="525"/>
      <c r="AV10" s="518"/>
      <c r="AW10" s="438"/>
    </row>
    <row r="11" spans="1:49" s="519" customFormat="1" ht="15" customHeight="1" x14ac:dyDescent="0.2">
      <c r="A11" s="485">
        <v>4</v>
      </c>
      <c r="B11" s="520" t="s">
        <v>662</v>
      </c>
      <c r="C11" s="521"/>
      <c r="D11" s="522"/>
      <c r="E11" s="463">
        <v>716</v>
      </c>
      <c r="F11" s="463"/>
      <c r="G11" s="463">
        <v>1</v>
      </c>
      <c r="H11" s="463" t="s">
        <v>581</v>
      </c>
      <c r="I11" s="463" t="s">
        <v>696</v>
      </c>
      <c r="J11" s="463">
        <v>0</v>
      </c>
      <c r="K11" s="463">
        <v>250</v>
      </c>
      <c r="L11" s="463" t="s">
        <v>947</v>
      </c>
      <c r="M11" s="426"/>
      <c r="N11" s="485"/>
      <c r="O11" s="457" t="str">
        <f t="shared" si="0"/>
        <v/>
      </c>
      <c r="P11" s="524"/>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6"/>
      <c r="AT11" s="426"/>
      <c r="AU11" s="525"/>
      <c r="AV11" s="518"/>
      <c r="AW11" s="438"/>
    </row>
    <row r="12" spans="1:49" s="519" customFormat="1" ht="15" customHeight="1" x14ac:dyDescent="0.2">
      <c r="A12" s="485">
        <v>5</v>
      </c>
      <c r="B12" s="520" t="s">
        <v>663</v>
      </c>
      <c r="C12" s="521"/>
      <c r="D12" s="522"/>
      <c r="E12" s="463">
        <v>721</v>
      </c>
      <c r="F12" s="463"/>
      <c r="G12" s="463">
        <v>1</v>
      </c>
      <c r="H12" s="463" t="s">
        <v>581</v>
      </c>
      <c r="I12" s="463" t="s">
        <v>697</v>
      </c>
      <c r="J12" s="463">
        <v>0</v>
      </c>
      <c r="K12" s="463">
        <v>50</v>
      </c>
      <c r="L12" s="463" t="s">
        <v>946</v>
      </c>
      <c r="M12" s="426"/>
      <c r="N12" s="485"/>
      <c r="O12" s="457" t="str">
        <f t="shared" si="0"/>
        <v/>
      </c>
      <c r="P12" s="524"/>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426"/>
      <c r="AR12" s="426"/>
      <c r="AS12" s="426"/>
      <c r="AT12" s="426"/>
      <c r="AU12" s="525"/>
      <c r="AV12" s="518"/>
      <c r="AW12" s="438"/>
    </row>
    <row r="13" spans="1:49" s="519" customFormat="1" ht="15" customHeight="1" x14ac:dyDescent="0.2">
      <c r="A13" s="485">
        <v>6</v>
      </c>
      <c r="B13" s="520" t="s">
        <v>1738</v>
      </c>
      <c r="C13" s="521"/>
      <c r="D13" s="522"/>
      <c r="E13" s="463">
        <v>726</v>
      </c>
      <c r="F13" s="463"/>
      <c r="G13" s="463">
        <v>1</v>
      </c>
      <c r="H13" s="463" t="s">
        <v>581</v>
      </c>
      <c r="I13" s="463" t="s">
        <v>698</v>
      </c>
      <c r="J13" s="463">
        <v>0</v>
      </c>
      <c r="K13" s="463">
        <v>50</v>
      </c>
      <c r="L13" s="463" t="s">
        <v>948</v>
      </c>
      <c r="M13" s="426"/>
      <c r="N13" s="485"/>
      <c r="O13" s="457" t="str">
        <f t="shared" si="0"/>
        <v/>
      </c>
      <c r="P13" s="524"/>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6"/>
      <c r="AQ13" s="426"/>
      <c r="AR13" s="426"/>
      <c r="AS13" s="426"/>
      <c r="AT13" s="426"/>
      <c r="AU13" s="525"/>
      <c r="AV13" s="518"/>
      <c r="AW13" s="438"/>
    </row>
    <row r="14" spans="1:49" s="519" customFormat="1" ht="15" customHeight="1" thickBot="1" x14ac:dyDescent="0.25">
      <c r="A14" s="485">
        <v>7</v>
      </c>
      <c r="B14" s="526" t="s">
        <v>106</v>
      </c>
      <c r="C14" s="527"/>
      <c r="D14" s="522"/>
      <c r="E14" s="463">
        <v>731</v>
      </c>
      <c r="F14" s="463"/>
      <c r="G14" s="463">
        <v>1</v>
      </c>
      <c r="H14" s="463" t="s">
        <v>581</v>
      </c>
      <c r="I14" s="463" t="s">
        <v>699</v>
      </c>
      <c r="J14" s="463"/>
      <c r="K14" s="463"/>
      <c r="L14" s="463" t="s">
        <v>949</v>
      </c>
      <c r="M14" s="506" t="str">
        <f>IF(ISERROR(AVERAGE(M8:M13)),"",SUM(M8:M13))</f>
        <v/>
      </c>
      <c r="N14" s="528"/>
      <c r="O14" s="458" t="str">
        <f>IF(ISERROR(AVERAGE(O8:O13)),"",SUM(O8:O13))</f>
        <v/>
      </c>
      <c r="P14" s="529"/>
      <c r="Q14" s="506" t="str">
        <f t="shared" ref="Q14:AT14" si="1">IF(ISERROR(AVERAGE(Q8:Q13)),"",SUM(Q8:Q13))</f>
        <v/>
      </c>
      <c r="R14" s="506" t="str">
        <f t="shared" si="1"/>
        <v/>
      </c>
      <c r="S14" s="506" t="str">
        <f t="shared" si="1"/>
        <v/>
      </c>
      <c r="T14" s="506" t="str">
        <f t="shared" si="1"/>
        <v/>
      </c>
      <c r="U14" s="506" t="str">
        <f t="shared" si="1"/>
        <v/>
      </c>
      <c r="V14" s="506" t="str">
        <f t="shared" si="1"/>
        <v/>
      </c>
      <c r="W14" s="506" t="str">
        <f t="shared" si="1"/>
        <v/>
      </c>
      <c r="X14" s="506" t="str">
        <f t="shared" si="1"/>
        <v/>
      </c>
      <c r="Y14" s="506" t="str">
        <f t="shared" si="1"/>
        <v/>
      </c>
      <c r="Z14" s="506" t="str">
        <f t="shared" si="1"/>
        <v/>
      </c>
      <c r="AA14" s="506" t="str">
        <f t="shared" si="1"/>
        <v/>
      </c>
      <c r="AB14" s="506" t="str">
        <f t="shared" si="1"/>
        <v/>
      </c>
      <c r="AC14" s="506" t="str">
        <f t="shared" si="1"/>
        <v/>
      </c>
      <c r="AD14" s="506" t="str">
        <f t="shared" si="1"/>
        <v/>
      </c>
      <c r="AE14" s="506" t="str">
        <f t="shared" si="1"/>
        <v/>
      </c>
      <c r="AF14" s="506" t="str">
        <f t="shared" si="1"/>
        <v/>
      </c>
      <c r="AG14" s="506" t="str">
        <f t="shared" si="1"/>
        <v/>
      </c>
      <c r="AH14" s="506" t="str">
        <f t="shared" si="1"/>
        <v/>
      </c>
      <c r="AI14" s="506" t="str">
        <f t="shared" si="1"/>
        <v/>
      </c>
      <c r="AJ14" s="506" t="str">
        <f t="shared" si="1"/>
        <v/>
      </c>
      <c r="AK14" s="506" t="str">
        <f t="shared" si="1"/>
        <v/>
      </c>
      <c r="AL14" s="506" t="str">
        <f t="shared" si="1"/>
        <v/>
      </c>
      <c r="AM14" s="506" t="str">
        <f t="shared" si="1"/>
        <v/>
      </c>
      <c r="AN14" s="506" t="str">
        <f t="shared" si="1"/>
        <v/>
      </c>
      <c r="AO14" s="506" t="str">
        <f t="shared" si="1"/>
        <v/>
      </c>
      <c r="AP14" s="506" t="str">
        <f t="shared" si="1"/>
        <v/>
      </c>
      <c r="AQ14" s="506" t="str">
        <f t="shared" si="1"/>
        <v/>
      </c>
      <c r="AR14" s="506" t="str">
        <f t="shared" si="1"/>
        <v/>
      </c>
      <c r="AS14" s="506" t="str">
        <f t="shared" si="1"/>
        <v/>
      </c>
      <c r="AT14" s="506" t="str">
        <f t="shared" si="1"/>
        <v/>
      </c>
      <c r="AU14" s="525"/>
      <c r="AV14" s="518"/>
      <c r="AW14" s="438"/>
    </row>
    <row r="15" spans="1:49" s="519" customFormat="1" ht="15" customHeight="1" thickBot="1" x14ac:dyDescent="0.25">
      <c r="A15" s="485"/>
      <c r="B15" s="512" t="s">
        <v>734</v>
      </c>
      <c r="C15" s="530"/>
      <c r="D15" s="522"/>
      <c r="E15" s="463"/>
      <c r="F15" s="463"/>
      <c r="G15" s="463"/>
      <c r="H15" s="463"/>
      <c r="J15" s="463"/>
      <c r="K15" s="463"/>
      <c r="L15" s="463"/>
      <c r="M15" s="485"/>
      <c r="N15" s="485"/>
      <c r="O15" s="528"/>
      <c r="P15" s="485"/>
      <c r="Q15" s="485"/>
      <c r="R15" s="485"/>
      <c r="S15" s="485"/>
      <c r="T15" s="485"/>
      <c r="U15" s="485"/>
      <c r="V15" s="485"/>
      <c r="W15" s="485"/>
      <c r="X15" s="485"/>
      <c r="Y15" s="485"/>
      <c r="Z15" s="485"/>
      <c r="AA15" s="485"/>
      <c r="AB15" s="485"/>
      <c r="AC15" s="485"/>
      <c r="AD15" s="485"/>
      <c r="AE15" s="485"/>
      <c r="AF15" s="485"/>
      <c r="AG15" s="485"/>
      <c r="AH15" s="485"/>
      <c r="AI15" s="485"/>
      <c r="AJ15" s="485"/>
      <c r="AK15" s="485"/>
      <c r="AL15" s="485"/>
      <c r="AM15" s="485"/>
      <c r="AN15" s="485"/>
      <c r="AO15" s="485"/>
      <c r="AP15" s="485"/>
      <c r="AQ15" s="485"/>
      <c r="AR15" s="485"/>
      <c r="AS15" s="485"/>
      <c r="AT15" s="485"/>
      <c r="AU15" s="531"/>
      <c r="AV15" s="518"/>
      <c r="AW15" s="438"/>
    </row>
    <row r="16" spans="1:49" s="519" customFormat="1" ht="15" customHeight="1" x14ac:dyDescent="0.2">
      <c r="A16" s="485">
        <v>8</v>
      </c>
      <c r="B16" s="520" t="s">
        <v>47</v>
      </c>
      <c r="C16" s="521"/>
      <c r="D16" s="522"/>
      <c r="E16" s="463">
        <v>5039</v>
      </c>
      <c r="F16" s="463"/>
      <c r="G16" s="463">
        <v>1</v>
      </c>
      <c r="H16" s="463" t="s">
        <v>581</v>
      </c>
      <c r="I16" s="463" t="s">
        <v>700</v>
      </c>
      <c r="J16" s="463">
        <v>0</v>
      </c>
      <c r="K16" s="463">
        <v>25</v>
      </c>
      <c r="L16" s="463" t="s">
        <v>950</v>
      </c>
      <c r="M16" s="426"/>
      <c r="N16" s="485"/>
      <c r="O16" s="523" t="str">
        <f t="shared" si="0"/>
        <v/>
      </c>
      <c r="P16" s="524"/>
      <c r="Q16" s="426"/>
      <c r="R16" s="426"/>
      <c r="S16" s="426"/>
      <c r="T16" s="426"/>
      <c r="U16" s="426"/>
      <c r="V16" s="426"/>
      <c r="W16" s="426"/>
      <c r="X16" s="426"/>
      <c r="Y16" s="426"/>
      <c r="Z16" s="426"/>
      <c r="AA16" s="426"/>
      <c r="AB16" s="426"/>
      <c r="AC16" s="426"/>
      <c r="AD16" s="426"/>
      <c r="AE16" s="426"/>
      <c r="AF16" s="426"/>
      <c r="AG16" s="426"/>
      <c r="AH16" s="426"/>
      <c r="AI16" s="426"/>
      <c r="AJ16" s="426"/>
      <c r="AK16" s="426"/>
      <c r="AL16" s="426"/>
      <c r="AM16" s="426"/>
      <c r="AN16" s="426"/>
      <c r="AO16" s="426"/>
      <c r="AP16" s="426"/>
      <c r="AQ16" s="426"/>
      <c r="AR16" s="426"/>
      <c r="AS16" s="426"/>
      <c r="AT16" s="426"/>
      <c r="AU16" s="525"/>
      <c r="AV16" s="518"/>
      <c r="AW16" s="438"/>
    </row>
    <row r="17" spans="1:49" s="519" customFormat="1" ht="15" customHeight="1" x14ac:dyDescent="0.2">
      <c r="A17" s="485">
        <v>9</v>
      </c>
      <c r="B17" s="520" t="s">
        <v>756</v>
      </c>
      <c r="C17" s="521"/>
      <c r="D17" s="522"/>
      <c r="E17" s="463">
        <v>5239</v>
      </c>
      <c r="F17" s="463"/>
      <c r="G17" s="463">
        <v>1</v>
      </c>
      <c r="H17" s="463" t="s">
        <v>581</v>
      </c>
      <c r="I17" s="463" t="s">
        <v>701</v>
      </c>
      <c r="J17" s="463">
        <v>0</v>
      </c>
      <c r="K17" s="463">
        <v>25</v>
      </c>
      <c r="L17" s="463" t="s">
        <v>951</v>
      </c>
      <c r="M17" s="426"/>
      <c r="N17" s="485"/>
      <c r="O17" s="505" t="str">
        <f t="shared" si="0"/>
        <v/>
      </c>
      <c r="P17" s="524"/>
      <c r="Q17" s="426"/>
      <c r="R17" s="426"/>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c r="AR17" s="426"/>
      <c r="AS17" s="426"/>
      <c r="AT17" s="426"/>
      <c r="AU17" s="525"/>
      <c r="AV17" s="518"/>
      <c r="AW17" s="438"/>
    </row>
    <row r="18" spans="1:49" s="519" customFormat="1" ht="15" customHeight="1" x14ac:dyDescent="0.2">
      <c r="A18" s="485">
        <v>10</v>
      </c>
      <c r="B18" s="520" t="s">
        <v>626</v>
      </c>
      <c r="C18" s="521"/>
      <c r="D18" s="522"/>
      <c r="E18" s="463">
        <v>8250</v>
      </c>
      <c r="F18" s="463"/>
      <c r="G18" s="463">
        <v>1</v>
      </c>
      <c r="H18" s="463" t="s">
        <v>581</v>
      </c>
      <c r="I18" s="463" t="s">
        <v>702</v>
      </c>
      <c r="J18" s="463">
        <v>0</v>
      </c>
      <c r="K18" s="463">
        <v>50</v>
      </c>
      <c r="L18" s="463" t="s">
        <v>952</v>
      </c>
      <c r="M18" s="426"/>
      <c r="N18" s="485"/>
      <c r="O18" s="457" t="str">
        <f t="shared" si="0"/>
        <v/>
      </c>
      <c r="P18" s="524"/>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c r="AP18" s="426"/>
      <c r="AQ18" s="426"/>
      <c r="AR18" s="426"/>
      <c r="AS18" s="426"/>
      <c r="AT18" s="426"/>
      <c r="AU18" s="525"/>
      <c r="AV18" s="518"/>
      <c r="AW18" s="438"/>
    </row>
    <row r="19" spans="1:49" s="519" customFormat="1" ht="15" customHeight="1" x14ac:dyDescent="0.2">
      <c r="A19" s="485">
        <v>11</v>
      </c>
      <c r="B19" s="520" t="s">
        <v>608</v>
      </c>
      <c r="C19" s="521"/>
      <c r="D19" s="522"/>
      <c r="E19" s="463">
        <v>8265</v>
      </c>
      <c r="F19" s="463"/>
      <c r="G19" s="463">
        <v>1</v>
      </c>
      <c r="H19" s="463" t="s">
        <v>581</v>
      </c>
      <c r="I19" s="463" t="s">
        <v>703</v>
      </c>
      <c r="J19" s="463">
        <v>0</v>
      </c>
      <c r="K19" s="463">
        <v>50</v>
      </c>
      <c r="L19" s="463" t="s">
        <v>953</v>
      </c>
      <c r="M19" s="426"/>
      <c r="N19" s="485"/>
      <c r="O19" s="457" t="str">
        <f t="shared" si="0"/>
        <v/>
      </c>
      <c r="P19" s="524"/>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AP19" s="426"/>
      <c r="AQ19" s="426"/>
      <c r="AR19" s="426"/>
      <c r="AS19" s="426"/>
      <c r="AT19" s="426"/>
      <c r="AU19" s="525"/>
      <c r="AV19" s="518"/>
      <c r="AW19" s="438"/>
    </row>
    <row r="20" spans="1:49" s="519" customFormat="1" ht="15" customHeight="1" x14ac:dyDescent="0.2">
      <c r="A20" s="485">
        <v>12</v>
      </c>
      <c r="B20" s="520" t="s">
        <v>735</v>
      </c>
      <c r="C20" s="521"/>
      <c r="D20" s="522"/>
      <c r="E20" s="463">
        <v>746</v>
      </c>
      <c r="F20" s="463"/>
      <c r="G20" s="463">
        <v>1</v>
      </c>
      <c r="H20" s="463" t="s">
        <v>581</v>
      </c>
      <c r="I20" s="463" t="s">
        <v>704</v>
      </c>
      <c r="J20" s="463">
        <v>0</v>
      </c>
      <c r="K20" s="463">
        <v>250</v>
      </c>
      <c r="L20" s="463" t="s">
        <v>954</v>
      </c>
      <c r="M20" s="426"/>
      <c r="N20" s="485"/>
      <c r="O20" s="457" t="str">
        <f t="shared" si="0"/>
        <v/>
      </c>
      <c r="P20" s="524"/>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6"/>
      <c r="AQ20" s="426"/>
      <c r="AR20" s="426"/>
      <c r="AS20" s="426"/>
      <c r="AT20" s="426"/>
      <c r="AU20" s="525"/>
      <c r="AV20" s="518"/>
      <c r="AW20" s="438"/>
    </row>
    <row r="21" spans="1:49" s="519" customFormat="1" ht="15" customHeight="1" x14ac:dyDescent="0.2">
      <c r="A21" s="485">
        <v>13</v>
      </c>
      <c r="B21" s="520" t="s">
        <v>664</v>
      </c>
      <c r="C21" s="521"/>
      <c r="D21" s="522"/>
      <c r="E21" s="463">
        <v>751</v>
      </c>
      <c r="F21" s="463"/>
      <c r="G21" s="463">
        <v>1</v>
      </c>
      <c r="H21" s="463" t="s">
        <v>581</v>
      </c>
      <c r="I21" s="463" t="s">
        <v>705</v>
      </c>
      <c r="J21" s="463">
        <v>0</v>
      </c>
      <c r="K21" s="463">
        <v>250</v>
      </c>
      <c r="L21" s="463" t="s">
        <v>955</v>
      </c>
      <c r="M21" s="426"/>
      <c r="N21" s="485"/>
      <c r="O21" s="457" t="str">
        <f t="shared" si="0"/>
        <v/>
      </c>
      <c r="P21" s="524"/>
      <c r="Q21" s="426"/>
      <c r="R21" s="426"/>
      <c r="S21" s="426"/>
      <c r="T21" s="426"/>
      <c r="U21" s="426"/>
      <c r="V21" s="426"/>
      <c r="W21" s="426"/>
      <c r="X21" s="426"/>
      <c r="Y21" s="426"/>
      <c r="Z21" s="426"/>
      <c r="AA21" s="426"/>
      <c r="AB21" s="426"/>
      <c r="AC21" s="426"/>
      <c r="AD21" s="426"/>
      <c r="AE21" s="426"/>
      <c r="AF21" s="426"/>
      <c r="AG21" s="426"/>
      <c r="AH21" s="426"/>
      <c r="AI21" s="426"/>
      <c r="AJ21" s="426"/>
      <c r="AK21" s="426"/>
      <c r="AL21" s="426"/>
      <c r="AM21" s="426"/>
      <c r="AN21" s="426"/>
      <c r="AO21" s="426"/>
      <c r="AP21" s="426"/>
      <c r="AQ21" s="426"/>
      <c r="AR21" s="426"/>
      <c r="AS21" s="426"/>
      <c r="AT21" s="426"/>
      <c r="AU21" s="525"/>
      <c r="AV21" s="518"/>
      <c r="AW21" s="438"/>
    </row>
    <row r="22" spans="1:49" s="519" customFormat="1" ht="15" customHeight="1" thickBot="1" x14ac:dyDescent="0.25">
      <c r="A22" s="485">
        <v>14</v>
      </c>
      <c r="B22" s="520" t="s">
        <v>1739</v>
      </c>
      <c r="C22" s="532"/>
      <c r="D22" s="522"/>
      <c r="E22" s="463">
        <v>756</v>
      </c>
      <c r="F22" s="463"/>
      <c r="G22" s="463">
        <v>1</v>
      </c>
      <c r="H22" s="463" t="s">
        <v>581</v>
      </c>
      <c r="I22" s="463" t="s">
        <v>706</v>
      </c>
      <c r="J22" s="463">
        <v>0</v>
      </c>
      <c r="K22" s="463">
        <v>100</v>
      </c>
      <c r="L22" s="463" t="s">
        <v>956</v>
      </c>
      <c r="M22" s="426"/>
      <c r="N22" s="485"/>
      <c r="O22" s="458" t="str">
        <f t="shared" si="0"/>
        <v/>
      </c>
      <c r="P22" s="524"/>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525"/>
      <c r="AV22" s="518"/>
      <c r="AW22" s="438"/>
    </row>
    <row r="23" spans="1:49" s="519" customFormat="1" ht="15" customHeight="1" thickBot="1" x14ac:dyDescent="0.25">
      <c r="A23" s="485"/>
      <c r="B23" s="512" t="s">
        <v>42</v>
      </c>
      <c r="C23" s="533"/>
      <c r="D23" s="522"/>
      <c r="E23" s="463"/>
      <c r="F23" s="463"/>
      <c r="G23" s="463"/>
      <c r="H23" s="463"/>
      <c r="J23" s="463"/>
      <c r="K23" s="463"/>
      <c r="L23" s="463"/>
      <c r="M23" s="485"/>
      <c r="N23" s="485"/>
      <c r="O23" s="528"/>
      <c r="P23" s="485"/>
      <c r="Q23" s="485"/>
      <c r="R23" s="485"/>
      <c r="S23" s="485"/>
      <c r="T23" s="485"/>
      <c r="U23" s="485"/>
      <c r="V23" s="485"/>
      <c r="W23" s="485"/>
      <c r="X23" s="485"/>
      <c r="Y23" s="485"/>
      <c r="Z23" s="485"/>
      <c r="AA23" s="485"/>
      <c r="AB23" s="485"/>
      <c r="AC23" s="485"/>
      <c r="AD23" s="485"/>
      <c r="AE23" s="485"/>
      <c r="AF23" s="485"/>
      <c r="AG23" s="485"/>
      <c r="AH23" s="485"/>
      <c r="AI23" s="485"/>
      <c r="AJ23" s="485"/>
      <c r="AK23" s="485"/>
      <c r="AL23" s="485"/>
      <c r="AM23" s="485"/>
      <c r="AN23" s="485"/>
      <c r="AO23" s="485"/>
      <c r="AP23" s="485"/>
      <c r="AQ23" s="485"/>
      <c r="AR23" s="485"/>
      <c r="AS23" s="485"/>
      <c r="AT23" s="485"/>
      <c r="AU23" s="531"/>
      <c r="AV23" s="518"/>
      <c r="AW23" s="438"/>
    </row>
    <row r="24" spans="1:49" s="433" customFormat="1" ht="15" customHeight="1" x14ac:dyDescent="0.2">
      <c r="A24" s="421">
        <v>15</v>
      </c>
      <c r="B24" s="534" t="s">
        <v>659</v>
      </c>
      <c r="C24" s="533"/>
      <c r="D24" s="468"/>
      <c r="E24" s="463">
        <v>8280</v>
      </c>
      <c r="F24" s="463"/>
      <c r="G24" s="463">
        <v>0</v>
      </c>
      <c r="H24" s="463" t="s">
        <v>581</v>
      </c>
      <c r="I24" s="463" t="s">
        <v>785</v>
      </c>
      <c r="J24" s="463">
        <v>1000</v>
      </c>
      <c r="K24" s="463">
        <v>3500</v>
      </c>
      <c r="L24" s="463" t="s">
        <v>957</v>
      </c>
      <c r="M24" s="456"/>
      <c r="N24" s="535"/>
      <c r="O24" s="536" t="str">
        <f>IF(ISNUMBER(M24),M24,IF(ISERROR(AVERAGE(Q24:AT24)),"",SUM(Q24:AT24)))</f>
        <v/>
      </c>
      <c r="P24" s="537"/>
      <c r="Q24" s="456"/>
      <c r="R24" s="456"/>
      <c r="S24" s="456"/>
      <c r="T24" s="456"/>
      <c r="U24" s="456"/>
      <c r="V24" s="456"/>
      <c r="W24" s="456"/>
      <c r="X24" s="456"/>
      <c r="Y24" s="456"/>
      <c r="Z24" s="456"/>
      <c r="AA24" s="456"/>
      <c r="AB24" s="456"/>
      <c r="AC24" s="456"/>
      <c r="AD24" s="456"/>
      <c r="AE24" s="456"/>
      <c r="AF24" s="456"/>
      <c r="AG24" s="456"/>
      <c r="AH24" s="456"/>
      <c r="AI24" s="456"/>
      <c r="AJ24" s="456"/>
      <c r="AK24" s="456"/>
      <c r="AL24" s="456"/>
      <c r="AM24" s="456"/>
      <c r="AN24" s="456"/>
      <c r="AO24" s="456"/>
      <c r="AP24" s="456"/>
      <c r="AQ24" s="456"/>
      <c r="AR24" s="456"/>
      <c r="AS24" s="456"/>
      <c r="AT24" s="456"/>
      <c r="AU24" s="445"/>
      <c r="AV24" s="428"/>
      <c r="AW24" s="424"/>
    </row>
    <row r="25" spans="1:49" s="433" customFormat="1" ht="15" customHeight="1" x14ac:dyDescent="0.2">
      <c r="A25" s="421">
        <v>16</v>
      </c>
      <c r="B25" s="534" t="s">
        <v>660</v>
      </c>
      <c r="C25" s="533"/>
      <c r="D25" s="468"/>
      <c r="E25" s="463">
        <v>8290</v>
      </c>
      <c r="F25" s="463"/>
      <c r="G25" s="463">
        <v>0</v>
      </c>
      <c r="H25" s="463" t="s">
        <v>581</v>
      </c>
      <c r="I25" s="463" t="s">
        <v>786</v>
      </c>
      <c r="J25" s="463">
        <v>1000</v>
      </c>
      <c r="K25" s="463">
        <v>3500</v>
      </c>
      <c r="L25" s="463" t="s">
        <v>958</v>
      </c>
      <c r="M25" s="456"/>
      <c r="N25" s="535"/>
      <c r="O25" s="538" t="str">
        <f>IF(ISNUMBER(M25),M25,IF(ISERROR(AVERAGE(Q25:AT25)),"",SUM(Q25:AT25)))</f>
        <v/>
      </c>
      <c r="P25" s="537"/>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45"/>
      <c r="AV25" s="428"/>
      <c r="AW25" s="424"/>
    </row>
    <row r="26" spans="1:49" s="433" customFormat="1" ht="15" customHeight="1" x14ac:dyDescent="0.2">
      <c r="A26" s="421">
        <v>17</v>
      </c>
      <c r="B26" s="534" t="s">
        <v>869</v>
      </c>
      <c r="C26" s="533"/>
      <c r="D26" s="468"/>
      <c r="E26" s="463">
        <v>128</v>
      </c>
      <c r="F26" s="463"/>
      <c r="G26" s="463">
        <v>0</v>
      </c>
      <c r="H26" s="463" t="s">
        <v>581</v>
      </c>
      <c r="I26" s="463" t="s">
        <v>787</v>
      </c>
      <c r="J26" s="463">
        <v>1000</v>
      </c>
      <c r="K26" s="463">
        <v>3500</v>
      </c>
      <c r="L26" s="463" t="s">
        <v>959</v>
      </c>
      <c r="M26" s="456"/>
      <c r="N26" s="535"/>
      <c r="O26" s="538" t="str">
        <f>IF(ISNUMBER(M26),M26,IF(ISERROR(AVERAGE(Q26:AT26)),"",SUM(Q26:AT26)))</f>
        <v/>
      </c>
      <c r="P26" s="537"/>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56"/>
      <c r="AS26" s="456"/>
      <c r="AT26" s="456"/>
      <c r="AU26" s="445"/>
      <c r="AV26" s="428"/>
      <c r="AW26" s="424"/>
    </row>
    <row r="27" spans="1:49" s="433" customFormat="1" ht="15" customHeight="1" thickBot="1" x14ac:dyDescent="0.25">
      <c r="A27" s="421">
        <v>18</v>
      </c>
      <c r="B27" s="534" t="s">
        <v>870</v>
      </c>
      <c r="C27" s="533"/>
      <c r="D27" s="468"/>
      <c r="E27" s="463">
        <v>154</v>
      </c>
      <c r="F27" s="463"/>
      <c r="G27" s="463">
        <v>0</v>
      </c>
      <c r="H27" s="463" t="s">
        <v>581</v>
      </c>
      <c r="I27" s="463" t="s">
        <v>788</v>
      </c>
      <c r="J27" s="463"/>
      <c r="K27" s="463"/>
      <c r="L27" s="463" t="s">
        <v>960</v>
      </c>
      <c r="M27" s="456"/>
      <c r="N27" s="535"/>
      <c r="O27" s="539" t="str">
        <f>IF(ISNUMBER(M27),M27,IF(ISERROR(AVERAGE(Q27:AT27)),"",SUM(Q27:AT27)))</f>
        <v/>
      </c>
      <c r="P27" s="537"/>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45"/>
      <c r="AV27" s="428"/>
      <c r="AW27" s="424"/>
    </row>
    <row r="28" spans="1:49" ht="3.75" customHeight="1" x14ac:dyDescent="0.25">
      <c r="A28" s="31"/>
      <c r="B28" s="38"/>
      <c r="C28" s="40"/>
      <c r="D28" s="39"/>
      <c r="E28" s="303"/>
      <c r="F28" s="303"/>
      <c r="G28" s="303"/>
      <c r="H28" s="303"/>
      <c r="I28" s="303"/>
      <c r="J28" s="303"/>
      <c r="K28" s="303"/>
      <c r="L28" s="303"/>
      <c r="M28" s="39"/>
      <c r="N28" s="39"/>
      <c r="O28" s="39" t="str">
        <f>IF(ISNUMBER(M28),M28,IF(ISERROR(AVERAGE(Q28:AT28)),"",SUM(Q28:AT28)))</f>
        <v/>
      </c>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126"/>
      <c r="AU28" s="40"/>
      <c r="AW28" s="36"/>
    </row>
    <row r="29" spans="1:49" ht="7.5" customHeight="1" x14ac:dyDescent="0.25">
      <c r="A29" s="31"/>
      <c r="B29" s="31"/>
      <c r="C29" s="31"/>
      <c r="D29" s="31"/>
      <c r="E29" s="303"/>
      <c r="F29" s="303"/>
      <c r="G29" s="303"/>
      <c r="H29" s="303"/>
      <c r="I29" s="303"/>
      <c r="J29" s="303"/>
      <c r="K29" s="303"/>
      <c r="L29" s="303"/>
      <c r="M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W29" s="36"/>
    </row>
    <row r="30" spans="1:49" ht="15.75" hidden="1" customHeight="1" x14ac:dyDescent="0.25">
      <c r="A30" s="41"/>
      <c r="B30" s="41"/>
      <c r="C30" s="41"/>
      <c r="D30" s="41"/>
      <c r="E30" s="303"/>
      <c r="F30" s="303"/>
      <c r="G30" s="303"/>
      <c r="H30" s="303"/>
      <c r="I30" s="303"/>
      <c r="J30" s="303"/>
      <c r="K30" s="303"/>
      <c r="L30" s="303"/>
      <c r="M30" s="41"/>
      <c r="AW30" s="36"/>
    </row>
    <row r="31" spans="1:49" s="31" customFormat="1" ht="15.75" hidden="1" customHeight="1" x14ac:dyDescent="0.25">
      <c r="E31" s="303"/>
      <c r="F31" s="303"/>
      <c r="G31" s="303"/>
      <c r="H31" s="303"/>
      <c r="I31" s="303"/>
      <c r="J31" s="303"/>
      <c r="K31" s="303"/>
      <c r="L31" s="303"/>
      <c r="AW31" s="36"/>
    </row>
    <row r="32" spans="1:49" hidden="1" x14ac:dyDescent="0.25">
      <c r="E32" s="303"/>
      <c r="F32" s="303"/>
      <c r="G32" s="303"/>
      <c r="H32" s="303"/>
      <c r="I32" s="303"/>
      <c r="J32" s="303"/>
      <c r="K32" s="303"/>
      <c r="L32" s="303"/>
    </row>
    <row r="33" spans="5:12" hidden="1" x14ac:dyDescent="0.25">
      <c r="E33" s="303"/>
      <c r="F33" s="303"/>
      <c r="G33" s="303"/>
      <c r="H33" s="303"/>
      <c r="I33" s="303"/>
      <c r="J33" s="303"/>
      <c r="K33" s="303"/>
      <c r="L33" s="303"/>
    </row>
    <row r="34" spans="5:12" hidden="1" x14ac:dyDescent="0.25">
      <c r="E34" s="303"/>
      <c r="F34" s="303"/>
      <c r="G34" s="303"/>
      <c r="H34" s="303"/>
      <c r="I34" s="303"/>
      <c r="J34" s="303"/>
      <c r="K34" s="303"/>
      <c r="L34" s="303"/>
    </row>
    <row r="35" spans="5:12" hidden="1" x14ac:dyDescent="0.25">
      <c r="E35" s="303"/>
      <c r="F35" s="303"/>
      <c r="G35" s="303"/>
      <c r="H35" s="303"/>
      <c r="I35" s="303"/>
      <c r="J35" s="303"/>
      <c r="K35" s="303"/>
      <c r="L35" s="303"/>
    </row>
    <row r="36" spans="5:12" hidden="1" x14ac:dyDescent="0.25">
      <c r="E36" s="303"/>
      <c r="F36" s="303"/>
      <c r="G36" s="303"/>
      <c r="H36" s="303"/>
      <c r="I36" s="303"/>
      <c r="J36" s="303"/>
      <c r="K36" s="303"/>
      <c r="L36" s="303"/>
    </row>
    <row r="37" spans="5:12" hidden="1" x14ac:dyDescent="0.25">
      <c r="E37" s="303"/>
      <c r="F37" s="303"/>
      <c r="G37" s="303"/>
      <c r="H37" s="303"/>
      <c r="I37" s="303"/>
      <c r="J37" s="303"/>
      <c r="K37" s="303"/>
      <c r="L37" s="303"/>
    </row>
    <row r="38" spans="5:12" hidden="1" x14ac:dyDescent="0.25">
      <c r="E38" s="303"/>
      <c r="F38" s="303"/>
      <c r="G38" s="303"/>
      <c r="H38" s="303"/>
      <c r="I38" s="303"/>
      <c r="J38" s="303"/>
      <c r="K38" s="303"/>
      <c r="L38" s="303"/>
    </row>
    <row r="39" spans="5:12" hidden="1" x14ac:dyDescent="0.25">
      <c r="E39" s="303"/>
      <c r="F39" s="303"/>
      <c r="G39" s="303"/>
      <c r="H39" s="303"/>
      <c r="I39" s="303"/>
      <c r="J39" s="303"/>
      <c r="K39" s="303"/>
      <c r="L39" s="303"/>
    </row>
    <row r="40" spans="5:12" hidden="1" x14ac:dyDescent="0.25">
      <c r="E40" s="303"/>
      <c r="F40" s="303"/>
      <c r="G40" s="303"/>
      <c r="H40" s="303"/>
      <c r="I40" s="303"/>
      <c r="J40" s="303"/>
      <c r="K40" s="303"/>
      <c r="L40" s="303"/>
    </row>
    <row r="41" spans="5:12" hidden="1" x14ac:dyDescent="0.25">
      <c r="E41" s="303"/>
      <c r="F41" s="303"/>
      <c r="G41" s="303"/>
      <c r="H41" s="303"/>
      <c r="I41" s="303"/>
      <c r="J41" s="303"/>
      <c r="K41" s="303"/>
      <c r="L41" s="303"/>
    </row>
    <row r="42" spans="5:12" hidden="1" x14ac:dyDescent="0.25">
      <c r="E42" s="303"/>
      <c r="F42" s="303"/>
      <c r="G42" s="303"/>
      <c r="H42" s="303"/>
      <c r="I42" s="303"/>
      <c r="J42" s="303"/>
      <c r="K42" s="303"/>
      <c r="L42" s="303"/>
    </row>
    <row r="43" spans="5:12" hidden="1" x14ac:dyDescent="0.25">
      <c r="E43" s="303"/>
      <c r="F43" s="303"/>
      <c r="G43" s="303"/>
      <c r="H43" s="303"/>
      <c r="I43" s="303"/>
      <c r="J43" s="303"/>
      <c r="K43" s="303"/>
      <c r="L43" s="303"/>
    </row>
    <row r="44" spans="5:12" hidden="1" x14ac:dyDescent="0.25">
      <c r="E44" s="303"/>
      <c r="F44" s="303"/>
      <c r="G44" s="303"/>
      <c r="H44" s="303"/>
      <c r="I44" s="303"/>
      <c r="J44" s="303"/>
      <c r="K44" s="303"/>
      <c r="L44" s="303"/>
    </row>
    <row r="45" spans="5:12" hidden="1" x14ac:dyDescent="0.25">
      <c r="E45" s="303"/>
      <c r="F45" s="303"/>
      <c r="G45" s="303"/>
      <c r="H45" s="303"/>
      <c r="I45" s="303"/>
      <c r="J45" s="303"/>
      <c r="K45" s="303"/>
      <c r="L45" s="303"/>
    </row>
    <row r="46" spans="5:12" hidden="1" x14ac:dyDescent="0.25">
      <c r="E46" s="303"/>
      <c r="F46" s="303"/>
      <c r="G46" s="303"/>
      <c r="H46" s="303"/>
      <c r="I46" s="303"/>
      <c r="J46" s="303"/>
      <c r="K46" s="303"/>
      <c r="L46" s="303"/>
    </row>
    <row r="47" spans="5:12" hidden="1" x14ac:dyDescent="0.25">
      <c r="E47" s="303"/>
      <c r="F47" s="303"/>
      <c r="G47" s="303"/>
      <c r="H47" s="303"/>
      <c r="I47" s="303"/>
      <c r="J47" s="303"/>
      <c r="K47" s="303"/>
      <c r="L47" s="303"/>
    </row>
    <row r="48" spans="5:12" hidden="1" x14ac:dyDescent="0.25">
      <c r="E48" s="303"/>
      <c r="F48" s="303"/>
      <c r="G48" s="303"/>
      <c r="H48" s="303"/>
      <c r="I48" s="303"/>
      <c r="J48" s="303"/>
      <c r="K48" s="303"/>
      <c r="L48" s="303"/>
    </row>
    <row r="49" spans="5:12" hidden="1" x14ac:dyDescent="0.25">
      <c r="E49" s="303"/>
      <c r="F49" s="303"/>
      <c r="G49" s="303"/>
      <c r="H49" s="303"/>
      <c r="I49" s="303"/>
      <c r="J49" s="303"/>
      <c r="K49" s="303"/>
      <c r="L49" s="303"/>
    </row>
    <row r="50" spans="5:12" hidden="1" x14ac:dyDescent="0.25">
      <c r="E50" s="303"/>
      <c r="F50" s="303"/>
      <c r="G50" s="303"/>
      <c r="H50" s="303"/>
      <c r="I50" s="303"/>
      <c r="J50" s="303"/>
      <c r="K50" s="303"/>
      <c r="L50" s="303"/>
    </row>
    <row r="51" spans="5:12" hidden="1" x14ac:dyDescent="0.25">
      <c r="E51" s="303"/>
      <c r="F51" s="303"/>
      <c r="G51" s="303"/>
      <c r="H51" s="303"/>
      <c r="I51" s="303"/>
      <c r="J51" s="303"/>
      <c r="K51" s="303"/>
      <c r="L51" s="303"/>
    </row>
    <row r="52" spans="5:12" hidden="1" x14ac:dyDescent="0.25">
      <c r="E52" s="303"/>
      <c r="F52" s="303"/>
      <c r="G52" s="303"/>
      <c r="H52" s="303"/>
      <c r="I52" s="303"/>
      <c r="J52" s="303"/>
      <c r="K52" s="303"/>
      <c r="L52" s="303"/>
    </row>
    <row r="53" spans="5:12" hidden="1" x14ac:dyDescent="0.25">
      <c r="E53" s="303"/>
      <c r="F53" s="303"/>
      <c r="G53" s="303"/>
      <c r="H53" s="303"/>
      <c r="I53" s="303"/>
      <c r="J53" s="303"/>
      <c r="K53" s="303"/>
      <c r="L53" s="303"/>
    </row>
    <row r="54" spans="5:12" hidden="1" x14ac:dyDescent="0.25">
      <c r="E54" s="303"/>
      <c r="F54" s="303"/>
      <c r="G54" s="303"/>
      <c r="H54" s="303"/>
      <c r="I54" s="303"/>
      <c r="J54" s="303"/>
      <c r="K54" s="303"/>
      <c r="L54" s="303"/>
    </row>
    <row r="55" spans="5:12" hidden="1" x14ac:dyDescent="0.25">
      <c r="E55" s="303"/>
      <c r="F55" s="303"/>
      <c r="G55" s="303"/>
      <c r="H55" s="303"/>
      <c r="I55" s="303"/>
      <c r="J55" s="303"/>
      <c r="K55" s="303"/>
      <c r="L55" s="303"/>
    </row>
    <row r="56" spans="5:12" hidden="1" x14ac:dyDescent="0.25">
      <c r="E56" s="303"/>
      <c r="F56" s="303"/>
      <c r="G56" s="303"/>
      <c r="H56" s="303"/>
      <c r="I56" s="303"/>
      <c r="J56" s="303"/>
      <c r="K56" s="303"/>
      <c r="L56" s="303"/>
    </row>
    <row r="57" spans="5:12" hidden="1" x14ac:dyDescent="0.25">
      <c r="E57" s="303"/>
      <c r="F57" s="303"/>
      <c r="G57" s="303"/>
      <c r="H57" s="303"/>
      <c r="I57" s="303"/>
      <c r="J57" s="303"/>
      <c r="K57" s="303"/>
      <c r="L57" s="303"/>
    </row>
    <row r="58" spans="5:12" hidden="1" x14ac:dyDescent="0.25">
      <c r="E58" s="303"/>
      <c r="F58" s="303"/>
      <c r="G58" s="303"/>
      <c r="H58" s="303"/>
      <c r="I58" s="303"/>
      <c r="J58" s="303"/>
      <c r="K58" s="303"/>
      <c r="L58" s="303"/>
    </row>
    <row r="59" spans="5:12" hidden="1" x14ac:dyDescent="0.25">
      <c r="E59" s="303"/>
      <c r="F59" s="303"/>
      <c r="G59" s="303"/>
      <c r="H59" s="303"/>
      <c r="I59" s="303"/>
      <c r="J59" s="303"/>
      <c r="K59" s="303"/>
      <c r="L59" s="303"/>
    </row>
    <row r="60" spans="5:12" hidden="1" x14ac:dyDescent="0.25">
      <c r="E60" s="303"/>
      <c r="F60" s="303"/>
      <c r="G60" s="303"/>
      <c r="H60" s="303"/>
      <c r="I60" s="303"/>
      <c r="J60" s="303"/>
      <c r="K60" s="303"/>
      <c r="L60" s="303"/>
    </row>
    <row r="61" spans="5:12" hidden="1" x14ac:dyDescent="0.25">
      <c r="E61" s="303"/>
      <c r="F61" s="303"/>
      <c r="G61" s="303"/>
      <c r="H61" s="303"/>
      <c r="I61" s="303"/>
      <c r="J61" s="303"/>
      <c r="K61" s="303"/>
      <c r="L61" s="303"/>
    </row>
    <row r="62" spans="5:12" hidden="1" x14ac:dyDescent="0.25">
      <c r="E62" s="303"/>
      <c r="F62" s="303"/>
      <c r="G62" s="303"/>
      <c r="H62" s="303"/>
      <c r="I62" s="303"/>
      <c r="J62" s="303"/>
      <c r="K62" s="303"/>
      <c r="L62" s="303"/>
    </row>
    <row r="63" spans="5:12" hidden="1" x14ac:dyDescent="0.25">
      <c r="E63" s="303"/>
      <c r="F63" s="303"/>
      <c r="G63" s="303"/>
      <c r="H63" s="303"/>
      <c r="I63" s="303"/>
      <c r="J63" s="303"/>
      <c r="K63" s="303"/>
      <c r="L63" s="303"/>
    </row>
    <row r="64" spans="5:12" hidden="1" x14ac:dyDescent="0.25">
      <c r="E64" s="303"/>
      <c r="F64" s="303"/>
      <c r="G64" s="303"/>
      <c r="H64" s="303"/>
      <c r="I64" s="303"/>
      <c r="J64" s="303"/>
      <c r="K64" s="303"/>
      <c r="L64" s="303"/>
    </row>
    <row r="65" spans="5:12" hidden="1" x14ac:dyDescent="0.25">
      <c r="E65" s="303"/>
      <c r="F65" s="303"/>
      <c r="G65" s="303"/>
      <c r="H65" s="303"/>
      <c r="I65" s="303"/>
      <c r="J65" s="303"/>
      <c r="K65" s="303"/>
      <c r="L65" s="303"/>
    </row>
    <row r="66" spans="5:12" hidden="1" x14ac:dyDescent="0.25">
      <c r="E66" s="303"/>
      <c r="F66" s="303"/>
      <c r="G66" s="303"/>
      <c r="H66" s="303"/>
      <c r="I66" s="303"/>
      <c r="J66" s="303"/>
      <c r="K66" s="303"/>
      <c r="L66" s="303"/>
    </row>
    <row r="67" spans="5:12" hidden="1" x14ac:dyDescent="0.25">
      <c r="E67" s="303"/>
      <c r="F67" s="303"/>
      <c r="G67" s="303"/>
      <c r="H67" s="303"/>
      <c r="I67" s="303"/>
      <c r="J67" s="303"/>
      <c r="K67" s="303"/>
      <c r="L67" s="303"/>
    </row>
    <row r="68" spans="5:12" hidden="1" x14ac:dyDescent="0.25">
      <c r="E68" s="303"/>
      <c r="F68" s="303"/>
      <c r="G68" s="303"/>
      <c r="H68" s="303"/>
      <c r="I68" s="303"/>
      <c r="J68" s="303"/>
      <c r="K68" s="303"/>
      <c r="L68" s="303"/>
    </row>
    <row r="69" spans="5:12" hidden="1" x14ac:dyDescent="0.25">
      <c r="E69" s="303"/>
      <c r="F69" s="303"/>
      <c r="G69" s="303"/>
      <c r="H69" s="303"/>
      <c r="I69" s="303"/>
      <c r="J69" s="303"/>
      <c r="K69" s="303"/>
      <c r="L69" s="303"/>
    </row>
    <row r="70" spans="5:12" hidden="1" x14ac:dyDescent="0.25">
      <c r="E70" s="303"/>
      <c r="F70" s="303"/>
      <c r="G70" s="303"/>
      <c r="H70" s="303"/>
      <c r="I70" s="303"/>
      <c r="J70" s="303"/>
      <c r="K70" s="303"/>
      <c r="L70" s="303"/>
    </row>
    <row r="71" spans="5:12" hidden="1" x14ac:dyDescent="0.25">
      <c r="E71" s="303"/>
      <c r="F71" s="303"/>
      <c r="G71" s="303"/>
      <c r="H71" s="303"/>
      <c r="I71" s="303"/>
      <c r="J71" s="303"/>
      <c r="K71" s="303"/>
      <c r="L71" s="303"/>
    </row>
    <row r="72" spans="5:12" hidden="1" x14ac:dyDescent="0.25">
      <c r="E72" s="303"/>
      <c r="F72" s="303"/>
      <c r="G72" s="303"/>
      <c r="H72" s="303"/>
      <c r="I72" s="303"/>
      <c r="J72" s="303"/>
      <c r="K72" s="303"/>
      <c r="L72" s="303"/>
    </row>
    <row r="73" spans="5:12" hidden="1" x14ac:dyDescent="0.25">
      <c r="E73" s="303"/>
      <c r="F73" s="303"/>
      <c r="G73" s="303"/>
      <c r="H73" s="303"/>
      <c r="I73" s="303"/>
      <c r="J73" s="303"/>
      <c r="K73" s="303"/>
      <c r="L73" s="303"/>
    </row>
    <row r="74" spans="5:12" hidden="1" x14ac:dyDescent="0.25">
      <c r="E74" s="303"/>
      <c r="F74" s="303"/>
      <c r="G74" s="303"/>
      <c r="H74" s="303"/>
      <c r="I74" s="303"/>
      <c r="J74" s="303"/>
      <c r="K74" s="303"/>
      <c r="L74" s="303"/>
    </row>
    <row r="75" spans="5:12" hidden="1" x14ac:dyDescent="0.25">
      <c r="E75" s="303"/>
      <c r="F75" s="303"/>
      <c r="G75" s="303"/>
      <c r="H75" s="303"/>
      <c r="I75" s="303"/>
      <c r="J75" s="303"/>
      <c r="K75" s="303"/>
      <c r="L75" s="303"/>
    </row>
    <row r="76" spans="5:12" hidden="1" x14ac:dyDescent="0.25">
      <c r="E76" s="303"/>
      <c r="F76" s="303"/>
      <c r="G76" s="303"/>
      <c r="H76" s="303"/>
      <c r="I76" s="303"/>
      <c r="J76" s="303"/>
      <c r="K76" s="303"/>
      <c r="L76" s="303"/>
    </row>
    <row r="77" spans="5:12" hidden="1" x14ac:dyDescent="0.25">
      <c r="E77" s="303"/>
      <c r="F77" s="303"/>
      <c r="G77" s="303"/>
      <c r="H77" s="303"/>
      <c r="I77" s="303"/>
      <c r="J77" s="303"/>
      <c r="K77" s="303"/>
      <c r="L77" s="303"/>
    </row>
    <row r="78" spans="5:12" hidden="1" x14ac:dyDescent="0.25">
      <c r="E78" s="303"/>
      <c r="F78" s="303"/>
      <c r="G78" s="303"/>
      <c r="H78" s="303"/>
      <c r="I78" s="303"/>
      <c r="J78" s="303"/>
      <c r="K78" s="303"/>
      <c r="L78" s="303"/>
    </row>
    <row r="79" spans="5:12" hidden="1" x14ac:dyDescent="0.25">
      <c r="E79" s="303"/>
      <c r="F79" s="303"/>
      <c r="G79" s="303"/>
      <c r="H79" s="303"/>
      <c r="I79" s="303"/>
      <c r="J79" s="303"/>
      <c r="K79" s="303"/>
      <c r="L79" s="303"/>
    </row>
    <row r="80" spans="5:12" hidden="1" x14ac:dyDescent="0.25">
      <c r="E80" s="303"/>
      <c r="F80" s="303"/>
      <c r="G80" s="303"/>
      <c r="H80" s="303"/>
      <c r="I80" s="303"/>
      <c r="J80" s="303"/>
      <c r="K80" s="303"/>
      <c r="L80" s="303"/>
    </row>
    <row r="81" spans="5:12" hidden="1" x14ac:dyDescent="0.25">
      <c r="E81" s="303"/>
      <c r="F81" s="303"/>
      <c r="G81" s="303"/>
      <c r="H81" s="303"/>
      <c r="I81" s="303"/>
      <c r="J81" s="303"/>
      <c r="K81" s="303"/>
      <c r="L81" s="303"/>
    </row>
    <row r="82" spans="5:12" hidden="1" x14ac:dyDescent="0.25">
      <c r="E82" s="303"/>
      <c r="F82" s="303"/>
      <c r="G82" s="303"/>
      <c r="H82" s="303"/>
      <c r="I82" s="303"/>
      <c r="J82" s="303"/>
      <c r="K82" s="303"/>
      <c r="L82" s="303"/>
    </row>
    <row r="83" spans="5:12" hidden="1" x14ac:dyDescent="0.25">
      <c r="E83" s="303"/>
      <c r="F83" s="303"/>
      <c r="G83" s="303"/>
      <c r="H83" s="303"/>
      <c r="I83" s="303"/>
      <c r="J83" s="303"/>
      <c r="K83" s="303"/>
      <c r="L83" s="303"/>
    </row>
    <row r="84" spans="5:12" hidden="1" x14ac:dyDescent="0.25">
      <c r="E84" s="303"/>
      <c r="F84" s="303"/>
      <c r="G84" s="303"/>
      <c r="H84" s="303"/>
      <c r="I84" s="303"/>
      <c r="J84" s="303"/>
      <c r="K84" s="303"/>
      <c r="L84" s="303"/>
    </row>
    <row r="85" spans="5:12" hidden="1" x14ac:dyDescent="0.25">
      <c r="E85" s="303"/>
      <c r="F85" s="303"/>
      <c r="G85" s="303"/>
      <c r="H85" s="303"/>
      <c r="I85" s="303"/>
      <c r="J85" s="303"/>
      <c r="K85" s="303"/>
      <c r="L85" s="303"/>
    </row>
    <row r="86" spans="5:12" hidden="1" x14ac:dyDescent="0.25">
      <c r="E86" s="303"/>
      <c r="F86" s="303"/>
      <c r="G86" s="303"/>
      <c r="H86" s="303"/>
      <c r="I86" s="303"/>
      <c r="J86" s="303"/>
      <c r="K86" s="303"/>
      <c r="L86" s="303"/>
    </row>
    <row r="87" spans="5:12" hidden="1" x14ac:dyDescent="0.25">
      <c r="E87" s="303"/>
      <c r="F87" s="303"/>
      <c r="G87" s="303"/>
      <c r="H87" s="303"/>
      <c r="I87" s="303"/>
      <c r="J87" s="303"/>
      <c r="K87" s="303"/>
      <c r="L87" s="303"/>
    </row>
    <row r="88" spans="5:12" hidden="1" x14ac:dyDescent="0.25">
      <c r="E88" s="303"/>
      <c r="F88" s="303"/>
      <c r="G88" s="303"/>
      <c r="H88" s="303"/>
      <c r="I88" s="303"/>
      <c r="J88" s="303"/>
      <c r="K88" s="303"/>
      <c r="L88" s="303"/>
    </row>
    <row r="89" spans="5:12" hidden="1" x14ac:dyDescent="0.25">
      <c r="E89" s="303"/>
      <c r="F89" s="303"/>
      <c r="G89" s="303"/>
      <c r="H89" s="303"/>
      <c r="I89" s="303"/>
      <c r="J89" s="303"/>
      <c r="K89" s="303"/>
      <c r="L89" s="303"/>
    </row>
    <row r="90" spans="5:12" hidden="1" x14ac:dyDescent="0.25">
      <c r="E90" s="303"/>
      <c r="F90" s="303"/>
      <c r="G90" s="303"/>
      <c r="H90" s="303"/>
      <c r="I90" s="303"/>
      <c r="J90" s="303"/>
      <c r="K90" s="303"/>
      <c r="L90" s="303"/>
    </row>
    <row r="91" spans="5:12" hidden="1" x14ac:dyDescent="0.25">
      <c r="E91" s="303"/>
      <c r="F91" s="303"/>
      <c r="G91" s="303"/>
      <c r="H91" s="303"/>
      <c r="I91" s="303"/>
      <c r="J91" s="303"/>
      <c r="K91" s="303"/>
      <c r="L91" s="303"/>
    </row>
    <row r="92" spans="5:12" hidden="1" x14ac:dyDescent="0.25">
      <c r="E92" s="303"/>
      <c r="F92" s="303"/>
      <c r="G92" s="303"/>
      <c r="H92" s="303"/>
      <c r="I92" s="303"/>
      <c r="J92" s="303"/>
      <c r="K92" s="303"/>
      <c r="L92" s="303"/>
    </row>
    <row r="93" spans="5:12" hidden="1" x14ac:dyDescent="0.25">
      <c r="E93" s="303"/>
      <c r="F93" s="303"/>
      <c r="G93" s="303"/>
      <c r="H93" s="303"/>
      <c r="I93" s="303"/>
      <c r="J93" s="303"/>
      <c r="K93" s="303"/>
      <c r="L93" s="303"/>
    </row>
    <row r="94" spans="5:12" hidden="1" x14ac:dyDescent="0.25">
      <c r="E94" s="303"/>
      <c r="F94" s="303"/>
      <c r="G94" s="303"/>
      <c r="H94" s="303"/>
      <c r="I94" s="303"/>
      <c r="J94" s="303"/>
      <c r="K94" s="303"/>
      <c r="L94" s="303"/>
    </row>
    <row r="95" spans="5:12" hidden="1" x14ac:dyDescent="0.25">
      <c r="E95" s="303"/>
      <c r="F95" s="303"/>
      <c r="G95" s="303"/>
      <c r="H95" s="303"/>
      <c r="I95" s="303"/>
      <c r="J95" s="303"/>
      <c r="K95" s="303"/>
      <c r="L95" s="303"/>
    </row>
    <row r="96" spans="5:12" hidden="1" x14ac:dyDescent="0.25">
      <c r="E96" s="303"/>
      <c r="F96" s="303"/>
      <c r="G96" s="303"/>
      <c r="H96" s="303"/>
      <c r="I96" s="303"/>
      <c r="J96" s="303"/>
      <c r="K96" s="303"/>
      <c r="L96" s="303"/>
    </row>
    <row r="97" spans="5:12" hidden="1" x14ac:dyDescent="0.25">
      <c r="E97" s="303"/>
      <c r="F97" s="303"/>
      <c r="G97" s="303"/>
      <c r="H97" s="303"/>
      <c r="I97" s="303"/>
      <c r="J97" s="303"/>
      <c r="K97" s="303"/>
      <c r="L97" s="303"/>
    </row>
    <row r="98" spans="5:12" hidden="1" x14ac:dyDescent="0.25">
      <c r="E98" s="303"/>
      <c r="F98" s="303"/>
      <c r="G98" s="303"/>
      <c r="H98" s="303"/>
      <c r="I98" s="303"/>
      <c r="J98" s="303"/>
      <c r="K98" s="303"/>
      <c r="L98" s="303"/>
    </row>
    <row r="99" spans="5:12" hidden="1" x14ac:dyDescent="0.25">
      <c r="E99" s="303"/>
      <c r="F99" s="303"/>
      <c r="G99" s="303"/>
      <c r="H99" s="303"/>
      <c r="I99" s="303"/>
      <c r="J99" s="303"/>
      <c r="K99" s="303"/>
      <c r="L99" s="303"/>
    </row>
    <row r="100" spans="5:12" hidden="1" x14ac:dyDescent="0.25">
      <c r="E100" s="303"/>
      <c r="F100" s="303"/>
      <c r="G100" s="303"/>
      <c r="H100" s="303"/>
      <c r="I100" s="303"/>
      <c r="J100" s="303"/>
      <c r="K100" s="303"/>
      <c r="L100" s="303"/>
    </row>
    <row r="101" spans="5:12" hidden="1" x14ac:dyDescent="0.25">
      <c r="E101" s="303"/>
      <c r="F101" s="303"/>
      <c r="G101" s="303"/>
      <c r="H101" s="303"/>
      <c r="I101" s="303"/>
      <c r="J101" s="303"/>
      <c r="K101" s="303"/>
      <c r="L101" s="303"/>
    </row>
    <row r="102" spans="5:12" hidden="1" x14ac:dyDescent="0.25">
      <c r="E102" s="303"/>
      <c r="F102" s="303"/>
      <c r="G102" s="303"/>
      <c r="H102" s="303"/>
      <c r="I102" s="303"/>
      <c r="J102" s="303"/>
      <c r="K102" s="303"/>
      <c r="L102" s="303"/>
    </row>
    <row r="103" spans="5:12" hidden="1" x14ac:dyDescent="0.25">
      <c r="E103" s="303"/>
      <c r="F103" s="303"/>
      <c r="G103" s="303"/>
      <c r="H103" s="303"/>
      <c r="I103" s="303"/>
      <c r="J103" s="303"/>
      <c r="K103" s="303"/>
      <c r="L103" s="303"/>
    </row>
    <row r="104" spans="5:12" hidden="1" x14ac:dyDescent="0.25">
      <c r="E104" s="303"/>
      <c r="F104" s="303"/>
      <c r="G104" s="303"/>
      <c r="H104" s="303"/>
      <c r="I104" s="303"/>
      <c r="J104" s="303"/>
      <c r="K104" s="303"/>
      <c r="L104" s="303"/>
    </row>
    <row r="105" spans="5:12" hidden="1" x14ac:dyDescent="0.25">
      <c r="E105" s="303"/>
      <c r="F105" s="303"/>
      <c r="G105" s="303"/>
      <c r="H105" s="303"/>
      <c r="I105" s="303"/>
      <c r="J105" s="303"/>
      <c r="K105" s="303"/>
      <c r="L105" s="303"/>
    </row>
    <row r="106" spans="5:12" hidden="1" x14ac:dyDescent="0.25">
      <c r="E106" s="303"/>
      <c r="F106" s="303"/>
      <c r="G106" s="303"/>
      <c r="H106" s="303"/>
      <c r="I106" s="303"/>
      <c r="J106" s="303"/>
      <c r="K106" s="303"/>
      <c r="L106" s="303"/>
    </row>
    <row r="107" spans="5:12" hidden="1" x14ac:dyDescent="0.25">
      <c r="E107" s="303"/>
      <c r="F107" s="303"/>
      <c r="G107" s="303"/>
      <c r="H107" s="303"/>
      <c r="I107" s="303"/>
      <c r="J107" s="303"/>
      <c r="K107" s="303"/>
      <c r="L107" s="303"/>
    </row>
    <row r="108" spans="5:12" hidden="1" x14ac:dyDescent="0.25">
      <c r="E108" s="303"/>
      <c r="F108" s="303"/>
      <c r="G108" s="303"/>
      <c r="H108" s="303"/>
      <c r="I108" s="303"/>
      <c r="J108" s="303"/>
      <c r="K108" s="303"/>
      <c r="L108" s="303"/>
    </row>
    <row r="109" spans="5:12" hidden="1" x14ac:dyDescent="0.25">
      <c r="E109" s="303"/>
      <c r="F109" s="303"/>
      <c r="G109" s="303"/>
      <c r="H109" s="303"/>
      <c r="I109" s="303"/>
      <c r="J109" s="303"/>
      <c r="K109" s="303"/>
      <c r="L109" s="303"/>
    </row>
    <row r="110" spans="5:12" hidden="1" x14ac:dyDescent="0.25">
      <c r="E110" s="303"/>
      <c r="F110" s="303"/>
      <c r="G110" s="303"/>
      <c r="H110" s="303"/>
      <c r="I110" s="303"/>
      <c r="J110" s="303"/>
      <c r="K110" s="303"/>
      <c r="L110" s="303"/>
    </row>
    <row r="111" spans="5:12" hidden="1" x14ac:dyDescent="0.25">
      <c r="E111" s="303"/>
      <c r="F111" s="303"/>
      <c r="G111" s="303"/>
      <c r="H111" s="303"/>
      <c r="I111" s="303"/>
      <c r="J111" s="303"/>
      <c r="K111" s="303"/>
      <c r="L111" s="303"/>
    </row>
    <row r="112" spans="5:12" hidden="1" x14ac:dyDescent="0.25">
      <c r="E112" s="303"/>
      <c r="F112" s="303"/>
      <c r="G112" s="303"/>
      <c r="H112" s="303"/>
      <c r="I112" s="303"/>
      <c r="J112" s="303"/>
      <c r="K112" s="303"/>
      <c r="L112" s="303"/>
    </row>
    <row r="113" spans="5:12" hidden="1" x14ac:dyDescent="0.25">
      <c r="E113" s="303"/>
      <c r="F113" s="303"/>
      <c r="G113" s="303"/>
      <c r="H113" s="303"/>
      <c r="I113" s="303"/>
      <c r="J113" s="303"/>
      <c r="K113" s="303"/>
      <c r="L113" s="303"/>
    </row>
    <row r="114" spans="5:12" hidden="1" x14ac:dyDescent="0.25">
      <c r="E114" s="303"/>
      <c r="F114" s="303"/>
      <c r="G114" s="303"/>
      <c r="H114" s="303"/>
      <c r="I114" s="303"/>
      <c r="J114" s="303"/>
      <c r="K114" s="303"/>
      <c r="L114" s="303"/>
    </row>
    <row r="115" spans="5:12" hidden="1" x14ac:dyDescent="0.25">
      <c r="E115" s="303"/>
      <c r="F115" s="303"/>
      <c r="G115" s="303"/>
      <c r="H115" s="303"/>
      <c r="I115" s="303"/>
      <c r="J115" s="303"/>
      <c r="K115" s="303"/>
      <c r="L115" s="303"/>
    </row>
    <row r="116" spans="5:12" hidden="1" x14ac:dyDescent="0.25">
      <c r="E116" s="303"/>
      <c r="F116" s="303"/>
      <c r="G116" s="303"/>
      <c r="H116" s="303"/>
      <c r="I116" s="303"/>
      <c r="J116" s="303"/>
      <c r="K116" s="303"/>
      <c r="L116" s="303"/>
    </row>
    <row r="117" spans="5:12" hidden="1" x14ac:dyDescent="0.25">
      <c r="E117" s="303"/>
      <c r="F117" s="303"/>
      <c r="G117" s="303"/>
      <c r="H117" s="303"/>
      <c r="I117" s="303"/>
      <c r="J117" s="303"/>
      <c r="K117" s="303"/>
      <c r="L117" s="303"/>
    </row>
    <row r="118" spans="5:12" hidden="1" x14ac:dyDescent="0.25">
      <c r="E118" s="303"/>
      <c r="F118" s="303"/>
      <c r="G118" s="303"/>
      <c r="H118" s="303"/>
      <c r="I118" s="303"/>
      <c r="J118" s="303"/>
      <c r="K118" s="303"/>
      <c r="L118" s="303"/>
    </row>
    <row r="119" spans="5:12" hidden="1" x14ac:dyDescent="0.25">
      <c r="E119" s="303"/>
      <c r="F119" s="303"/>
      <c r="G119" s="303"/>
      <c r="H119" s="303"/>
      <c r="I119" s="303"/>
      <c r="J119" s="303"/>
      <c r="K119" s="303"/>
      <c r="L119" s="303"/>
    </row>
    <row r="120" spans="5:12" hidden="1" x14ac:dyDescent="0.25">
      <c r="E120" s="303"/>
      <c r="F120" s="303"/>
      <c r="G120" s="303"/>
      <c r="H120" s="303"/>
      <c r="I120" s="303"/>
      <c r="J120" s="303"/>
      <c r="K120" s="303"/>
      <c r="L120" s="303"/>
    </row>
    <row r="121" spans="5:12" hidden="1" x14ac:dyDescent="0.25">
      <c r="E121" s="303"/>
      <c r="F121" s="303"/>
      <c r="G121" s="303"/>
      <c r="H121" s="303"/>
      <c r="I121" s="303"/>
      <c r="J121" s="303"/>
      <c r="K121" s="303"/>
      <c r="L121" s="303"/>
    </row>
    <row r="122" spans="5:12" hidden="1" x14ac:dyDescent="0.25">
      <c r="E122" s="303"/>
      <c r="F122" s="303"/>
      <c r="G122" s="303"/>
      <c r="H122" s="303"/>
      <c r="I122" s="303"/>
      <c r="J122" s="303"/>
      <c r="K122" s="303"/>
      <c r="L122" s="303"/>
    </row>
    <row r="123" spans="5:12" hidden="1" x14ac:dyDescent="0.25">
      <c r="E123" s="303"/>
      <c r="F123" s="303"/>
      <c r="G123" s="303"/>
      <c r="H123" s="303"/>
      <c r="I123" s="303"/>
      <c r="J123" s="303"/>
      <c r="K123" s="303"/>
      <c r="L123" s="303"/>
    </row>
    <row r="124" spans="5:12" hidden="1" x14ac:dyDescent="0.25">
      <c r="E124" s="303"/>
      <c r="F124" s="303"/>
      <c r="G124" s="303"/>
      <c r="H124" s="303"/>
      <c r="I124" s="303"/>
      <c r="J124" s="303"/>
      <c r="K124" s="303"/>
      <c r="L124" s="303"/>
    </row>
    <row r="125" spans="5:12" hidden="1" x14ac:dyDescent="0.25">
      <c r="E125" s="303"/>
      <c r="F125" s="303"/>
      <c r="G125" s="303"/>
      <c r="H125" s="303"/>
      <c r="I125" s="303"/>
      <c r="J125" s="303"/>
      <c r="K125" s="303"/>
      <c r="L125" s="303"/>
    </row>
    <row r="126" spans="5:12" hidden="1" x14ac:dyDescent="0.25">
      <c r="E126" s="303"/>
      <c r="F126" s="303"/>
      <c r="G126" s="303"/>
      <c r="H126" s="303"/>
      <c r="I126" s="303"/>
      <c r="J126" s="303"/>
      <c r="K126" s="303"/>
      <c r="L126" s="303"/>
    </row>
    <row r="127" spans="5:12" hidden="1" x14ac:dyDescent="0.25">
      <c r="E127" s="303"/>
      <c r="F127" s="303"/>
      <c r="G127" s="303"/>
      <c r="H127" s="303"/>
      <c r="I127" s="303"/>
      <c r="J127" s="303"/>
      <c r="K127" s="303"/>
      <c r="L127" s="303"/>
    </row>
    <row r="128" spans="5:12" hidden="1" x14ac:dyDescent="0.25">
      <c r="E128" s="303"/>
      <c r="F128" s="303"/>
      <c r="G128" s="303"/>
      <c r="H128" s="303"/>
      <c r="I128" s="303"/>
      <c r="J128" s="303"/>
      <c r="K128" s="303"/>
      <c r="L128" s="303"/>
    </row>
    <row r="129" spans="5:12" hidden="1" x14ac:dyDescent="0.25">
      <c r="E129" s="303"/>
      <c r="F129" s="303"/>
      <c r="G129" s="303"/>
      <c r="H129" s="303"/>
      <c r="I129" s="303"/>
      <c r="J129" s="303"/>
      <c r="K129" s="303"/>
      <c r="L129" s="303"/>
    </row>
    <row r="130" spans="5:12" hidden="1" x14ac:dyDescent="0.25">
      <c r="E130" s="303"/>
      <c r="F130" s="303"/>
      <c r="G130" s="303"/>
      <c r="H130" s="303"/>
      <c r="I130" s="303"/>
      <c r="J130" s="303"/>
      <c r="K130" s="303"/>
      <c r="L130" s="303"/>
    </row>
    <row r="131" spans="5:12" hidden="1" x14ac:dyDescent="0.25">
      <c r="E131" s="303"/>
      <c r="F131" s="303"/>
      <c r="G131" s="303"/>
      <c r="H131" s="303"/>
      <c r="I131" s="303"/>
      <c r="J131" s="303"/>
      <c r="K131" s="303"/>
      <c r="L131" s="303"/>
    </row>
    <row r="132" spans="5:12" hidden="1" x14ac:dyDescent="0.25">
      <c r="E132" s="303"/>
      <c r="F132" s="303"/>
      <c r="G132" s="303"/>
      <c r="H132" s="303"/>
      <c r="I132" s="303"/>
      <c r="J132" s="303"/>
      <c r="K132" s="303"/>
      <c r="L132" s="303"/>
    </row>
    <row r="133" spans="5:12" hidden="1" x14ac:dyDescent="0.25">
      <c r="E133" s="303"/>
      <c r="F133" s="303"/>
      <c r="G133" s="303"/>
      <c r="H133" s="303"/>
      <c r="I133" s="303"/>
      <c r="J133" s="303"/>
      <c r="K133" s="303"/>
      <c r="L133" s="303"/>
    </row>
    <row r="134" spans="5:12" hidden="1" x14ac:dyDescent="0.25">
      <c r="E134" s="303"/>
      <c r="F134" s="303"/>
      <c r="G134" s="303"/>
      <c r="H134" s="303"/>
      <c r="I134" s="303"/>
      <c r="J134" s="303"/>
      <c r="K134" s="303"/>
      <c r="L134" s="303"/>
    </row>
    <row r="135" spans="5:12" hidden="1" x14ac:dyDescent="0.25">
      <c r="E135" s="303"/>
      <c r="F135" s="303"/>
      <c r="G135" s="303"/>
      <c r="H135" s="303"/>
      <c r="I135" s="303"/>
      <c r="J135" s="303"/>
      <c r="K135" s="303"/>
      <c r="L135" s="303"/>
    </row>
    <row r="136" spans="5:12" hidden="1" x14ac:dyDescent="0.25">
      <c r="E136" s="303"/>
      <c r="F136" s="303"/>
      <c r="G136" s="303"/>
      <c r="H136" s="303"/>
      <c r="I136" s="303"/>
      <c r="J136" s="303"/>
      <c r="K136" s="303"/>
      <c r="L136" s="303"/>
    </row>
    <row r="137" spans="5:12" hidden="1" x14ac:dyDescent="0.25">
      <c r="E137" s="303"/>
      <c r="F137" s="303"/>
      <c r="G137" s="303"/>
      <c r="H137" s="303"/>
      <c r="I137" s="303"/>
      <c r="J137" s="303"/>
      <c r="K137" s="303"/>
      <c r="L137" s="303"/>
    </row>
    <row r="138" spans="5:12" hidden="1" x14ac:dyDescent="0.25">
      <c r="E138" s="303"/>
      <c r="F138" s="303"/>
      <c r="G138" s="303"/>
      <c r="H138" s="303"/>
      <c r="I138" s="303"/>
      <c r="J138" s="303"/>
      <c r="K138" s="303"/>
      <c r="L138" s="303"/>
    </row>
    <row r="139" spans="5:12" hidden="1" x14ac:dyDescent="0.25">
      <c r="E139" s="303"/>
      <c r="F139" s="303"/>
      <c r="G139" s="303"/>
      <c r="H139" s="303"/>
      <c r="I139" s="303"/>
      <c r="J139" s="303"/>
      <c r="K139" s="303"/>
      <c r="L139" s="303"/>
    </row>
    <row r="140" spans="5:12" hidden="1" x14ac:dyDescent="0.25">
      <c r="E140" s="303"/>
      <c r="F140" s="303"/>
      <c r="G140" s="303"/>
      <c r="H140" s="303"/>
      <c r="I140" s="303"/>
      <c r="J140" s="303"/>
      <c r="K140" s="303"/>
      <c r="L140" s="303"/>
    </row>
    <row r="141" spans="5:12" hidden="1" x14ac:dyDescent="0.25">
      <c r="E141" s="303"/>
      <c r="F141" s="303"/>
      <c r="G141" s="303"/>
      <c r="H141" s="303"/>
      <c r="I141" s="303"/>
      <c r="J141" s="303"/>
      <c r="K141" s="303"/>
      <c r="L141" s="303"/>
    </row>
    <row r="142" spans="5:12" hidden="1" x14ac:dyDescent="0.25">
      <c r="E142" s="303"/>
      <c r="F142" s="303"/>
      <c r="G142" s="303"/>
      <c r="H142" s="303"/>
      <c r="I142" s="303"/>
      <c r="J142" s="303"/>
      <c r="K142" s="303"/>
      <c r="L142" s="303"/>
    </row>
    <row r="143" spans="5:12" hidden="1" x14ac:dyDescent="0.25">
      <c r="E143" s="303"/>
      <c r="F143" s="303"/>
      <c r="G143" s="303"/>
      <c r="H143" s="303"/>
      <c r="I143" s="303"/>
      <c r="J143" s="303"/>
      <c r="K143" s="303"/>
      <c r="L143" s="303"/>
    </row>
    <row r="144" spans="5:12" hidden="1" x14ac:dyDescent="0.25">
      <c r="E144" s="303"/>
      <c r="F144" s="303"/>
      <c r="G144" s="303"/>
      <c r="H144" s="303"/>
      <c r="I144" s="303"/>
      <c r="J144" s="303"/>
      <c r="K144" s="303"/>
      <c r="L144" s="303"/>
    </row>
    <row r="145" spans="5:12" hidden="1" x14ac:dyDescent="0.25">
      <c r="E145" s="303"/>
      <c r="F145" s="303"/>
      <c r="G145" s="303"/>
      <c r="H145" s="303"/>
      <c r="I145" s="303"/>
      <c r="J145" s="303"/>
      <c r="K145" s="303"/>
      <c r="L145" s="303"/>
    </row>
    <row r="146" spans="5:12" hidden="1" x14ac:dyDescent="0.25">
      <c r="E146" s="303"/>
      <c r="F146" s="303"/>
      <c r="G146" s="303"/>
      <c r="H146" s="303"/>
      <c r="I146" s="303"/>
      <c r="J146" s="303"/>
      <c r="K146" s="303"/>
      <c r="L146" s="303"/>
    </row>
    <row r="147" spans="5:12" hidden="1" x14ac:dyDescent="0.25">
      <c r="E147" s="303"/>
      <c r="F147" s="303"/>
      <c r="G147" s="303"/>
      <c r="H147" s="303"/>
      <c r="I147" s="303"/>
      <c r="J147" s="303"/>
      <c r="K147" s="303"/>
      <c r="L147" s="303"/>
    </row>
    <row r="148" spans="5:12" hidden="1" x14ac:dyDescent="0.25">
      <c r="E148" s="303"/>
      <c r="F148" s="303"/>
      <c r="G148" s="303"/>
      <c r="H148" s="303"/>
      <c r="I148" s="303"/>
      <c r="J148" s="303"/>
      <c r="K148" s="303"/>
      <c r="L148" s="303"/>
    </row>
    <row r="149" spans="5:12" hidden="1" x14ac:dyDescent="0.25">
      <c r="E149" s="303"/>
      <c r="F149" s="303"/>
      <c r="G149" s="303"/>
      <c r="H149" s="303"/>
      <c r="I149" s="303"/>
      <c r="J149" s="303"/>
      <c r="K149" s="303"/>
      <c r="L149" s="303"/>
    </row>
    <row r="150" spans="5:12" hidden="1" x14ac:dyDescent="0.25">
      <c r="E150" s="303"/>
      <c r="F150" s="303"/>
      <c r="G150" s="303"/>
      <c r="H150" s="303"/>
      <c r="I150" s="303"/>
      <c r="J150" s="303"/>
      <c r="K150" s="303"/>
      <c r="L150" s="303"/>
    </row>
    <row r="151" spans="5:12" hidden="1" x14ac:dyDescent="0.25">
      <c r="E151" s="303"/>
      <c r="F151" s="303"/>
      <c r="G151" s="303"/>
      <c r="H151" s="303"/>
      <c r="I151" s="303"/>
      <c r="J151" s="303"/>
      <c r="K151" s="303"/>
      <c r="L151" s="303"/>
    </row>
    <row r="152" spans="5:12" hidden="1" x14ac:dyDescent="0.25">
      <c r="E152" s="303"/>
      <c r="F152" s="303"/>
      <c r="G152" s="303"/>
      <c r="H152" s="303"/>
      <c r="I152" s="303"/>
      <c r="J152" s="303"/>
      <c r="K152" s="303"/>
      <c r="L152" s="303"/>
    </row>
    <row r="153" spans="5:12" hidden="1" x14ac:dyDescent="0.25">
      <c r="E153" s="303"/>
      <c r="F153" s="303"/>
      <c r="G153" s="303"/>
      <c r="H153" s="303"/>
      <c r="I153" s="303"/>
      <c r="J153" s="303"/>
      <c r="K153" s="303"/>
      <c r="L153" s="303"/>
    </row>
    <row r="154" spans="5:12" hidden="1" x14ac:dyDescent="0.25">
      <c r="E154" s="303"/>
      <c r="F154" s="303"/>
      <c r="G154" s="303"/>
      <c r="H154" s="303"/>
      <c r="I154" s="303"/>
      <c r="J154" s="303"/>
      <c r="K154" s="303"/>
      <c r="L154" s="303"/>
    </row>
    <row r="155" spans="5:12" hidden="1" x14ac:dyDescent="0.25">
      <c r="E155" s="303"/>
      <c r="F155" s="303"/>
      <c r="G155" s="303"/>
      <c r="H155" s="303"/>
      <c r="I155" s="303"/>
      <c r="J155" s="303"/>
      <c r="K155" s="303"/>
      <c r="L155" s="303"/>
    </row>
    <row r="156" spans="5:12" hidden="1" x14ac:dyDescent="0.25">
      <c r="E156" s="303"/>
      <c r="F156" s="303"/>
      <c r="G156" s="303"/>
      <c r="H156" s="303"/>
      <c r="I156" s="303"/>
      <c r="J156" s="303"/>
      <c r="K156" s="303"/>
      <c r="L156" s="303"/>
    </row>
    <row r="157" spans="5:12" hidden="1" x14ac:dyDescent="0.25">
      <c r="E157" s="303"/>
      <c r="F157" s="303"/>
      <c r="G157" s="303"/>
      <c r="H157" s="303"/>
      <c r="I157" s="303"/>
      <c r="J157" s="303"/>
      <c r="K157" s="303"/>
      <c r="L157" s="303"/>
    </row>
    <row r="158" spans="5:12" hidden="1" x14ac:dyDescent="0.25">
      <c r="E158" s="303"/>
      <c r="F158" s="303"/>
      <c r="G158" s="303"/>
      <c r="H158" s="303"/>
      <c r="I158" s="303"/>
      <c r="J158" s="303"/>
      <c r="K158" s="303"/>
      <c r="L158" s="303"/>
    </row>
    <row r="159" spans="5:12" hidden="1" x14ac:dyDescent="0.25">
      <c r="E159" s="303"/>
      <c r="F159" s="303"/>
      <c r="G159" s="303"/>
      <c r="H159" s="303"/>
      <c r="I159" s="303"/>
      <c r="J159" s="303"/>
      <c r="K159" s="303"/>
      <c r="L159" s="303"/>
    </row>
    <row r="160" spans="5:12" hidden="1" x14ac:dyDescent="0.25">
      <c r="E160" s="303"/>
      <c r="F160" s="303"/>
      <c r="G160" s="303"/>
      <c r="H160" s="303"/>
      <c r="I160" s="303"/>
      <c r="J160" s="303"/>
      <c r="K160" s="303"/>
      <c r="L160" s="303"/>
    </row>
    <row r="161" spans="5:12" hidden="1" x14ac:dyDescent="0.25">
      <c r="E161" s="303"/>
      <c r="F161" s="303"/>
      <c r="G161" s="303"/>
      <c r="H161" s="303"/>
      <c r="I161" s="303"/>
      <c r="J161" s="303"/>
      <c r="K161" s="303"/>
      <c r="L161" s="303"/>
    </row>
    <row r="162" spans="5:12" hidden="1" x14ac:dyDescent="0.25">
      <c r="E162" s="303"/>
      <c r="F162" s="303"/>
      <c r="G162" s="303"/>
      <c r="H162" s="303"/>
      <c r="I162" s="303"/>
      <c r="J162" s="303"/>
      <c r="K162" s="303"/>
      <c r="L162" s="303"/>
    </row>
    <row r="163" spans="5:12" hidden="1" x14ac:dyDescent="0.25">
      <c r="E163" s="303"/>
      <c r="F163" s="303"/>
      <c r="G163" s="303"/>
      <c r="H163" s="303"/>
      <c r="I163" s="303"/>
      <c r="J163" s="303"/>
      <c r="K163" s="303"/>
      <c r="L163" s="303"/>
    </row>
    <row r="164" spans="5:12" hidden="1" x14ac:dyDescent="0.25">
      <c r="E164" s="303"/>
      <c r="F164" s="303"/>
      <c r="G164" s="303"/>
      <c r="H164" s="303"/>
      <c r="I164" s="303"/>
      <c r="J164" s="303"/>
      <c r="K164" s="303"/>
      <c r="L164" s="303"/>
    </row>
    <row r="165" spans="5:12" hidden="1" x14ac:dyDescent="0.25">
      <c r="E165" s="303"/>
      <c r="F165" s="303"/>
      <c r="G165" s="303"/>
      <c r="H165" s="303"/>
      <c r="I165" s="303"/>
      <c r="J165" s="303"/>
      <c r="K165" s="303"/>
      <c r="L165" s="303"/>
    </row>
    <row r="166" spans="5:12" hidden="1" x14ac:dyDescent="0.25">
      <c r="E166" s="303"/>
      <c r="F166" s="303"/>
      <c r="G166" s="303"/>
      <c r="H166" s="303"/>
      <c r="I166" s="303"/>
      <c r="J166" s="303"/>
      <c r="K166" s="303"/>
      <c r="L166" s="303"/>
    </row>
    <row r="167" spans="5:12" hidden="1" x14ac:dyDescent="0.25">
      <c r="E167" s="303"/>
      <c r="F167" s="303"/>
      <c r="G167" s="303"/>
      <c r="H167" s="303"/>
      <c r="I167" s="303"/>
      <c r="J167" s="303"/>
      <c r="K167" s="303"/>
      <c r="L167" s="303"/>
    </row>
    <row r="168" spans="5:12" hidden="1" x14ac:dyDescent="0.25">
      <c r="E168" s="303"/>
      <c r="F168" s="303"/>
      <c r="G168" s="303"/>
      <c r="H168" s="303"/>
      <c r="I168" s="303"/>
      <c r="J168" s="303"/>
      <c r="K168" s="303"/>
      <c r="L168" s="303"/>
    </row>
    <row r="169" spans="5:12" hidden="1" x14ac:dyDescent="0.25">
      <c r="E169" s="303"/>
      <c r="F169" s="303"/>
      <c r="G169" s="303"/>
      <c r="H169" s="303"/>
      <c r="I169" s="303"/>
      <c r="J169" s="303"/>
      <c r="K169" s="303"/>
      <c r="L169" s="303"/>
    </row>
    <row r="170" spans="5:12" hidden="1" x14ac:dyDescent="0.25">
      <c r="E170" s="303"/>
      <c r="F170" s="303"/>
      <c r="G170" s="303"/>
      <c r="H170" s="303"/>
      <c r="I170" s="303"/>
      <c r="J170" s="303"/>
      <c r="K170" s="303"/>
      <c r="L170" s="303"/>
    </row>
    <row r="171" spans="5:12" hidden="1" x14ac:dyDescent="0.25">
      <c r="E171" s="303"/>
      <c r="F171" s="303"/>
      <c r="G171" s="303"/>
      <c r="H171" s="303"/>
      <c r="I171" s="303"/>
      <c r="J171" s="303"/>
      <c r="K171" s="303"/>
      <c r="L171" s="303"/>
    </row>
    <row r="172" spans="5:12" hidden="1" x14ac:dyDescent="0.25">
      <c r="E172" s="303"/>
      <c r="F172" s="303"/>
      <c r="G172" s="303"/>
      <c r="H172" s="303"/>
      <c r="I172" s="303"/>
      <c r="J172" s="303"/>
      <c r="K172" s="303"/>
      <c r="L172" s="303"/>
    </row>
    <row r="173" spans="5:12" hidden="1" x14ac:dyDescent="0.25">
      <c r="E173" s="303"/>
      <c r="F173" s="303"/>
      <c r="G173" s="303"/>
      <c r="H173" s="303"/>
      <c r="I173" s="303"/>
      <c r="J173" s="303"/>
      <c r="K173" s="303"/>
      <c r="L173" s="303"/>
    </row>
    <row r="174" spans="5:12" hidden="1" x14ac:dyDescent="0.25">
      <c r="E174" s="303"/>
      <c r="F174" s="303"/>
      <c r="G174" s="303"/>
      <c r="H174" s="303"/>
      <c r="I174" s="303"/>
      <c r="J174" s="303"/>
      <c r="K174" s="303"/>
      <c r="L174" s="303"/>
    </row>
    <row r="175" spans="5:12" hidden="1" x14ac:dyDescent="0.25">
      <c r="E175" s="303"/>
      <c r="F175" s="303"/>
      <c r="G175" s="303"/>
      <c r="H175" s="303"/>
      <c r="I175" s="303"/>
      <c r="J175" s="303"/>
      <c r="K175" s="303"/>
      <c r="L175" s="303"/>
    </row>
    <row r="176" spans="5:12" hidden="1" x14ac:dyDescent="0.25">
      <c r="E176" s="303"/>
      <c r="F176" s="303"/>
      <c r="G176" s="303"/>
      <c r="H176" s="303"/>
      <c r="I176" s="303"/>
      <c r="J176" s="303"/>
      <c r="K176" s="303"/>
      <c r="L176" s="303"/>
    </row>
    <row r="177" spans="5:12" hidden="1" x14ac:dyDescent="0.25">
      <c r="E177" s="303"/>
      <c r="F177" s="303"/>
      <c r="G177" s="303"/>
      <c r="H177" s="303"/>
      <c r="I177" s="303"/>
      <c r="J177" s="303"/>
      <c r="K177" s="303"/>
      <c r="L177" s="303"/>
    </row>
    <row r="178" spans="5:12" hidden="1" x14ac:dyDescent="0.25">
      <c r="E178" s="303"/>
      <c r="F178" s="303"/>
      <c r="G178" s="303"/>
      <c r="H178" s="303"/>
      <c r="I178" s="303"/>
      <c r="J178" s="303"/>
      <c r="K178" s="303"/>
      <c r="L178" s="303"/>
    </row>
    <row r="179" spans="5:12" hidden="1" x14ac:dyDescent="0.25">
      <c r="E179" s="303"/>
      <c r="F179" s="303"/>
      <c r="G179" s="303"/>
      <c r="H179" s="303"/>
      <c r="I179" s="303"/>
      <c r="J179" s="303"/>
      <c r="K179" s="303"/>
      <c r="L179" s="303"/>
    </row>
    <row r="180" spans="5:12" hidden="1" x14ac:dyDescent="0.25">
      <c r="E180" s="303"/>
      <c r="F180" s="303"/>
      <c r="G180" s="303"/>
      <c r="H180" s="303"/>
      <c r="I180" s="303"/>
      <c r="J180" s="303"/>
      <c r="K180" s="303"/>
      <c r="L180" s="303"/>
    </row>
    <row r="181" spans="5:12" hidden="1" x14ac:dyDescent="0.25">
      <c r="E181" s="303"/>
      <c r="F181" s="303"/>
      <c r="G181" s="303"/>
      <c r="H181" s="303"/>
      <c r="I181" s="303"/>
      <c r="J181" s="303"/>
      <c r="K181" s="303"/>
      <c r="L181" s="303"/>
    </row>
    <row r="182" spans="5:12" hidden="1" x14ac:dyDescent="0.25">
      <c r="E182" s="303"/>
      <c r="F182" s="303"/>
      <c r="G182" s="303"/>
      <c r="H182" s="303"/>
      <c r="I182" s="303"/>
      <c r="J182" s="303"/>
      <c r="K182" s="303"/>
      <c r="L182" s="303"/>
    </row>
    <row r="183" spans="5:12" hidden="1" x14ac:dyDescent="0.25">
      <c r="E183" s="303"/>
      <c r="F183" s="303"/>
      <c r="G183" s="303"/>
      <c r="H183" s="303"/>
      <c r="I183" s="303"/>
      <c r="J183" s="303"/>
      <c r="K183" s="303"/>
      <c r="L183" s="303"/>
    </row>
    <row r="184" spans="5:12" hidden="1" x14ac:dyDescent="0.25">
      <c r="E184" s="303"/>
      <c r="F184" s="303"/>
      <c r="G184" s="303"/>
      <c r="H184" s="303"/>
      <c r="I184" s="303"/>
      <c r="J184" s="303"/>
      <c r="K184" s="303"/>
      <c r="L184" s="303"/>
    </row>
    <row r="185" spans="5:12" hidden="1" x14ac:dyDescent="0.25">
      <c r="E185" s="303"/>
      <c r="F185" s="303"/>
      <c r="G185" s="303"/>
      <c r="H185" s="303"/>
      <c r="I185" s="303"/>
      <c r="J185" s="303"/>
      <c r="K185" s="303"/>
      <c r="L185" s="303"/>
    </row>
    <row r="186" spans="5:12" hidden="1" x14ac:dyDescent="0.25">
      <c r="E186" s="303"/>
      <c r="F186" s="303"/>
      <c r="G186" s="303"/>
      <c r="H186" s="303"/>
      <c r="I186" s="303"/>
      <c r="J186" s="303"/>
      <c r="K186" s="303"/>
      <c r="L186" s="303"/>
    </row>
    <row r="187" spans="5:12" hidden="1" x14ac:dyDescent="0.25">
      <c r="E187" s="303"/>
      <c r="F187" s="303"/>
      <c r="G187" s="303"/>
      <c r="H187" s="303"/>
      <c r="I187" s="303"/>
      <c r="J187" s="303"/>
      <c r="K187" s="303"/>
      <c r="L187" s="303"/>
    </row>
    <row r="188" spans="5:12" hidden="1" x14ac:dyDescent="0.25">
      <c r="E188" s="303"/>
      <c r="F188" s="303"/>
      <c r="G188" s="303"/>
      <c r="H188" s="303"/>
      <c r="I188" s="303"/>
      <c r="J188" s="303"/>
      <c r="K188" s="303"/>
      <c r="L188" s="303"/>
    </row>
    <row r="189" spans="5:12" hidden="1" x14ac:dyDescent="0.25">
      <c r="E189" s="303"/>
      <c r="F189" s="303"/>
      <c r="G189" s="303"/>
      <c r="H189" s="303"/>
      <c r="I189" s="303"/>
      <c r="J189" s="303"/>
      <c r="K189" s="303"/>
      <c r="L189" s="303"/>
    </row>
    <row r="190" spans="5:12" hidden="1" x14ac:dyDescent="0.25">
      <c r="E190" s="303"/>
      <c r="F190" s="303"/>
      <c r="G190" s="303"/>
      <c r="H190" s="303"/>
      <c r="I190" s="303"/>
      <c r="J190" s="303"/>
      <c r="K190" s="303"/>
      <c r="L190" s="303"/>
    </row>
    <row r="191" spans="5:12" hidden="1" x14ac:dyDescent="0.25">
      <c r="E191" s="303"/>
      <c r="F191" s="303"/>
      <c r="G191" s="303"/>
      <c r="H191" s="303"/>
      <c r="I191" s="303"/>
      <c r="J191" s="303"/>
      <c r="K191" s="303"/>
      <c r="L191" s="303"/>
    </row>
    <row r="192" spans="5:12" hidden="1" x14ac:dyDescent="0.25">
      <c r="E192" s="303"/>
      <c r="F192" s="303"/>
      <c r="G192" s="303"/>
      <c r="H192" s="303"/>
      <c r="I192" s="303"/>
      <c r="J192" s="303"/>
      <c r="K192" s="303"/>
      <c r="L192" s="303"/>
    </row>
    <row r="193" spans="5:12" hidden="1" x14ac:dyDescent="0.25">
      <c r="E193" s="303"/>
      <c r="F193" s="303"/>
      <c r="G193" s="303"/>
      <c r="H193" s="303"/>
      <c r="I193" s="303"/>
      <c r="J193" s="303"/>
      <c r="K193" s="303"/>
      <c r="L193" s="303"/>
    </row>
    <row r="194" spans="5:12" hidden="1" x14ac:dyDescent="0.25">
      <c r="E194" s="303"/>
      <c r="F194" s="303"/>
      <c r="G194" s="303"/>
      <c r="H194" s="303"/>
      <c r="I194" s="303"/>
      <c r="J194" s="303"/>
      <c r="K194" s="303"/>
      <c r="L194" s="303"/>
    </row>
    <row r="195" spans="5:12" hidden="1" x14ac:dyDescent="0.25">
      <c r="E195" s="303"/>
      <c r="F195" s="303"/>
      <c r="G195" s="303"/>
      <c r="H195" s="303"/>
      <c r="I195" s="303"/>
      <c r="J195" s="303"/>
      <c r="K195" s="303"/>
      <c r="L195" s="303"/>
    </row>
    <row r="196" spans="5:12" hidden="1" x14ac:dyDescent="0.25">
      <c r="E196" s="303"/>
      <c r="F196" s="303"/>
      <c r="G196" s="303"/>
      <c r="H196" s="303"/>
      <c r="I196" s="303"/>
      <c r="J196" s="303"/>
      <c r="K196" s="303"/>
      <c r="L196" s="303"/>
    </row>
    <row r="197" spans="5:12" hidden="1" x14ac:dyDescent="0.25">
      <c r="E197" s="303"/>
      <c r="F197" s="303"/>
      <c r="G197" s="303"/>
      <c r="H197" s="303"/>
      <c r="I197" s="303"/>
      <c r="J197" s="303"/>
      <c r="K197" s="303"/>
      <c r="L197" s="303"/>
    </row>
    <row r="198" spans="5:12" hidden="1" x14ac:dyDescent="0.25">
      <c r="E198" s="303"/>
      <c r="F198" s="303"/>
      <c r="G198" s="303"/>
      <c r="H198" s="303"/>
      <c r="I198" s="303"/>
      <c r="J198" s="303"/>
      <c r="K198" s="303"/>
      <c r="L198" s="303"/>
    </row>
    <row r="199" spans="5:12" hidden="1" x14ac:dyDescent="0.25">
      <c r="E199" s="303"/>
      <c r="F199" s="303"/>
      <c r="G199" s="303"/>
      <c r="H199" s="303"/>
      <c r="I199" s="303"/>
      <c r="J199" s="303"/>
      <c r="K199" s="303"/>
      <c r="L199" s="303"/>
    </row>
    <row r="200" spans="5:12" hidden="1" x14ac:dyDescent="0.25">
      <c r="E200" s="303"/>
      <c r="F200" s="303"/>
      <c r="G200" s="303"/>
      <c r="H200" s="303"/>
      <c r="I200" s="303"/>
      <c r="J200" s="303"/>
      <c r="K200" s="303"/>
      <c r="L200" s="303"/>
    </row>
    <row r="201" spans="5:12" hidden="1" x14ac:dyDescent="0.25">
      <c r="E201" s="303"/>
      <c r="F201" s="303"/>
      <c r="G201" s="303"/>
      <c r="H201" s="303"/>
      <c r="I201" s="303"/>
      <c r="J201" s="303"/>
      <c r="K201" s="303"/>
      <c r="L201" s="303"/>
    </row>
    <row r="202" spans="5:12" hidden="1" x14ac:dyDescent="0.25">
      <c r="E202" s="303"/>
      <c r="F202" s="303"/>
      <c r="G202" s="303"/>
      <c r="H202" s="303"/>
      <c r="I202" s="303"/>
      <c r="J202" s="303"/>
      <c r="K202" s="303"/>
      <c r="L202" s="303"/>
    </row>
    <row r="203" spans="5:12" hidden="1" x14ac:dyDescent="0.25">
      <c r="E203" s="303"/>
      <c r="F203" s="303"/>
      <c r="G203" s="303"/>
      <c r="H203" s="303"/>
      <c r="I203" s="303"/>
      <c r="J203" s="303"/>
      <c r="K203" s="303"/>
      <c r="L203" s="303"/>
    </row>
    <row r="204" spans="5:12" hidden="1" x14ac:dyDescent="0.25">
      <c r="E204" s="303"/>
      <c r="F204" s="303"/>
      <c r="G204" s="303"/>
      <c r="H204" s="303"/>
      <c r="I204" s="303"/>
      <c r="J204" s="303"/>
      <c r="K204" s="303"/>
      <c r="L204" s="303"/>
    </row>
    <row r="205" spans="5:12" hidden="1" x14ac:dyDescent="0.25">
      <c r="E205" s="303"/>
      <c r="F205" s="303"/>
      <c r="G205" s="303"/>
      <c r="H205" s="303"/>
      <c r="I205" s="303"/>
      <c r="J205" s="303"/>
      <c r="K205" s="303"/>
      <c r="L205" s="303"/>
    </row>
    <row r="206" spans="5:12" hidden="1" x14ac:dyDescent="0.25">
      <c r="E206" s="303"/>
      <c r="F206" s="303"/>
      <c r="G206" s="303"/>
      <c r="H206" s="303"/>
      <c r="I206" s="303"/>
      <c r="J206" s="303"/>
      <c r="K206" s="303"/>
      <c r="L206" s="303"/>
    </row>
    <row r="207" spans="5:12" hidden="1" x14ac:dyDescent="0.25">
      <c r="E207" s="303"/>
      <c r="F207" s="303"/>
      <c r="G207" s="303"/>
      <c r="H207" s="303"/>
      <c r="I207" s="303"/>
      <c r="J207" s="303"/>
      <c r="K207" s="303"/>
      <c r="L207" s="303"/>
    </row>
    <row r="208" spans="5:12" hidden="1" x14ac:dyDescent="0.25">
      <c r="E208" s="303"/>
      <c r="F208" s="303"/>
      <c r="G208" s="303"/>
      <c r="H208" s="303"/>
      <c r="I208" s="303"/>
      <c r="J208" s="303"/>
      <c r="K208" s="303"/>
      <c r="L208" s="303"/>
    </row>
    <row r="209" spans="5:12" hidden="1" x14ac:dyDescent="0.25">
      <c r="E209" s="303"/>
      <c r="F209" s="303"/>
      <c r="G209" s="303"/>
      <c r="H209" s="303"/>
      <c r="I209" s="303"/>
      <c r="J209" s="303"/>
      <c r="K209" s="303"/>
      <c r="L209" s="303"/>
    </row>
    <row r="210" spans="5:12" hidden="1" x14ac:dyDescent="0.25">
      <c r="E210" s="303"/>
      <c r="F210" s="303"/>
      <c r="G210" s="303"/>
      <c r="H210" s="303"/>
      <c r="I210" s="303"/>
      <c r="J210" s="303"/>
      <c r="K210" s="303"/>
      <c r="L210" s="303"/>
    </row>
    <row r="211" spans="5:12" hidden="1" x14ac:dyDescent="0.25">
      <c r="E211" s="303"/>
      <c r="F211" s="303"/>
      <c r="J211" s="303"/>
      <c r="K211" s="303"/>
      <c r="L211" s="303"/>
    </row>
    <row r="212" spans="5:12" hidden="1" x14ac:dyDescent="0.25">
      <c r="J212" s="303"/>
      <c r="K212" s="303"/>
      <c r="L212" s="303"/>
    </row>
    <row r="213" spans="5:12" hidden="1" x14ac:dyDescent="0.25">
      <c r="J213" s="303"/>
      <c r="K213" s="303"/>
      <c r="L213" s="303"/>
    </row>
    <row r="214" spans="5:12" hidden="1" x14ac:dyDescent="0.25">
      <c r="J214" s="303"/>
      <c r="K214" s="303"/>
      <c r="L214" s="303"/>
    </row>
    <row r="215" spans="5:12" hidden="1" x14ac:dyDescent="0.25">
      <c r="J215" s="303"/>
      <c r="K215" s="303"/>
      <c r="L215" s="303"/>
    </row>
    <row r="216" spans="5:12" hidden="1" x14ac:dyDescent="0.25">
      <c r="J216" s="303"/>
      <c r="K216" s="303"/>
      <c r="L216" s="303"/>
    </row>
    <row r="217" spans="5:12" hidden="1" x14ac:dyDescent="0.25">
      <c r="J217" s="303"/>
      <c r="K217" s="303"/>
      <c r="L217" s="303"/>
    </row>
    <row r="218" spans="5:12" hidden="1" x14ac:dyDescent="0.25">
      <c r="J218" s="303"/>
      <c r="K218" s="303"/>
      <c r="L218" s="303"/>
    </row>
    <row r="219" spans="5:12" hidden="1" x14ac:dyDescent="0.25">
      <c r="J219" s="303"/>
      <c r="K219" s="303"/>
      <c r="L219" s="303"/>
    </row>
    <row r="220" spans="5:12" hidden="1" x14ac:dyDescent="0.25"/>
    <row r="221" spans="5:12" hidden="1" x14ac:dyDescent="0.25"/>
    <row r="222" spans="5:12" hidden="1" x14ac:dyDescent="0.25"/>
    <row r="223" spans="5:12" hidden="1" x14ac:dyDescent="0.25"/>
  </sheetData>
  <sheetProtection password="ECAB" sheet="1" objects="1" scenarios="1"/>
  <phoneticPr fontId="0" type="noConversion"/>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Roman,Regular"2016 Law Firm Statistical Survey
&amp;D &amp;T</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BB223"/>
  <sheetViews>
    <sheetView workbookViewId="0">
      <pane xSplit="3" ySplit="6" topLeftCell="D7" activePane="bottomRight" state="frozen"/>
      <selection pane="topRight"/>
      <selection pane="bottomLeft"/>
      <selection pane="bottomRight" activeCell="M8" sqref="M8"/>
    </sheetView>
  </sheetViews>
  <sheetFormatPr defaultColWidth="0" defaultRowHeight="14.25" zeroHeight="1" x14ac:dyDescent="0.2"/>
  <cols>
    <col min="1" max="1" width="3.7109375" customWidth="1"/>
    <col min="2" max="2" width="45.7109375" customWidth="1"/>
    <col min="3" max="3" width="7.28515625" customWidth="1"/>
    <col min="4" max="4" width="1.7109375" customWidth="1"/>
    <col min="5" max="6" width="5" style="307" hidden="1" customWidth="1"/>
    <col min="7" max="7" width="5" style="306" hidden="1" customWidth="1"/>
    <col min="8" max="8" width="4.140625" style="306" hidden="1" customWidth="1"/>
    <col min="9" max="9" width="5.7109375" style="306" hidden="1" customWidth="1"/>
    <col min="10" max="11" width="6" style="306" hidden="1" customWidth="1"/>
    <col min="12" max="12" width="7" style="306" hidden="1" customWidth="1"/>
    <col min="13" max="13" width="11" customWidth="1"/>
    <col min="14" max="14" width="1.7109375" hidden="1" customWidth="1"/>
    <col min="15" max="46" width="11" hidden="1" customWidth="1"/>
    <col min="47" max="47" width="52.85546875" customWidth="1"/>
    <col min="48" max="48" width="3.42578125" customWidth="1"/>
    <col min="49" max="49" width="67.85546875" style="314" customWidth="1"/>
    <col min="50" max="16384" width="9.140625" hidden="1"/>
  </cols>
  <sheetData>
    <row r="1" spans="1:54" ht="20.25" x14ac:dyDescent="0.3">
      <c r="A1" s="117" t="str">
        <f>refSurveyLbl</f>
        <v>2016 Law Firm Statistical Survey</v>
      </c>
      <c r="B1" s="31"/>
      <c r="C1" s="148"/>
      <c r="D1" s="148"/>
      <c r="E1" s="303"/>
      <c r="F1" s="303"/>
      <c r="G1" s="303"/>
      <c r="H1" s="303"/>
      <c r="I1" s="303"/>
      <c r="J1" s="303"/>
      <c r="K1" s="303"/>
      <c r="L1" s="303"/>
      <c r="M1" s="31"/>
      <c r="N1" s="31"/>
      <c r="O1" s="33"/>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45"/>
      <c r="AV1" s="312"/>
      <c r="AW1" s="36"/>
      <c r="AZ1" s="394" t="s">
        <v>312</v>
      </c>
    </row>
    <row r="2" spans="1:54" ht="18.75" x14ac:dyDescent="0.3">
      <c r="A2" s="17" t="s">
        <v>620</v>
      </c>
      <c r="B2" s="35"/>
      <c r="C2" s="149"/>
      <c r="D2" s="149"/>
      <c r="E2" s="303"/>
      <c r="F2" s="303"/>
      <c r="G2" s="304"/>
      <c r="H2" s="304"/>
      <c r="I2" s="304"/>
      <c r="J2" s="304"/>
      <c r="K2" s="304"/>
      <c r="L2" s="304"/>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961"/>
      <c r="AV2" s="961"/>
      <c r="AW2" s="36"/>
      <c r="AZ2" s="394" t="s">
        <v>894</v>
      </c>
    </row>
    <row r="3" spans="1:54" ht="18.75" x14ac:dyDescent="0.3">
      <c r="A3" s="122" t="str">
        <f>" Compensation Information - " &amp; refSurveyYear</f>
        <v xml:space="preserve"> Compensation Information - 2016</v>
      </c>
      <c r="B3" s="31"/>
      <c r="C3" s="148"/>
      <c r="D3" s="148"/>
      <c r="E3" s="303"/>
      <c r="F3" s="303"/>
      <c r="G3" s="304"/>
      <c r="H3" s="304"/>
      <c r="I3" s="304"/>
      <c r="J3" s="304"/>
      <c r="K3" s="304"/>
      <c r="L3" s="304"/>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961"/>
      <c r="AV3" s="961"/>
      <c r="AW3" s="36"/>
      <c r="AZ3" s="394" t="s">
        <v>31</v>
      </c>
    </row>
    <row r="4" spans="1:54" ht="15" customHeight="1" x14ac:dyDescent="0.25">
      <c r="A4" s="74" t="s">
        <v>621</v>
      </c>
      <c r="B4" s="31"/>
      <c r="C4" s="148"/>
      <c r="D4" s="148"/>
      <c r="E4" s="303"/>
      <c r="F4" s="303"/>
      <c r="G4" s="304"/>
      <c r="H4" s="304"/>
      <c r="I4" s="304"/>
      <c r="J4" s="304"/>
      <c r="K4" s="304"/>
      <c r="L4" s="304"/>
      <c r="M4" s="31"/>
      <c r="N4" s="31"/>
      <c r="O4" s="43"/>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961"/>
      <c r="AV4" s="961"/>
      <c r="AW4" s="36"/>
      <c r="AZ4" s="394" t="s">
        <v>893</v>
      </c>
    </row>
    <row r="5" spans="1:54" ht="15" customHeight="1" x14ac:dyDescent="0.3">
      <c r="A5" s="150" t="s">
        <v>601</v>
      </c>
      <c r="B5" s="31"/>
      <c r="C5" s="148"/>
      <c r="D5" s="148"/>
      <c r="E5" s="303"/>
      <c r="F5" s="303"/>
      <c r="G5" s="304"/>
      <c r="H5" s="304"/>
      <c r="I5" s="305"/>
      <c r="J5" s="305"/>
      <c r="K5" s="305"/>
      <c r="L5" s="305"/>
      <c r="M5" s="31"/>
      <c r="N5" s="31"/>
      <c r="O5" s="44"/>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961"/>
      <c r="AV5" s="961"/>
      <c r="AW5" s="36"/>
      <c r="AZ5" s="394" t="s">
        <v>32</v>
      </c>
    </row>
    <row r="6" spans="1:54" ht="31.5" customHeight="1" x14ac:dyDescent="0.25">
      <c r="A6" s="31"/>
      <c r="B6" s="31"/>
      <c r="C6" s="148"/>
      <c r="D6" s="148"/>
      <c r="E6" s="371" t="s">
        <v>588</v>
      </c>
      <c r="F6" s="371" t="s">
        <v>589</v>
      </c>
      <c r="G6" s="303" t="s">
        <v>26</v>
      </c>
      <c r="H6" s="303" t="s">
        <v>645</v>
      </c>
      <c r="I6" s="306" t="s">
        <v>27</v>
      </c>
      <c r="J6" s="306" t="s">
        <v>743</v>
      </c>
      <c r="K6" s="306" t="s">
        <v>744</v>
      </c>
      <c r="L6" s="306" t="s">
        <v>942</v>
      </c>
      <c r="M6" s="194" t="str">
        <f>refTFLabel</f>
        <v>Total Firm</v>
      </c>
      <c r="N6" s="65"/>
      <c r="O6" s="192" t="str">
        <f>refTFALabel</f>
        <v>Total Firm</v>
      </c>
      <c r="P6" s="194" t="s">
        <v>665</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962"/>
      <c r="AV6" s="961"/>
      <c r="AW6" s="36"/>
      <c r="AZ6" s="394"/>
    </row>
    <row r="7" spans="1:54" s="465" customFormat="1" ht="13.5" customHeight="1" thickBot="1" x14ac:dyDescent="0.25">
      <c r="A7" s="485"/>
      <c r="B7" s="486" t="s">
        <v>46</v>
      </c>
      <c r="C7" s="487"/>
      <c r="D7" s="488"/>
      <c r="E7" s="463"/>
      <c r="F7" s="463"/>
      <c r="G7" s="463"/>
      <c r="H7" s="463"/>
      <c r="I7" s="463"/>
      <c r="J7" s="463"/>
      <c r="K7" s="463"/>
      <c r="L7" s="463"/>
      <c r="M7" s="489"/>
      <c r="N7" s="490"/>
      <c r="O7" s="489"/>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2"/>
      <c r="AV7" s="493"/>
      <c r="AW7" s="438"/>
      <c r="AZ7" s="494"/>
    </row>
    <row r="8" spans="1:54" s="465" customFormat="1" ht="13.5" customHeight="1" x14ac:dyDescent="0.2">
      <c r="A8" s="485">
        <v>1</v>
      </c>
      <c r="B8" s="495" t="s">
        <v>666</v>
      </c>
      <c r="C8" s="496" t="s">
        <v>667</v>
      </c>
      <c r="D8" s="497"/>
      <c r="E8" s="463">
        <v>801</v>
      </c>
      <c r="F8" s="463">
        <v>803</v>
      </c>
      <c r="G8" s="463">
        <v>1</v>
      </c>
      <c r="H8" s="463" t="s">
        <v>581</v>
      </c>
      <c r="I8" s="463" t="s">
        <v>789</v>
      </c>
      <c r="J8" s="463">
        <v>0</v>
      </c>
      <c r="K8" s="463">
        <v>75</v>
      </c>
      <c r="L8" s="463" t="s">
        <v>961</v>
      </c>
      <c r="M8" s="426"/>
      <c r="N8" s="427"/>
      <c r="O8" s="471" t="str">
        <f t="shared" ref="O8:O33" si="0">IF(ISNUMBER(M8),M8,IF(ISERROR(AVERAGE(P8:AT8)),"",SUM(P8:AT8)))</f>
        <v/>
      </c>
      <c r="P8" s="426"/>
      <c r="Q8" s="426"/>
      <c r="R8" s="426"/>
      <c r="S8" s="426"/>
      <c r="T8" s="426"/>
      <c r="U8" s="426"/>
      <c r="V8" s="426"/>
      <c r="W8" s="426"/>
      <c r="X8" s="426"/>
      <c r="Y8" s="426"/>
      <c r="Z8" s="426"/>
      <c r="AA8" s="426"/>
      <c r="AB8" s="426"/>
      <c r="AC8" s="426"/>
      <c r="AD8" s="426"/>
      <c r="AE8" s="426"/>
      <c r="AF8" s="426"/>
      <c r="AG8" s="426"/>
      <c r="AH8" s="426"/>
      <c r="AI8" s="426"/>
      <c r="AJ8" s="426"/>
      <c r="AK8" s="426"/>
      <c r="AL8" s="426"/>
      <c r="AM8" s="426"/>
      <c r="AN8" s="426"/>
      <c r="AO8" s="426"/>
      <c r="AP8" s="426"/>
      <c r="AQ8" s="426"/>
      <c r="AR8" s="426"/>
      <c r="AS8" s="426"/>
      <c r="AT8" s="426"/>
      <c r="AU8" s="498"/>
      <c r="AV8" s="499"/>
      <c r="AW8" s="438"/>
      <c r="AZ8" s="494"/>
    </row>
    <row r="9" spans="1:54" s="465" customFormat="1" ht="13.5" customHeight="1" x14ac:dyDescent="0.2">
      <c r="A9" s="485">
        <v>2</v>
      </c>
      <c r="B9" s="500"/>
      <c r="C9" s="501" t="s">
        <v>668</v>
      </c>
      <c r="D9" s="497"/>
      <c r="E9" s="463">
        <v>500</v>
      </c>
      <c r="F9" s="463">
        <v>502</v>
      </c>
      <c r="G9" s="463">
        <v>0</v>
      </c>
      <c r="H9" s="463" t="s">
        <v>581</v>
      </c>
      <c r="I9" s="463" t="s">
        <v>790</v>
      </c>
      <c r="J9" s="463">
        <v>75000</v>
      </c>
      <c r="K9" s="463">
        <v>500000</v>
      </c>
      <c r="L9" s="463" t="s">
        <v>962</v>
      </c>
      <c r="M9" s="502"/>
      <c r="N9" s="427"/>
      <c r="O9" s="473" t="str">
        <f t="shared" si="0"/>
        <v/>
      </c>
      <c r="P9" s="502"/>
      <c r="Q9" s="502"/>
      <c r="R9" s="502"/>
      <c r="S9" s="502"/>
      <c r="T9" s="502"/>
      <c r="U9" s="502"/>
      <c r="V9" s="502"/>
      <c r="W9" s="502"/>
      <c r="X9" s="502"/>
      <c r="Y9" s="502"/>
      <c r="Z9" s="502"/>
      <c r="AA9" s="502"/>
      <c r="AB9" s="502"/>
      <c r="AC9" s="502"/>
      <c r="AD9" s="502"/>
      <c r="AE9" s="502"/>
      <c r="AF9" s="502"/>
      <c r="AG9" s="502"/>
      <c r="AH9" s="502"/>
      <c r="AI9" s="502"/>
      <c r="AJ9" s="502"/>
      <c r="AK9" s="502"/>
      <c r="AL9" s="502"/>
      <c r="AM9" s="502"/>
      <c r="AN9" s="502"/>
      <c r="AO9" s="502"/>
      <c r="AP9" s="502"/>
      <c r="AQ9" s="502"/>
      <c r="AR9" s="502"/>
      <c r="AS9" s="502"/>
      <c r="AT9" s="502"/>
      <c r="AU9" s="498"/>
      <c r="AV9" s="499"/>
      <c r="AW9" s="438"/>
      <c r="AZ9" s="494" t="s">
        <v>1473</v>
      </c>
      <c r="BB9" s="465">
        <f>ROW()</f>
        <v>9</v>
      </c>
    </row>
    <row r="10" spans="1:54" s="465" customFormat="1" ht="13.5" customHeight="1" x14ac:dyDescent="0.2">
      <c r="A10" s="485">
        <v>3</v>
      </c>
      <c r="B10" s="721" t="s">
        <v>932</v>
      </c>
      <c r="C10" s="722" t="s">
        <v>667</v>
      </c>
      <c r="D10" s="497"/>
      <c r="E10" s="463">
        <v>9998</v>
      </c>
      <c r="F10" s="463">
        <v>10000</v>
      </c>
      <c r="G10" s="463">
        <v>1</v>
      </c>
      <c r="H10" s="463" t="s">
        <v>581</v>
      </c>
      <c r="I10" s="463" t="s">
        <v>791</v>
      </c>
      <c r="J10" s="463">
        <v>0</v>
      </c>
      <c r="K10" s="463">
        <v>50</v>
      </c>
      <c r="L10" s="463" t="s">
        <v>963</v>
      </c>
      <c r="M10" s="426"/>
      <c r="N10" s="427"/>
      <c r="O10" s="503" t="str">
        <f t="shared" ref="O10:O11" si="1">IF(ISNUMBER(M10),M10,IF(ISERROR(AVERAGE(P10:AT10)),"",SUM(P10:AT10)))</f>
        <v/>
      </c>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6"/>
      <c r="AM10" s="426"/>
      <c r="AN10" s="426"/>
      <c r="AO10" s="426"/>
      <c r="AP10" s="426"/>
      <c r="AQ10" s="426"/>
      <c r="AR10" s="426"/>
      <c r="AS10" s="426"/>
      <c r="AT10" s="426"/>
      <c r="AU10" s="498"/>
      <c r="AV10" s="499"/>
      <c r="AW10" s="438"/>
      <c r="AZ10" s="494"/>
    </row>
    <row r="11" spans="1:54" s="465" customFormat="1" ht="13.5" customHeight="1" x14ac:dyDescent="0.2">
      <c r="A11" s="485">
        <v>4</v>
      </c>
      <c r="B11" s="723"/>
      <c r="C11" s="724" t="s">
        <v>668</v>
      </c>
      <c r="D11" s="497"/>
      <c r="E11" s="463">
        <v>10002</v>
      </c>
      <c r="F11" s="463">
        <v>10004</v>
      </c>
      <c r="G11" s="463">
        <v>0</v>
      </c>
      <c r="H11" s="463" t="s">
        <v>581</v>
      </c>
      <c r="I11" s="463" t="s">
        <v>792</v>
      </c>
      <c r="J11" s="463">
        <v>20000</v>
      </c>
      <c r="K11" s="463">
        <v>125000</v>
      </c>
      <c r="L11" s="463" t="s">
        <v>964</v>
      </c>
      <c r="M11" s="502"/>
      <c r="N11" s="427"/>
      <c r="O11" s="504" t="str">
        <f t="shared" si="1"/>
        <v/>
      </c>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498"/>
      <c r="AV11" s="499"/>
      <c r="AW11" s="438"/>
      <c r="AZ11" s="494" t="s">
        <v>1318</v>
      </c>
      <c r="BB11" s="465">
        <f>ROW()</f>
        <v>11</v>
      </c>
    </row>
    <row r="12" spans="1:54" s="465" customFormat="1" ht="13.5" customHeight="1" x14ac:dyDescent="0.2">
      <c r="A12" s="485">
        <v>5</v>
      </c>
      <c r="B12" s="721" t="s">
        <v>669</v>
      </c>
      <c r="C12" s="722" t="s">
        <v>667</v>
      </c>
      <c r="D12" s="497"/>
      <c r="E12" s="463">
        <v>819</v>
      </c>
      <c r="F12" s="463">
        <v>821</v>
      </c>
      <c r="G12" s="463">
        <v>1</v>
      </c>
      <c r="H12" s="463" t="s">
        <v>581</v>
      </c>
      <c r="I12" s="463" t="s">
        <v>793</v>
      </c>
      <c r="J12" s="463">
        <v>1</v>
      </c>
      <c r="K12" s="463">
        <v>500</v>
      </c>
      <c r="L12" s="463" t="s">
        <v>965</v>
      </c>
      <c r="M12" s="426"/>
      <c r="N12" s="427"/>
      <c r="O12" s="503" t="str">
        <f t="shared" si="0"/>
        <v/>
      </c>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426"/>
      <c r="AR12" s="426"/>
      <c r="AS12" s="426"/>
      <c r="AT12" s="426"/>
      <c r="AU12" s="498"/>
      <c r="AV12" s="499"/>
      <c r="AW12" s="438"/>
      <c r="AZ12" s="494"/>
    </row>
    <row r="13" spans="1:54" s="465" customFormat="1" ht="13.5" customHeight="1" x14ac:dyDescent="0.2">
      <c r="A13" s="485">
        <v>6</v>
      </c>
      <c r="B13" s="723"/>
      <c r="C13" s="724" t="s">
        <v>668</v>
      </c>
      <c r="D13" s="497"/>
      <c r="E13" s="463">
        <v>512</v>
      </c>
      <c r="F13" s="463">
        <v>514</v>
      </c>
      <c r="G13" s="463">
        <v>0</v>
      </c>
      <c r="H13" s="463" t="s">
        <v>581</v>
      </c>
      <c r="I13" s="463" t="s">
        <v>794</v>
      </c>
      <c r="J13" s="463">
        <v>20000</v>
      </c>
      <c r="K13" s="463">
        <v>125000</v>
      </c>
      <c r="L13" s="463" t="s">
        <v>966</v>
      </c>
      <c r="M13" s="502"/>
      <c r="N13" s="427"/>
      <c r="O13" s="504" t="str">
        <f t="shared" si="0"/>
        <v/>
      </c>
      <c r="P13" s="502"/>
      <c r="Q13" s="502"/>
      <c r="R13" s="502"/>
      <c r="S13" s="502"/>
      <c r="T13" s="502"/>
      <c r="U13" s="502"/>
      <c r="V13" s="502"/>
      <c r="W13" s="502"/>
      <c r="X13" s="502"/>
      <c r="Y13" s="502"/>
      <c r="Z13" s="502"/>
      <c r="AA13" s="502"/>
      <c r="AB13" s="502"/>
      <c r="AC13" s="502"/>
      <c r="AD13" s="502"/>
      <c r="AE13" s="502"/>
      <c r="AF13" s="502"/>
      <c r="AG13" s="502"/>
      <c r="AH13" s="502"/>
      <c r="AI13" s="502"/>
      <c r="AJ13" s="502"/>
      <c r="AK13" s="502"/>
      <c r="AL13" s="502"/>
      <c r="AM13" s="502"/>
      <c r="AN13" s="502"/>
      <c r="AO13" s="502"/>
      <c r="AP13" s="502"/>
      <c r="AQ13" s="502"/>
      <c r="AR13" s="502"/>
      <c r="AS13" s="502"/>
      <c r="AT13" s="502"/>
      <c r="AU13" s="498"/>
      <c r="AV13" s="499"/>
      <c r="AW13" s="438"/>
      <c r="AZ13" s="494" t="s">
        <v>1319</v>
      </c>
      <c r="BB13" s="465">
        <f>ROW()</f>
        <v>13</v>
      </c>
    </row>
    <row r="14" spans="1:54" s="465" customFormat="1" ht="13.5" customHeight="1" x14ac:dyDescent="0.2">
      <c r="A14" s="485">
        <v>7</v>
      </c>
      <c r="B14" s="721" t="s">
        <v>670</v>
      </c>
      <c r="C14" s="722" t="s">
        <v>667</v>
      </c>
      <c r="D14" s="497"/>
      <c r="E14" s="463">
        <v>837</v>
      </c>
      <c r="F14" s="463">
        <v>839</v>
      </c>
      <c r="G14" s="463">
        <v>1</v>
      </c>
      <c r="H14" s="463" t="s">
        <v>581</v>
      </c>
      <c r="I14" s="463" t="s">
        <v>795</v>
      </c>
      <c r="J14" s="463">
        <v>0</v>
      </c>
      <c r="K14" s="463">
        <v>100</v>
      </c>
      <c r="L14" s="463" t="s">
        <v>967</v>
      </c>
      <c r="M14" s="426"/>
      <c r="N14" s="427"/>
      <c r="O14" s="505" t="str">
        <f t="shared" si="0"/>
        <v/>
      </c>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6"/>
      <c r="AM14" s="426"/>
      <c r="AN14" s="426"/>
      <c r="AO14" s="426"/>
      <c r="AP14" s="426"/>
      <c r="AQ14" s="426"/>
      <c r="AR14" s="426"/>
      <c r="AS14" s="426"/>
      <c r="AT14" s="426"/>
      <c r="AU14" s="498"/>
      <c r="AV14" s="499"/>
      <c r="AW14" s="438"/>
      <c r="AZ14" s="494"/>
    </row>
    <row r="15" spans="1:54" s="465" customFormat="1" ht="13.5" customHeight="1" x14ac:dyDescent="0.2">
      <c r="A15" s="485">
        <v>8</v>
      </c>
      <c r="B15" s="723"/>
      <c r="C15" s="724" t="s">
        <v>668</v>
      </c>
      <c r="D15" s="497"/>
      <c r="E15" s="463">
        <v>524</v>
      </c>
      <c r="F15" s="463">
        <v>526</v>
      </c>
      <c r="G15" s="463">
        <v>0</v>
      </c>
      <c r="H15" s="463" t="s">
        <v>581</v>
      </c>
      <c r="I15" s="463" t="s">
        <v>796</v>
      </c>
      <c r="J15" s="463">
        <v>20000</v>
      </c>
      <c r="K15" s="463">
        <v>125000</v>
      </c>
      <c r="L15" s="463" t="s">
        <v>968</v>
      </c>
      <c r="M15" s="502"/>
      <c r="N15" s="427"/>
      <c r="O15" s="504" t="str">
        <f t="shared" si="0"/>
        <v/>
      </c>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2"/>
      <c r="AM15" s="502"/>
      <c r="AN15" s="502"/>
      <c r="AO15" s="502"/>
      <c r="AP15" s="502"/>
      <c r="AQ15" s="502"/>
      <c r="AR15" s="502"/>
      <c r="AS15" s="502"/>
      <c r="AT15" s="502"/>
      <c r="AU15" s="498"/>
      <c r="AV15" s="499"/>
      <c r="AW15" s="438"/>
      <c r="AZ15" s="494" t="s">
        <v>1320</v>
      </c>
      <c r="BB15" s="465">
        <f>ROW()</f>
        <v>15</v>
      </c>
    </row>
    <row r="16" spans="1:54" s="465" customFormat="1" ht="13.5" customHeight="1" x14ac:dyDescent="0.2">
      <c r="A16" s="485">
        <v>9</v>
      </c>
      <c r="B16" s="721" t="s">
        <v>528</v>
      </c>
      <c r="C16" s="722" t="s">
        <v>667</v>
      </c>
      <c r="D16" s="497"/>
      <c r="E16" s="463">
        <v>849</v>
      </c>
      <c r="F16" s="463">
        <v>851</v>
      </c>
      <c r="G16" s="463">
        <v>1</v>
      </c>
      <c r="H16" s="463" t="s">
        <v>581</v>
      </c>
      <c r="I16" s="463" t="s">
        <v>797</v>
      </c>
      <c r="J16" s="463">
        <v>0</v>
      </c>
      <c r="K16" s="463">
        <v>50</v>
      </c>
      <c r="L16" s="463" t="s">
        <v>969</v>
      </c>
      <c r="M16" s="426"/>
      <c r="N16" s="427"/>
      <c r="O16" s="505" t="str">
        <f t="shared" si="0"/>
        <v/>
      </c>
      <c r="P16" s="426"/>
      <c r="Q16" s="426"/>
      <c r="R16" s="426"/>
      <c r="S16" s="426"/>
      <c r="T16" s="426"/>
      <c r="U16" s="426"/>
      <c r="V16" s="426"/>
      <c r="W16" s="426"/>
      <c r="X16" s="426"/>
      <c r="Y16" s="426"/>
      <c r="Z16" s="426"/>
      <c r="AA16" s="426"/>
      <c r="AB16" s="426"/>
      <c r="AC16" s="426"/>
      <c r="AD16" s="426"/>
      <c r="AE16" s="426"/>
      <c r="AF16" s="426"/>
      <c r="AG16" s="426"/>
      <c r="AH16" s="426"/>
      <c r="AI16" s="426"/>
      <c r="AJ16" s="426"/>
      <c r="AK16" s="426"/>
      <c r="AL16" s="426"/>
      <c r="AM16" s="426"/>
      <c r="AN16" s="426"/>
      <c r="AO16" s="426"/>
      <c r="AP16" s="426"/>
      <c r="AQ16" s="426"/>
      <c r="AR16" s="426"/>
      <c r="AS16" s="426"/>
      <c r="AT16" s="426"/>
      <c r="AU16" s="498"/>
      <c r="AV16" s="499"/>
      <c r="AW16" s="438"/>
      <c r="AZ16" s="494"/>
    </row>
    <row r="17" spans="1:54" s="465" customFormat="1" ht="13.5" customHeight="1" x14ac:dyDescent="0.2">
      <c r="A17" s="485">
        <v>10</v>
      </c>
      <c r="B17" s="723"/>
      <c r="C17" s="724" t="s">
        <v>668</v>
      </c>
      <c r="D17" s="497"/>
      <c r="E17" s="463">
        <v>536</v>
      </c>
      <c r="F17" s="463">
        <v>538</v>
      </c>
      <c r="G17" s="463">
        <v>0</v>
      </c>
      <c r="H17" s="463" t="s">
        <v>581</v>
      </c>
      <c r="I17" s="463" t="s">
        <v>798</v>
      </c>
      <c r="J17" s="463">
        <v>20000</v>
      </c>
      <c r="K17" s="463">
        <v>125000</v>
      </c>
      <c r="L17" s="463" t="s">
        <v>970</v>
      </c>
      <c r="M17" s="502"/>
      <c r="N17" s="427"/>
      <c r="O17" s="504" t="str">
        <f t="shared" si="0"/>
        <v/>
      </c>
      <c r="P17" s="502"/>
      <c r="Q17" s="502"/>
      <c r="R17" s="502"/>
      <c r="S17" s="502"/>
      <c r="T17" s="502"/>
      <c r="U17" s="502"/>
      <c r="V17" s="502"/>
      <c r="W17" s="502"/>
      <c r="X17" s="502"/>
      <c r="Y17" s="502"/>
      <c r="Z17" s="502"/>
      <c r="AA17" s="502"/>
      <c r="AB17" s="502"/>
      <c r="AC17" s="502"/>
      <c r="AD17" s="502"/>
      <c r="AE17" s="502"/>
      <c r="AF17" s="502"/>
      <c r="AG17" s="502"/>
      <c r="AH17" s="502"/>
      <c r="AI17" s="502"/>
      <c r="AJ17" s="502"/>
      <c r="AK17" s="502"/>
      <c r="AL17" s="502"/>
      <c r="AM17" s="502"/>
      <c r="AN17" s="502"/>
      <c r="AO17" s="502"/>
      <c r="AP17" s="502"/>
      <c r="AQ17" s="502"/>
      <c r="AR17" s="502"/>
      <c r="AS17" s="502"/>
      <c r="AT17" s="502"/>
      <c r="AU17" s="498"/>
      <c r="AV17" s="499"/>
      <c r="AW17" s="438"/>
      <c r="AZ17" s="494" t="s">
        <v>1321</v>
      </c>
      <c r="BB17" s="465">
        <f>ROW()</f>
        <v>17</v>
      </c>
    </row>
    <row r="18" spans="1:54" s="465" customFormat="1" ht="13.5" customHeight="1" x14ac:dyDescent="0.2">
      <c r="A18" s="485">
        <v>11</v>
      </c>
      <c r="B18" s="721" t="s">
        <v>529</v>
      </c>
      <c r="C18" s="722" t="s">
        <v>667</v>
      </c>
      <c r="D18" s="497"/>
      <c r="E18" s="463">
        <v>871</v>
      </c>
      <c r="F18" s="463">
        <v>873</v>
      </c>
      <c r="G18" s="463">
        <v>1</v>
      </c>
      <c r="H18" s="463" t="s">
        <v>581</v>
      </c>
      <c r="I18" s="463" t="s">
        <v>799</v>
      </c>
      <c r="J18" s="463">
        <v>0</v>
      </c>
      <c r="K18" s="463">
        <v>100</v>
      </c>
      <c r="L18" s="463" t="s">
        <v>971</v>
      </c>
      <c r="M18" s="426"/>
      <c r="N18" s="427"/>
      <c r="O18" s="505" t="str">
        <f t="shared" si="0"/>
        <v/>
      </c>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c r="AP18" s="426"/>
      <c r="AQ18" s="426"/>
      <c r="AR18" s="426"/>
      <c r="AS18" s="426"/>
      <c r="AT18" s="426"/>
      <c r="AU18" s="498"/>
      <c r="AV18" s="499"/>
      <c r="AW18" s="438"/>
      <c r="AZ18" s="494"/>
    </row>
    <row r="19" spans="1:54" s="465" customFormat="1" ht="13.5" customHeight="1" x14ac:dyDescent="0.2">
      <c r="A19" s="485">
        <v>12</v>
      </c>
      <c r="B19" s="723"/>
      <c r="C19" s="724" t="s">
        <v>668</v>
      </c>
      <c r="D19" s="497"/>
      <c r="E19" s="463">
        <v>552</v>
      </c>
      <c r="F19" s="463">
        <v>554</v>
      </c>
      <c r="G19" s="463">
        <v>0</v>
      </c>
      <c r="H19" s="463" t="s">
        <v>581</v>
      </c>
      <c r="I19" s="463" t="s">
        <v>800</v>
      </c>
      <c r="J19" s="463">
        <v>20000</v>
      </c>
      <c r="K19" s="463">
        <v>125000</v>
      </c>
      <c r="L19" s="463" t="s">
        <v>972</v>
      </c>
      <c r="M19" s="502"/>
      <c r="N19" s="427"/>
      <c r="O19" s="504" t="str">
        <f t="shared" si="0"/>
        <v/>
      </c>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2"/>
      <c r="AN19" s="502"/>
      <c r="AO19" s="502"/>
      <c r="AP19" s="502"/>
      <c r="AQ19" s="502"/>
      <c r="AR19" s="502"/>
      <c r="AS19" s="502"/>
      <c r="AT19" s="502"/>
      <c r="AU19" s="498"/>
      <c r="AV19" s="499"/>
      <c r="AW19" s="438"/>
      <c r="AZ19" s="494" t="s">
        <v>1322</v>
      </c>
      <c r="BB19" s="465">
        <f>ROW()</f>
        <v>19</v>
      </c>
    </row>
    <row r="20" spans="1:54" s="465" customFormat="1" ht="13.5" customHeight="1" x14ac:dyDescent="0.2">
      <c r="A20" s="485">
        <v>13</v>
      </c>
      <c r="B20" s="721" t="s">
        <v>736</v>
      </c>
      <c r="C20" s="722" t="s">
        <v>667</v>
      </c>
      <c r="D20" s="497"/>
      <c r="E20" s="463">
        <v>8539</v>
      </c>
      <c r="F20" s="463">
        <v>8541</v>
      </c>
      <c r="G20" s="463">
        <v>1</v>
      </c>
      <c r="H20" s="463" t="s">
        <v>581</v>
      </c>
      <c r="I20" s="463" t="s">
        <v>801</v>
      </c>
      <c r="J20" s="463">
        <v>0</v>
      </c>
      <c r="K20" s="463">
        <v>50</v>
      </c>
      <c r="L20" s="463" t="s">
        <v>973</v>
      </c>
      <c r="M20" s="426"/>
      <c r="N20" s="427"/>
      <c r="O20" s="505" t="str">
        <f>IF(ISNUMBER(M20),M20,IF(ISERROR(AVERAGE(P20:AT20)),"",SUM(P20:AT20)))</f>
        <v/>
      </c>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6"/>
      <c r="AQ20" s="426"/>
      <c r="AR20" s="426"/>
      <c r="AS20" s="426"/>
      <c r="AT20" s="426"/>
      <c r="AU20" s="498"/>
      <c r="AV20" s="499"/>
      <c r="AW20" s="438"/>
      <c r="AZ20" s="494"/>
    </row>
    <row r="21" spans="1:54" s="465" customFormat="1" ht="13.5" customHeight="1" x14ac:dyDescent="0.2">
      <c r="A21" s="485">
        <v>14</v>
      </c>
      <c r="B21" s="723"/>
      <c r="C21" s="724" t="s">
        <v>668</v>
      </c>
      <c r="D21" s="497"/>
      <c r="E21" s="463">
        <v>8543</v>
      </c>
      <c r="F21" s="463">
        <v>8545</v>
      </c>
      <c r="G21" s="463">
        <v>0</v>
      </c>
      <c r="H21" s="463" t="s">
        <v>581</v>
      </c>
      <c r="I21" s="463" t="s">
        <v>802</v>
      </c>
      <c r="J21" s="463">
        <v>20000</v>
      </c>
      <c r="K21" s="463">
        <v>125000</v>
      </c>
      <c r="L21" s="463" t="s">
        <v>974</v>
      </c>
      <c r="M21" s="502"/>
      <c r="N21" s="427"/>
      <c r="O21" s="504" t="str">
        <f>IF(ISNUMBER(M21),M21,IF(ISERROR(AVERAGE(P21:AT21)),"",SUM(P21:AT21)))</f>
        <v/>
      </c>
      <c r="P21" s="502"/>
      <c r="Q21" s="502"/>
      <c r="R21" s="502"/>
      <c r="S21" s="502"/>
      <c r="T21" s="502"/>
      <c r="U21" s="502"/>
      <c r="V21" s="502"/>
      <c r="W21" s="502"/>
      <c r="X21" s="502"/>
      <c r="Y21" s="502"/>
      <c r="Z21" s="502"/>
      <c r="AA21" s="502"/>
      <c r="AB21" s="502"/>
      <c r="AC21" s="502"/>
      <c r="AD21" s="502"/>
      <c r="AE21" s="502"/>
      <c r="AF21" s="502"/>
      <c r="AG21" s="502"/>
      <c r="AH21" s="502"/>
      <c r="AI21" s="502"/>
      <c r="AJ21" s="502"/>
      <c r="AK21" s="502"/>
      <c r="AL21" s="502"/>
      <c r="AM21" s="502"/>
      <c r="AN21" s="502"/>
      <c r="AO21" s="502"/>
      <c r="AP21" s="502"/>
      <c r="AQ21" s="502"/>
      <c r="AR21" s="502"/>
      <c r="AS21" s="502"/>
      <c r="AT21" s="502"/>
      <c r="AU21" s="498"/>
      <c r="AV21" s="499"/>
      <c r="AW21" s="438"/>
      <c r="AZ21" s="494" t="s">
        <v>1323</v>
      </c>
      <c r="BB21" s="465">
        <f>ROW()</f>
        <v>21</v>
      </c>
    </row>
    <row r="22" spans="1:54" s="465" customFormat="1" ht="13.5" customHeight="1" x14ac:dyDescent="0.2">
      <c r="A22" s="485">
        <v>15</v>
      </c>
      <c r="B22" s="721" t="s">
        <v>530</v>
      </c>
      <c r="C22" s="722" t="s">
        <v>667</v>
      </c>
      <c r="D22" s="497"/>
      <c r="E22" s="463">
        <v>909</v>
      </c>
      <c r="F22" s="463">
        <v>911</v>
      </c>
      <c r="G22" s="463">
        <v>1</v>
      </c>
      <c r="H22" s="463" t="s">
        <v>581</v>
      </c>
      <c r="I22" s="463" t="s">
        <v>803</v>
      </c>
      <c r="J22" s="463">
        <v>0</v>
      </c>
      <c r="K22" s="463">
        <v>150</v>
      </c>
      <c r="L22" s="463" t="s">
        <v>975</v>
      </c>
      <c r="M22" s="426"/>
      <c r="N22" s="427"/>
      <c r="O22" s="505" t="str">
        <f t="shared" si="0"/>
        <v/>
      </c>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98"/>
      <c r="AV22" s="499"/>
      <c r="AW22" s="438"/>
      <c r="AZ22" s="494"/>
    </row>
    <row r="23" spans="1:54" s="465" customFormat="1" ht="13.5" customHeight="1" x14ac:dyDescent="0.2">
      <c r="A23" s="485">
        <v>16</v>
      </c>
      <c r="B23" s="723"/>
      <c r="C23" s="724" t="s">
        <v>668</v>
      </c>
      <c r="D23" s="497"/>
      <c r="E23" s="463">
        <v>572</v>
      </c>
      <c r="F23" s="463">
        <v>574</v>
      </c>
      <c r="G23" s="463">
        <v>0</v>
      </c>
      <c r="H23" s="463" t="s">
        <v>581</v>
      </c>
      <c r="I23" s="463" t="s">
        <v>804</v>
      </c>
      <c r="J23" s="463">
        <v>20000</v>
      </c>
      <c r="K23" s="463">
        <v>125000</v>
      </c>
      <c r="L23" s="463" t="s">
        <v>976</v>
      </c>
      <c r="M23" s="502"/>
      <c r="N23" s="427"/>
      <c r="O23" s="504" t="str">
        <f t="shared" si="0"/>
        <v/>
      </c>
      <c r="P23" s="502"/>
      <c r="Q23" s="502"/>
      <c r="R23" s="502"/>
      <c r="S23" s="502"/>
      <c r="T23" s="502"/>
      <c r="U23" s="502"/>
      <c r="V23" s="502"/>
      <c r="W23" s="502"/>
      <c r="X23" s="502"/>
      <c r="Y23" s="502"/>
      <c r="Z23" s="502"/>
      <c r="AA23" s="502"/>
      <c r="AB23" s="502"/>
      <c r="AC23" s="502"/>
      <c r="AD23" s="502"/>
      <c r="AE23" s="502"/>
      <c r="AF23" s="502"/>
      <c r="AG23" s="502"/>
      <c r="AH23" s="502"/>
      <c r="AI23" s="502"/>
      <c r="AJ23" s="502"/>
      <c r="AK23" s="502"/>
      <c r="AL23" s="502"/>
      <c r="AM23" s="502"/>
      <c r="AN23" s="502"/>
      <c r="AO23" s="502"/>
      <c r="AP23" s="502"/>
      <c r="AQ23" s="502"/>
      <c r="AR23" s="502"/>
      <c r="AS23" s="502"/>
      <c r="AT23" s="502"/>
      <c r="AU23" s="498"/>
      <c r="AV23" s="499"/>
      <c r="AW23" s="438"/>
      <c r="AZ23" s="494" t="s">
        <v>1324</v>
      </c>
      <c r="BB23" s="465">
        <f>ROW()</f>
        <v>23</v>
      </c>
    </row>
    <row r="24" spans="1:54" s="465" customFormat="1" ht="13.5" customHeight="1" x14ac:dyDescent="0.2">
      <c r="A24" s="485">
        <v>17</v>
      </c>
      <c r="B24" s="721" t="s">
        <v>1520</v>
      </c>
      <c r="C24" s="722" t="s">
        <v>667</v>
      </c>
      <c r="D24" s="497"/>
      <c r="E24" s="463">
        <v>937</v>
      </c>
      <c r="F24" s="463">
        <v>939</v>
      </c>
      <c r="G24" s="463">
        <v>1</v>
      </c>
      <c r="H24" s="463" t="s">
        <v>581</v>
      </c>
      <c r="I24" s="463" t="s">
        <v>805</v>
      </c>
      <c r="J24" s="463">
        <v>1</v>
      </c>
      <c r="K24" s="463">
        <v>150</v>
      </c>
      <c r="L24" s="463" t="s">
        <v>977</v>
      </c>
      <c r="M24" s="426"/>
      <c r="N24" s="427"/>
      <c r="O24" s="505" t="str">
        <f t="shared" si="0"/>
        <v/>
      </c>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426"/>
      <c r="AU24" s="498"/>
      <c r="AV24" s="499"/>
      <c r="AW24" s="438"/>
      <c r="AZ24" s="494"/>
    </row>
    <row r="25" spans="1:54" s="465" customFormat="1" ht="13.5" customHeight="1" x14ac:dyDescent="0.2">
      <c r="A25" s="485">
        <v>18</v>
      </c>
      <c r="B25" s="723"/>
      <c r="C25" s="724" t="s">
        <v>668</v>
      </c>
      <c r="D25" s="497"/>
      <c r="E25" s="463">
        <v>588</v>
      </c>
      <c r="F25" s="463">
        <v>590</v>
      </c>
      <c r="G25" s="463">
        <v>0</v>
      </c>
      <c r="H25" s="463" t="s">
        <v>581</v>
      </c>
      <c r="I25" s="463" t="s">
        <v>806</v>
      </c>
      <c r="J25" s="463">
        <v>20000</v>
      </c>
      <c r="K25" s="463">
        <v>125000</v>
      </c>
      <c r="L25" s="463" t="s">
        <v>978</v>
      </c>
      <c r="M25" s="502"/>
      <c r="N25" s="427"/>
      <c r="O25" s="504" t="str">
        <f t="shared" si="0"/>
        <v/>
      </c>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498"/>
      <c r="AV25" s="499"/>
      <c r="AW25" s="438"/>
      <c r="AZ25" s="494" t="s">
        <v>1325</v>
      </c>
      <c r="BB25" s="465">
        <f>ROW()</f>
        <v>25</v>
      </c>
    </row>
    <row r="26" spans="1:54" s="465" customFormat="1" ht="13.5" customHeight="1" x14ac:dyDescent="0.2">
      <c r="A26" s="485">
        <v>19</v>
      </c>
      <c r="B26" s="721" t="s">
        <v>904</v>
      </c>
      <c r="C26" s="722" t="s">
        <v>667</v>
      </c>
      <c r="D26" s="497"/>
      <c r="E26" s="463">
        <v>953</v>
      </c>
      <c r="F26" s="463">
        <v>955</v>
      </c>
      <c r="G26" s="463">
        <v>1</v>
      </c>
      <c r="H26" s="463" t="s">
        <v>581</v>
      </c>
      <c r="I26" s="463" t="s">
        <v>807</v>
      </c>
      <c r="J26" s="463">
        <v>0</v>
      </c>
      <c r="K26" s="463">
        <v>100</v>
      </c>
      <c r="L26" s="463" t="s">
        <v>979</v>
      </c>
      <c r="M26" s="426"/>
      <c r="N26" s="427"/>
      <c r="O26" s="505" t="str">
        <f t="shared" si="0"/>
        <v/>
      </c>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426"/>
      <c r="AU26" s="498"/>
      <c r="AV26" s="499"/>
      <c r="AW26" s="438"/>
      <c r="AZ26" s="494"/>
    </row>
    <row r="27" spans="1:54" s="465" customFormat="1" ht="13.5" customHeight="1" x14ac:dyDescent="0.2">
      <c r="A27" s="485">
        <v>20</v>
      </c>
      <c r="B27" s="723"/>
      <c r="C27" s="724" t="s">
        <v>668</v>
      </c>
      <c r="D27" s="497"/>
      <c r="E27" s="463">
        <v>608</v>
      </c>
      <c r="F27" s="463">
        <v>610</v>
      </c>
      <c r="G27" s="463">
        <v>0</v>
      </c>
      <c r="H27" s="463" t="s">
        <v>581</v>
      </c>
      <c r="I27" s="463" t="s">
        <v>808</v>
      </c>
      <c r="J27" s="463">
        <v>20000</v>
      </c>
      <c r="K27" s="463">
        <v>125000</v>
      </c>
      <c r="L27" s="463" t="s">
        <v>980</v>
      </c>
      <c r="M27" s="502"/>
      <c r="N27" s="427"/>
      <c r="O27" s="504" t="str">
        <f t="shared" si="0"/>
        <v/>
      </c>
      <c r="P27" s="502"/>
      <c r="Q27" s="502"/>
      <c r="R27" s="502"/>
      <c r="S27" s="502"/>
      <c r="T27" s="502"/>
      <c r="U27" s="502"/>
      <c r="V27" s="502"/>
      <c r="W27" s="502"/>
      <c r="X27" s="502"/>
      <c r="Y27" s="502"/>
      <c r="Z27" s="502"/>
      <c r="AA27" s="502"/>
      <c r="AB27" s="502"/>
      <c r="AC27" s="502"/>
      <c r="AD27" s="502"/>
      <c r="AE27" s="502"/>
      <c r="AF27" s="502"/>
      <c r="AG27" s="502"/>
      <c r="AH27" s="502"/>
      <c r="AI27" s="502"/>
      <c r="AJ27" s="502"/>
      <c r="AK27" s="502"/>
      <c r="AL27" s="502"/>
      <c r="AM27" s="502"/>
      <c r="AN27" s="502"/>
      <c r="AO27" s="502"/>
      <c r="AP27" s="502"/>
      <c r="AQ27" s="502"/>
      <c r="AR27" s="502"/>
      <c r="AS27" s="502"/>
      <c r="AT27" s="502"/>
      <c r="AU27" s="498"/>
      <c r="AV27" s="499"/>
      <c r="AW27" s="438"/>
      <c r="AZ27" s="494" t="s">
        <v>1326</v>
      </c>
      <c r="BB27" s="465">
        <f>ROW()</f>
        <v>27</v>
      </c>
    </row>
    <row r="28" spans="1:54" s="465" customFormat="1" ht="13.5" customHeight="1" x14ac:dyDescent="0.2">
      <c r="A28" s="485">
        <v>21</v>
      </c>
      <c r="B28" s="721" t="s">
        <v>532</v>
      </c>
      <c r="C28" s="722" t="s">
        <v>667</v>
      </c>
      <c r="D28" s="497"/>
      <c r="E28" s="463">
        <v>975</v>
      </c>
      <c r="F28" s="463">
        <v>977</v>
      </c>
      <c r="G28" s="463">
        <v>1</v>
      </c>
      <c r="H28" s="463" t="s">
        <v>581</v>
      </c>
      <c r="I28" s="463" t="s">
        <v>809</v>
      </c>
      <c r="J28" s="463">
        <v>0</v>
      </c>
      <c r="K28" s="463">
        <v>50</v>
      </c>
      <c r="L28" s="463" t="s">
        <v>981</v>
      </c>
      <c r="M28" s="426"/>
      <c r="N28" s="427"/>
      <c r="O28" s="505" t="str">
        <f t="shared" si="0"/>
        <v/>
      </c>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6"/>
      <c r="AM28" s="426"/>
      <c r="AN28" s="426"/>
      <c r="AO28" s="426"/>
      <c r="AP28" s="426"/>
      <c r="AQ28" s="426"/>
      <c r="AR28" s="426"/>
      <c r="AS28" s="426"/>
      <c r="AT28" s="426"/>
      <c r="AU28" s="498"/>
      <c r="AV28" s="499"/>
      <c r="AW28" s="438"/>
      <c r="AZ28" s="494"/>
    </row>
    <row r="29" spans="1:54" s="465" customFormat="1" ht="13.5" customHeight="1" x14ac:dyDescent="0.2">
      <c r="A29" s="485">
        <v>22</v>
      </c>
      <c r="B29" s="500"/>
      <c r="C29" s="501" t="s">
        <v>668</v>
      </c>
      <c r="D29" s="497"/>
      <c r="E29" s="463">
        <v>624</v>
      </c>
      <c r="F29" s="463">
        <v>626</v>
      </c>
      <c r="G29" s="463">
        <v>0</v>
      </c>
      <c r="H29" s="463" t="s">
        <v>581</v>
      </c>
      <c r="I29" s="463" t="s">
        <v>810</v>
      </c>
      <c r="J29" s="463">
        <v>20000</v>
      </c>
      <c r="K29" s="463">
        <v>125000</v>
      </c>
      <c r="L29" s="463" t="s">
        <v>982</v>
      </c>
      <c r="M29" s="502"/>
      <c r="N29" s="427"/>
      <c r="O29" s="504" t="str">
        <f t="shared" si="0"/>
        <v/>
      </c>
      <c r="P29" s="502"/>
      <c r="Q29" s="502"/>
      <c r="R29" s="502"/>
      <c r="S29" s="502"/>
      <c r="T29" s="502"/>
      <c r="U29" s="502"/>
      <c r="V29" s="502"/>
      <c r="W29" s="502"/>
      <c r="X29" s="502"/>
      <c r="Y29" s="502"/>
      <c r="Z29" s="502"/>
      <c r="AA29" s="502"/>
      <c r="AB29" s="502"/>
      <c r="AC29" s="502"/>
      <c r="AD29" s="502"/>
      <c r="AE29" s="502"/>
      <c r="AF29" s="502"/>
      <c r="AG29" s="502"/>
      <c r="AH29" s="502"/>
      <c r="AI29" s="502"/>
      <c r="AJ29" s="502"/>
      <c r="AK29" s="502"/>
      <c r="AL29" s="502"/>
      <c r="AM29" s="502"/>
      <c r="AN29" s="502"/>
      <c r="AO29" s="502"/>
      <c r="AP29" s="502"/>
      <c r="AQ29" s="502"/>
      <c r="AR29" s="502"/>
      <c r="AS29" s="502"/>
      <c r="AT29" s="502"/>
      <c r="AU29" s="498"/>
      <c r="AV29" s="499"/>
      <c r="AW29" s="438"/>
      <c r="AZ29" s="494" t="s">
        <v>1327</v>
      </c>
      <c r="BB29" s="465">
        <f>ROW()</f>
        <v>29</v>
      </c>
    </row>
    <row r="30" spans="1:54" s="465" customFormat="1" ht="13.5" customHeight="1" x14ac:dyDescent="0.2">
      <c r="A30" s="485">
        <v>23</v>
      </c>
      <c r="B30" s="495" t="s">
        <v>737</v>
      </c>
      <c r="C30" s="496" t="s">
        <v>667</v>
      </c>
      <c r="D30" s="497"/>
      <c r="E30" s="463">
        <v>8547</v>
      </c>
      <c r="F30" s="463">
        <v>8549</v>
      </c>
      <c r="G30" s="463">
        <v>1</v>
      </c>
      <c r="H30" s="463" t="s">
        <v>581</v>
      </c>
      <c r="I30" s="463" t="s">
        <v>811</v>
      </c>
      <c r="J30" s="463">
        <v>0</v>
      </c>
      <c r="K30" s="463">
        <v>50</v>
      </c>
      <c r="L30" s="463" t="s">
        <v>983</v>
      </c>
      <c r="M30" s="426"/>
      <c r="N30" s="427"/>
      <c r="O30" s="505" t="str">
        <f>IF(ISNUMBER(M30),M30,IF(ISERROR(AVERAGE(P30:AT30)),"",SUM(P30:AT30)))</f>
        <v/>
      </c>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M30" s="426"/>
      <c r="AN30" s="426"/>
      <c r="AO30" s="426"/>
      <c r="AP30" s="426"/>
      <c r="AQ30" s="426"/>
      <c r="AR30" s="426"/>
      <c r="AS30" s="426"/>
      <c r="AT30" s="426"/>
      <c r="AU30" s="498"/>
      <c r="AV30" s="499"/>
      <c r="AW30" s="438"/>
      <c r="AZ30" s="494"/>
    </row>
    <row r="31" spans="1:54" s="465" customFormat="1" ht="13.5" customHeight="1" x14ac:dyDescent="0.2">
      <c r="A31" s="485">
        <v>24</v>
      </c>
      <c r="B31" s="500"/>
      <c r="C31" s="501" t="s">
        <v>668</v>
      </c>
      <c r="D31" s="497"/>
      <c r="E31" s="463">
        <v>8551</v>
      </c>
      <c r="F31" s="463">
        <v>8553</v>
      </c>
      <c r="G31" s="463">
        <v>0</v>
      </c>
      <c r="H31" s="463" t="s">
        <v>581</v>
      </c>
      <c r="I31" s="463" t="s">
        <v>812</v>
      </c>
      <c r="J31" s="463">
        <v>20000</v>
      </c>
      <c r="K31" s="463">
        <v>125000</v>
      </c>
      <c r="L31" s="463" t="s">
        <v>984</v>
      </c>
      <c r="M31" s="502"/>
      <c r="N31" s="427"/>
      <c r="O31" s="504" t="str">
        <f>IF(ISNUMBER(M31),M31,IF(ISERROR(AVERAGE(P31:AT31)),"",SUM(P31:AT31)))</f>
        <v/>
      </c>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2"/>
      <c r="AM31" s="502"/>
      <c r="AN31" s="502"/>
      <c r="AO31" s="502"/>
      <c r="AP31" s="502"/>
      <c r="AQ31" s="502"/>
      <c r="AR31" s="502"/>
      <c r="AS31" s="502"/>
      <c r="AT31" s="502"/>
      <c r="AU31" s="498"/>
      <c r="AV31" s="499"/>
      <c r="AW31" s="438"/>
      <c r="AZ31" s="494" t="s">
        <v>1328</v>
      </c>
      <c r="BB31" s="465">
        <f>ROW()</f>
        <v>31</v>
      </c>
    </row>
    <row r="32" spans="1:54" s="465" customFormat="1" ht="13.5" customHeight="1" x14ac:dyDescent="0.2">
      <c r="A32" s="485">
        <v>25</v>
      </c>
      <c r="B32" s="495" t="s">
        <v>533</v>
      </c>
      <c r="C32" s="496" t="s">
        <v>667</v>
      </c>
      <c r="D32" s="497"/>
      <c r="E32" s="463">
        <v>997</v>
      </c>
      <c r="F32" s="463">
        <v>999</v>
      </c>
      <c r="G32" s="463">
        <v>1</v>
      </c>
      <c r="H32" s="463" t="s">
        <v>581</v>
      </c>
      <c r="I32" s="463" t="s">
        <v>813</v>
      </c>
      <c r="J32" s="463">
        <v>0</v>
      </c>
      <c r="K32" s="463">
        <v>150</v>
      </c>
      <c r="L32" s="463" t="s">
        <v>985</v>
      </c>
      <c r="M32" s="426"/>
      <c r="N32" s="427"/>
      <c r="O32" s="505" t="str">
        <f t="shared" si="0"/>
        <v/>
      </c>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6"/>
      <c r="AM32" s="426"/>
      <c r="AN32" s="426"/>
      <c r="AO32" s="426"/>
      <c r="AP32" s="426"/>
      <c r="AQ32" s="426"/>
      <c r="AR32" s="426"/>
      <c r="AS32" s="426"/>
      <c r="AT32" s="426"/>
      <c r="AU32" s="498"/>
      <c r="AV32" s="499"/>
      <c r="AW32" s="438"/>
      <c r="AZ32" s="494"/>
    </row>
    <row r="33" spans="1:54" s="465" customFormat="1" ht="13.5" customHeight="1" x14ac:dyDescent="0.2">
      <c r="A33" s="485">
        <v>26</v>
      </c>
      <c r="B33" s="500"/>
      <c r="C33" s="501" t="s">
        <v>668</v>
      </c>
      <c r="D33" s="497"/>
      <c r="E33" s="463">
        <v>640</v>
      </c>
      <c r="F33" s="463">
        <v>642</v>
      </c>
      <c r="G33" s="463">
        <v>0</v>
      </c>
      <c r="H33" s="463" t="s">
        <v>581</v>
      </c>
      <c r="I33" s="463" t="s">
        <v>814</v>
      </c>
      <c r="J33" s="463">
        <v>20000</v>
      </c>
      <c r="K33" s="463">
        <v>125000</v>
      </c>
      <c r="L33" s="463" t="s">
        <v>986</v>
      </c>
      <c r="M33" s="502"/>
      <c r="N33" s="427"/>
      <c r="O33" s="504" t="str">
        <f t="shared" si="0"/>
        <v/>
      </c>
      <c r="P33" s="502"/>
      <c r="Q33" s="502"/>
      <c r="R33" s="502"/>
      <c r="S33" s="502"/>
      <c r="T33" s="502"/>
      <c r="U33" s="502"/>
      <c r="V33" s="502"/>
      <c r="W33" s="502"/>
      <c r="X33" s="502"/>
      <c r="Y33" s="502"/>
      <c r="Z33" s="502"/>
      <c r="AA33" s="502"/>
      <c r="AB33" s="502"/>
      <c r="AC33" s="502"/>
      <c r="AD33" s="502"/>
      <c r="AE33" s="502"/>
      <c r="AF33" s="502"/>
      <c r="AG33" s="502"/>
      <c r="AH33" s="502"/>
      <c r="AI33" s="502"/>
      <c r="AJ33" s="502"/>
      <c r="AK33" s="502"/>
      <c r="AL33" s="502"/>
      <c r="AM33" s="502"/>
      <c r="AN33" s="502"/>
      <c r="AO33" s="502"/>
      <c r="AP33" s="502"/>
      <c r="AQ33" s="502"/>
      <c r="AR33" s="502"/>
      <c r="AS33" s="502"/>
      <c r="AT33" s="502"/>
      <c r="AU33" s="498"/>
      <c r="AV33" s="499"/>
      <c r="AW33" s="438"/>
      <c r="AZ33" s="494" t="s">
        <v>1329</v>
      </c>
      <c r="BB33" s="465">
        <f>ROW()</f>
        <v>33</v>
      </c>
    </row>
    <row r="34" spans="1:54" s="465" customFormat="1" ht="13.5" customHeight="1" x14ac:dyDescent="0.2">
      <c r="A34" s="485">
        <v>27</v>
      </c>
      <c r="B34" s="495" t="s">
        <v>534</v>
      </c>
      <c r="C34" s="496" t="s">
        <v>667</v>
      </c>
      <c r="D34" s="497"/>
      <c r="E34" s="463">
        <v>1001</v>
      </c>
      <c r="F34" s="463">
        <v>1011</v>
      </c>
      <c r="G34" s="463">
        <v>1</v>
      </c>
      <c r="H34" s="463" t="s">
        <v>581</v>
      </c>
      <c r="I34" s="463" t="s">
        <v>902</v>
      </c>
      <c r="J34" s="463"/>
      <c r="K34" s="463"/>
      <c r="L34" s="463" t="s">
        <v>987</v>
      </c>
      <c r="M34" s="506" t="str">
        <f>IF(ISERROR(AVERAGE(M32,M30,M28,M26,M24,M22,M20,M18,M16,M14,M12,M10,M8)),"",SUM(M32,M30,M28,M26,M24,M22,M20,M18,M16,M14,M12,M10,M8))</f>
        <v/>
      </c>
      <c r="N34" s="453"/>
      <c r="O34" s="505" t="str">
        <f>IF(ISERROR(AVERAGE(O32,O30,O28,O26,O24,O22,O20,O18,O16,O14,O12,O10,O8)),"",SUM(O32,O30,O28,O26,O24,O22,O20,O18,O16,O14,O12,O10,O8))</f>
        <v/>
      </c>
      <c r="P34" s="506" t="str">
        <f t="shared" ref="P34:AT34" si="2">IF(ISERROR(AVERAGE(P32,P30,P28,P26,P24,P22,P20,P18,P16,P14,P12,P10,P8)),"",SUM(P32,P30,P28,P26,P24,P22,P20,P18,P16,P14,P12,P10,P8))</f>
        <v/>
      </c>
      <c r="Q34" s="506" t="str">
        <f t="shared" si="2"/>
        <v/>
      </c>
      <c r="R34" s="506" t="str">
        <f t="shared" si="2"/>
        <v/>
      </c>
      <c r="S34" s="506" t="str">
        <f t="shared" si="2"/>
        <v/>
      </c>
      <c r="T34" s="506" t="str">
        <f t="shared" si="2"/>
        <v/>
      </c>
      <c r="U34" s="506" t="str">
        <f t="shared" si="2"/>
        <v/>
      </c>
      <c r="V34" s="506" t="str">
        <f t="shared" si="2"/>
        <v/>
      </c>
      <c r="W34" s="506" t="str">
        <f t="shared" si="2"/>
        <v/>
      </c>
      <c r="X34" s="506" t="str">
        <f t="shared" si="2"/>
        <v/>
      </c>
      <c r="Y34" s="506" t="str">
        <f t="shared" si="2"/>
        <v/>
      </c>
      <c r="Z34" s="506" t="str">
        <f t="shared" si="2"/>
        <v/>
      </c>
      <c r="AA34" s="506" t="str">
        <f t="shared" si="2"/>
        <v/>
      </c>
      <c r="AB34" s="506" t="str">
        <f t="shared" si="2"/>
        <v/>
      </c>
      <c r="AC34" s="506" t="str">
        <f t="shared" si="2"/>
        <v/>
      </c>
      <c r="AD34" s="506" t="str">
        <f t="shared" si="2"/>
        <v/>
      </c>
      <c r="AE34" s="506" t="str">
        <f t="shared" si="2"/>
        <v/>
      </c>
      <c r="AF34" s="506" t="str">
        <f t="shared" si="2"/>
        <v/>
      </c>
      <c r="AG34" s="506" t="str">
        <f t="shared" si="2"/>
        <v/>
      </c>
      <c r="AH34" s="506" t="str">
        <f t="shared" si="2"/>
        <v/>
      </c>
      <c r="AI34" s="506" t="str">
        <f t="shared" si="2"/>
        <v/>
      </c>
      <c r="AJ34" s="506" t="str">
        <f t="shared" si="2"/>
        <v/>
      </c>
      <c r="AK34" s="506" t="str">
        <f t="shared" si="2"/>
        <v/>
      </c>
      <c r="AL34" s="506" t="str">
        <f t="shared" si="2"/>
        <v/>
      </c>
      <c r="AM34" s="506" t="str">
        <f t="shared" si="2"/>
        <v/>
      </c>
      <c r="AN34" s="506" t="str">
        <f t="shared" si="2"/>
        <v/>
      </c>
      <c r="AO34" s="506" t="str">
        <f t="shared" si="2"/>
        <v/>
      </c>
      <c r="AP34" s="506" t="str">
        <f t="shared" si="2"/>
        <v/>
      </c>
      <c r="AQ34" s="506" t="str">
        <f t="shared" si="2"/>
        <v/>
      </c>
      <c r="AR34" s="506" t="str">
        <f t="shared" si="2"/>
        <v/>
      </c>
      <c r="AS34" s="506" t="str">
        <f t="shared" si="2"/>
        <v/>
      </c>
      <c r="AT34" s="506" t="str">
        <f t="shared" si="2"/>
        <v/>
      </c>
      <c r="AU34" s="507"/>
      <c r="AV34" s="508"/>
      <c r="AW34" s="438"/>
      <c r="AZ34" s="494"/>
    </row>
    <row r="35" spans="1:54" s="465" customFormat="1" ht="13.5" customHeight="1" thickBot="1" x14ac:dyDescent="0.25">
      <c r="A35" s="485">
        <v>28</v>
      </c>
      <c r="B35" s="509"/>
      <c r="C35" s="501" t="s">
        <v>668</v>
      </c>
      <c r="D35" s="497"/>
      <c r="E35" s="463">
        <v>644</v>
      </c>
      <c r="F35" s="463">
        <v>646</v>
      </c>
      <c r="G35" s="463">
        <v>0</v>
      </c>
      <c r="H35" s="463" t="s">
        <v>581</v>
      </c>
      <c r="I35" s="463" t="s">
        <v>903</v>
      </c>
      <c r="J35" s="463"/>
      <c r="K35" s="463"/>
      <c r="L35" s="463" t="s">
        <v>1013</v>
      </c>
      <c r="M35" s="510" t="str">
        <f>IF(ISERROR(AVERAGE(M33,M31,M29,M27,M25,M23,M21,M19,M17,M15,M13,M11,M9)),"",SUM(M33,M31,M29,M27,M25,M23,M21,M19,M17,M15,M13,M11,M9))</f>
        <v/>
      </c>
      <c r="N35" s="453"/>
      <c r="O35" s="511" t="str">
        <f>IF(ISERROR(AVERAGE(O33,O31,O29,O27,O25,O23,O21,O19,O17,O15,O13,O11,O9)),"",SUM(O33,O31,O29,O27,O25,O23,O21,O19,O17,O15,O13,O11,O9))</f>
        <v/>
      </c>
      <c r="P35" s="510" t="str">
        <f t="shared" ref="P35:AT35" si="3">IF(ISERROR(AVERAGE(P33,P31,P29,P27,P25,P23,P21,P19,P17,P15,P13,P11,P9)),"",SUM(P33,P31,P29,P27,P25,P23,P21,P19,P17,P15,P13,P11,P9))</f>
        <v/>
      </c>
      <c r="Q35" s="510" t="str">
        <f t="shared" si="3"/>
        <v/>
      </c>
      <c r="R35" s="510" t="str">
        <f t="shared" si="3"/>
        <v/>
      </c>
      <c r="S35" s="510" t="str">
        <f t="shared" si="3"/>
        <v/>
      </c>
      <c r="T35" s="510" t="str">
        <f t="shared" si="3"/>
        <v/>
      </c>
      <c r="U35" s="510" t="str">
        <f t="shared" si="3"/>
        <v/>
      </c>
      <c r="V35" s="510" t="str">
        <f t="shared" si="3"/>
        <v/>
      </c>
      <c r="W35" s="510" t="str">
        <f t="shared" si="3"/>
        <v/>
      </c>
      <c r="X35" s="510" t="str">
        <f t="shared" si="3"/>
        <v/>
      </c>
      <c r="Y35" s="510" t="str">
        <f t="shared" si="3"/>
        <v/>
      </c>
      <c r="Z35" s="510" t="str">
        <f t="shared" si="3"/>
        <v/>
      </c>
      <c r="AA35" s="510" t="str">
        <f t="shared" si="3"/>
        <v/>
      </c>
      <c r="AB35" s="510" t="str">
        <f t="shared" si="3"/>
        <v/>
      </c>
      <c r="AC35" s="510" t="str">
        <f t="shared" si="3"/>
        <v/>
      </c>
      <c r="AD35" s="510" t="str">
        <f t="shared" si="3"/>
        <v/>
      </c>
      <c r="AE35" s="510" t="str">
        <f t="shared" si="3"/>
        <v/>
      </c>
      <c r="AF35" s="510" t="str">
        <f t="shared" si="3"/>
        <v/>
      </c>
      <c r="AG35" s="510" t="str">
        <f t="shared" si="3"/>
        <v/>
      </c>
      <c r="AH35" s="510" t="str">
        <f t="shared" si="3"/>
        <v/>
      </c>
      <c r="AI35" s="510" t="str">
        <f t="shared" si="3"/>
        <v/>
      </c>
      <c r="AJ35" s="510" t="str">
        <f t="shared" si="3"/>
        <v/>
      </c>
      <c r="AK35" s="510" t="str">
        <f t="shared" si="3"/>
        <v/>
      </c>
      <c r="AL35" s="510" t="str">
        <f t="shared" si="3"/>
        <v/>
      </c>
      <c r="AM35" s="510" t="str">
        <f t="shared" si="3"/>
        <v/>
      </c>
      <c r="AN35" s="510" t="str">
        <f t="shared" si="3"/>
        <v/>
      </c>
      <c r="AO35" s="510" t="str">
        <f t="shared" si="3"/>
        <v/>
      </c>
      <c r="AP35" s="510" t="str">
        <f t="shared" si="3"/>
        <v/>
      </c>
      <c r="AQ35" s="510" t="str">
        <f t="shared" si="3"/>
        <v/>
      </c>
      <c r="AR35" s="510" t="str">
        <f t="shared" si="3"/>
        <v/>
      </c>
      <c r="AS35" s="510" t="str">
        <f t="shared" si="3"/>
        <v/>
      </c>
      <c r="AT35" s="510" t="str">
        <f t="shared" si="3"/>
        <v/>
      </c>
      <c r="AU35" s="507"/>
      <c r="AV35" s="508"/>
      <c r="AW35" s="438"/>
      <c r="AZ35" s="494"/>
    </row>
    <row r="36" spans="1:54" ht="3.75" customHeight="1" x14ac:dyDescent="0.25">
      <c r="A36" s="108"/>
      <c r="B36" s="419"/>
      <c r="C36" s="420"/>
      <c r="D36" s="420"/>
      <c r="E36" s="303"/>
      <c r="F36" s="303"/>
      <c r="G36" s="303"/>
      <c r="H36" s="303"/>
      <c r="I36" s="303"/>
      <c r="J36" s="303"/>
      <c r="K36" s="303"/>
      <c r="L36" s="303"/>
      <c r="M36" s="418"/>
      <c r="N36" s="112"/>
      <c r="O36" s="113"/>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4"/>
      <c r="AV36" s="36"/>
      <c r="AW36" s="36"/>
      <c r="AZ36" s="394"/>
    </row>
    <row r="37" spans="1:54" ht="7.5" customHeight="1" x14ac:dyDescent="0.25">
      <c r="A37" s="201"/>
      <c r="B37" s="8"/>
      <c r="C37" s="8"/>
      <c r="D37" s="8"/>
      <c r="E37" s="303"/>
      <c r="F37" s="303"/>
      <c r="G37" s="303"/>
      <c r="H37" s="303"/>
      <c r="I37" s="303"/>
      <c r="J37" s="303"/>
      <c r="K37" s="303"/>
      <c r="L37" s="303"/>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313"/>
    </row>
    <row r="38" spans="1:54" ht="15" hidden="1" x14ac:dyDescent="0.25">
      <c r="A38" s="196"/>
      <c r="B38" s="196"/>
      <c r="C38" s="196"/>
      <c r="D38" s="196"/>
      <c r="E38" s="303"/>
      <c r="F38" s="303"/>
      <c r="G38" s="303"/>
      <c r="H38" s="303"/>
      <c r="I38" s="303"/>
      <c r="J38" s="303"/>
      <c r="K38" s="303"/>
      <c r="L38" s="303"/>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315"/>
    </row>
    <row r="39" spans="1:54" ht="15" hidden="1" x14ac:dyDescent="0.25">
      <c r="E39" s="303"/>
      <c r="F39" s="303"/>
      <c r="G39" s="303"/>
      <c r="H39" s="303"/>
      <c r="I39" s="303"/>
      <c r="J39" s="303"/>
      <c r="K39" s="303"/>
      <c r="L39" s="303"/>
    </row>
    <row r="40" spans="1:54" ht="15" hidden="1" x14ac:dyDescent="0.25">
      <c r="E40" s="303"/>
      <c r="F40" s="303"/>
      <c r="G40" s="303"/>
      <c r="H40" s="303"/>
      <c r="I40" s="303"/>
      <c r="J40" s="303"/>
      <c r="K40" s="303"/>
      <c r="L40" s="303"/>
    </row>
    <row r="41" spans="1:54" ht="15" hidden="1" x14ac:dyDescent="0.25">
      <c r="E41" s="303"/>
      <c r="F41" s="303"/>
      <c r="G41" s="303"/>
      <c r="H41" s="303"/>
      <c r="I41" s="303"/>
      <c r="J41" s="303"/>
      <c r="K41" s="303"/>
      <c r="L41" s="303"/>
    </row>
    <row r="42" spans="1:54" ht="15" hidden="1" x14ac:dyDescent="0.25">
      <c r="E42" s="303"/>
      <c r="F42" s="303"/>
      <c r="G42" s="303"/>
      <c r="H42" s="303"/>
      <c r="I42" s="303"/>
      <c r="J42" s="303"/>
      <c r="K42" s="303"/>
      <c r="L42" s="303"/>
    </row>
    <row r="43" spans="1:54" ht="15" hidden="1" x14ac:dyDescent="0.25">
      <c r="E43" s="303"/>
      <c r="F43" s="303"/>
      <c r="G43" s="303"/>
      <c r="H43" s="303"/>
      <c r="I43" s="303"/>
      <c r="J43" s="303"/>
      <c r="K43" s="303"/>
      <c r="L43" s="303"/>
    </row>
    <row r="44" spans="1:54" ht="15" hidden="1" x14ac:dyDescent="0.25">
      <c r="E44" s="303"/>
      <c r="F44" s="303"/>
      <c r="G44" s="303"/>
      <c r="H44" s="303"/>
      <c r="I44" s="303"/>
      <c r="J44" s="303"/>
      <c r="K44" s="303"/>
      <c r="L44" s="303"/>
    </row>
    <row r="45" spans="1:54" ht="15" hidden="1" x14ac:dyDescent="0.25">
      <c r="E45" s="303"/>
      <c r="F45" s="303"/>
      <c r="G45" s="303"/>
      <c r="H45" s="303"/>
      <c r="I45" s="303"/>
      <c r="J45" s="303"/>
      <c r="K45" s="303"/>
      <c r="L45" s="303"/>
    </row>
    <row r="46" spans="1:54" ht="15" hidden="1" x14ac:dyDescent="0.25">
      <c r="E46" s="303"/>
      <c r="F46" s="303"/>
      <c r="G46" s="303"/>
      <c r="H46" s="303"/>
      <c r="I46" s="303"/>
      <c r="J46" s="303"/>
      <c r="K46" s="303"/>
      <c r="L46" s="303"/>
    </row>
    <row r="47" spans="1:54" ht="15" hidden="1" x14ac:dyDescent="0.25">
      <c r="E47" s="303"/>
      <c r="F47" s="303"/>
      <c r="G47" s="303"/>
      <c r="H47" s="303"/>
      <c r="I47" s="303"/>
      <c r="J47" s="303"/>
      <c r="K47" s="303"/>
      <c r="L47" s="303"/>
    </row>
    <row r="48" spans="1:54" ht="15" hidden="1" x14ac:dyDescent="0.25">
      <c r="E48" s="303"/>
      <c r="F48" s="303"/>
      <c r="G48" s="303"/>
      <c r="H48" s="303"/>
      <c r="I48" s="303"/>
      <c r="J48" s="303"/>
      <c r="K48" s="303"/>
      <c r="L48" s="303"/>
    </row>
    <row r="49" spans="5:12" ht="15" hidden="1" x14ac:dyDescent="0.25">
      <c r="E49" s="303"/>
      <c r="F49" s="303"/>
      <c r="G49" s="303"/>
      <c r="H49" s="303"/>
      <c r="I49" s="303"/>
      <c r="J49" s="303"/>
      <c r="K49" s="303"/>
      <c r="L49" s="303"/>
    </row>
    <row r="50" spans="5:12" ht="15" hidden="1" x14ac:dyDescent="0.25">
      <c r="E50" s="303"/>
      <c r="F50" s="303"/>
      <c r="G50" s="303"/>
      <c r="H50" s="303"/>
      <c r="I50" s="303"/>
      <c r="J50" s="303"/>
      <c r="K50" s="303"/>
      <c r="L50" s="303"/>
    </row>
    <row r="51" spans="5:12" ht="15" hidden="1" x14ac:dyDescent="0.25">
      <c r="E51" s="303"/>
      <c r="F51" s="303"/>
      <c r="G51" s="303"/>
      <c r="H51" s="303"/>
      <c r="I51" s="303"/>
      <c r="J51" s="303"/>
      <c r="K51" s="303"/>
      <c r="L51" s="303"/>
    </row>
    <row r="52" spans="5:12" ht="15" hidden="1" x14ac:dyDescent="0.25">
      <c r="E52" s="303"/>
      <c r="F52" s="303"/>
      <c r="G52" s="303"/>
      <c r="H52" s="303"/>
      <c r="I52" s="303"/>
      <c r="J52" s="303"/>
      <c r="K52" s="303"/>
      <c r="L52" s="303"/>
    </row>
    <row r="53" spans="5:12" ht="15" hidden="1" x14ac:dyDescent="0.25">
      <c r="E53" s="303"/>
      <c r="F53" s="303"/>
      <c r="G53" s="303"/>
      <c r="H53" s="303"/>
      <c r="I53" s="303"/>
      <c r="J53" s="303"/>
      <c r="K53" s="303"/>
      <c r="L53" s="303"/>
    </row>
    <row r="54" spans="5:12" ht="15" hidden="1" x14ac:dyDescent="0.25">
      <c r="E54" s="303"/>
      <c r="F54" s="303"/>
      <c r="G54" s="303"/>
      <c r="H54" s="303"/>
      <c r="I54" s="303"/>
      <c r="J54" s="303"/>
      <c r="K54" s="303"/>
      <c r="L54" s="303"/>
    </row>
    <row r="55" spans="5:12" ht="15" hidden="1" x14ac:dyDescent="0.25">
      <c r="E55" s="303"/>
      <c r="F55" s="303"/>
      <c r="G55" s="303"/>
      <c r="H55" s="303"/>
      <c r="I55" s="303"/>
      <c r="J55" s="303"/>
      <c r="K55" s="303"/>
      <c r="L55" s="303"/>
    </row>
    <row r="56" spans="5:12" ht="15" hidden="1" x14ac:dyDescent="0.25">
      <c r="E56" s="303"/>
      <c r="F56" s="303"/>
      <c r="G56" s="303"/>
      <c r="H56" s="303"/>
      <c r="I56" s="303"/>
      <c r="J56" s="303"/>
      <c r="K56" s="303"/>
      <c r="L56" s="303"/>
    </row>
    <row r="57" spans="5:12" ht="15" hidden="1" x14ac:dyDescent="0.25">
      <c r="E57" s="303"/>
      <c r="F57" s="303"/>
      <c r="G57" s="303"/>
      <c r="H57" s="303"/>
      <c r="I57" s="303"/>
      <c r="J57" s="303"/>
      <c r="K57" s="303"/>
      <c r="L57" s="303"/>
    </row>
    <row r="58" spans="5:12" ht="15" hidden="1" x14ac:dyDescent="0.25">
      <c r="E58" s="303"/>
      <c r="F58" s="303"/>
      <c r="G58" s="303"/>
      <c r="H58" s="303"/>
      <c r="I58" s="303"/>
      <c r="J58" s="303"/>
      <c r="K58" s="303"/>
      <c r="L58" s="303"/>
    </row>
    <row r="59" spans="5:12" ht="15" hidden="1" x14ac:dyDescent="0.25">
      <c r="E59" s="303"/>
      <c r="F59" s="303"/>
      <c r="G59" s="303"/>
      <c r="H59" s="303"/>
      <c r="I59" s="303"/>
      <c r="J59" s="303"/>
      <c r="K59" s="303"/>
      <c r="L59" s="303"/>
    </row>
    <row r="60" spans="5:12" ht="15" hidden="1" x14ac:dyDescent="0.25">
      <c r="E60" s="303"/>
      <c r="F60" s="303"/>
      <c r="G60" s="303"/>
      <c r="H60" s="303"/>
      <c r="I60" s="303"/>
      <c r="J60" s="303"/>
      <c r="K60" s="303"/>
      <c r="L60" s="303"/>
    </row>
    <row r="61" spans="5:12" ht="15" hidden="1" x14ac:dyDescent="0.25">
      <c r="E61" s="303"/>
      <c r="F61" s="303"/>
      <c r="G61" s="303"/>
      <c r="H61" s="303"/>
      <c r="I61" s="303"/>
      <c r="J61" s="303"/>
      <c r="K61" s="303"/>
      <c r="L61" s="303"/>
    </row>
    <row r="62" spans="5:12" ht="15" hidden="1" x14ac:dyDescent="0.25">
      <c r="E62" s="303"/>
      <c r="F62" s="303"/>
      <c r="G62" s="303"/>
      <c r="H62" s="303"/>
      <c r="I62" s="303"/>
      <c r="J62" s="303"/>
      <c r="K62" s="303"/>
      <c r="L62" s="303"/>
    </row>
    <row r="63" spans="5:12" ht="15" hidden="1" x14ac:dyDescent="0.25">
      <c r="E63" s="303"/>
      <c r="F63" s="303"/>
      <c r="G63" s="303"/>
      <c r="H63" s="303"/>
      <c r="I63" s="303"/>
      <c r="J63" s="303"/>
      <c r="K63" s="303"/>
      <c r="L63" s="303"/>
    </row>
    <row r="64" spans="5:12" ht="15" hidden="1" x14ac:dyDescent="0.25">
      <c r="E64" s="303"/>
      <c r="F64" s="303"/>
      <c r="G64" s="303"/>
      <c r="H64" s="303"/>
      <c r="I64" s="303"/>
      <c r="J64" s="303"/>
      <c r="K64" s="303"/>
      <c r="L64" s="303"/>
    </row>
    <row r="65" spans="5:12" ht="15" hidden="1" x14ac:dyDescent="0.25">
      <c r="E65" s="303"/>
      <c r="F65" s="303"/>
      <c r="G65" s="303"/>
      <c r="H65" s="303"/>
      <c r="I65" s="303"/>
      <c r="J65" s="303"/>
      <c r="K65" s="303"/>
      <c r="L65" s="303"/>
    </row>
    <row r="66" spans="5:12" ht="15" hidden="1" x14ac:dyDescent="0.25">
      <c r="E66" s="303"/>
      <c r="F66" s="303"/>
      <c r="G66" s="303"/>
      <c r="H66" s="303"/>
      <c r="I66" s="303"/>
      <c r="J66" s="303"/>
      <c r="K66" s="303"/>
      <c r="L66" s="303"/>
    </row>
    <row r="67" spans="5:12" ht="15" hidden="1" x14ac:dyDescent="0.25">
      <c r="E67" s="303"/>
      <c r="F67" s="303"/>
      <c r="G67" s="303"/>
      <c r="H67" s="303"/>
      <c r="I67" s="303"/>
      <c r="J67" s="303"/>
      <c r="K67" s="303"/>
      <c r="L67" s="303"/>
    </row>
    <row r="68" spans="5:12" ht="15" hidden="1" x14ac:dyDescent="0.25">
      <c r="E68" s="303"/>
      <c r="F68" s="303"/>
      <c r="G68" s="303"/>
      <c r="H68" s="303"/>
      <c r="I68" s="303"/>
      <c r="J68" s="303"/>
      <c r="K68" s="303"/>
      <c r="L68" s="303"/>
    </row>
    <row r="69" spans="5:12" ht="15" hidden="1" x14ac:dyDescent="0.25">
      <c r="E69" s="303"/>
      <c r="F69" s="303"/>
      <c r="G69" s="303"/>
      <c r="H69" s="303"/>
      <c r="I69" s="303"/>
      <c r="J69" s="303"/>
      <c r="K69" s="303"/>
      <c r="L69" s="303"/>
    </row>
    <row r="70" spans="5:12" ht="15" hidden="1" x14ac:dyDescent="0.25">
      <c r="E70" s="303"/>
      <c r="F70" s="303"/>
      <c r="G70" s="303"/>
      <c r="H70" s="303"/>
      <c r="I70" s="303"/>
      <c r="J70" s="303"/>
      <c r="K70" s="303"/>
      <c r="L70" s="303"/>
    </row>
    <row r="71" spans="5:12" ht="15" hidden="1" x14ac:dyDescent="0.25">
      <c r="E71" s="303"/>
      <c r="F71" s="303"/>
      <c r="G71" s="303"/>
      <c r="H71" s="303"/>
      <c r="I71" s="303"/>
      <c r="J71" s="303"/>
      <c r="K71" s="303"/>
      <c r="L71" s="303"/>
    </row>
    <row r="72" spans="5:12" ht="15" hidden="1" x14ac:dyDescent="0.25">
      <c r="E72" s="303"/>
      <c r="F72" s="303"/>
      <c r="G72" s="303"/>
      <c r="H72" s="303"/>
      <c r="I72" s="303"/>
      <c r="J72" s="303"/>
      <c r="K72" s="303"/>
      <c r="L72" s="303"/>
    </row>
    <row r="73" spans="5:12" ht="15" hidden="1" x14ac:dyDescent="0.25">
      <c r="E73" s="303"/>
      <c r="F73" s="303"/>
      <c r="G73" s="303"/>
      <c r="H73" s="303"/>
      <c r="I73" s="303"/>
      <c r="J73" s="303"/>
      <c r="K73" s="303"/>
      <c r="L73" s="303"/>
    </row>
    <row r="74" spans="5:12" ht="15" hidden="1" x14ac:dyDescent="0.25">
      <c r="E74" s="303"/>
      <c r="F74" s="303"/>
      <c r="G74" s="303"/>
      <c r="H74" s="303"/>
      <c r="I74" s="303"/>
      <c r="J74" s="303"/>
      <c r="K74" s="303"/>
      <c r="L74" s="303"/>
    </row>
    <row r="75" spans="5:12" ht="15" hidden="1" x14ac:dyDescent="0.25">
      <c r="E75" s="303"/>
      <c r="F75" s="303"/>
      <c r="G75" s="303"/>
      <c r="H75" s="303"/>
      <c r="I75" s="303"/>
      <c r="J75" s="303"/>
      <c r="K75" s="303"/>
      <c r="L75" s="303"/>
    </row>
    <row r="76" spans="5:12" ht="15" hidden="1" x14ac:dyDescent="0.25">
      <c r="E76" s="303"/>
      <c r="F76" s="303"/>
      <c r="G76" s="303"/>
      <c r="H76" s="303"/>
      <c r="I76" s="303"/>
      <c r="J76" s="303"/>
      <c r="K76" s="303"/>
      <c r="L76" s="303"/>
    </row>
    <row r="77" spans="5:12" ht="15" hidden="1" x14ac:dyDescent="0.25">
      <c r="E77" s="303"/>
      <c r="F77" s="303"/>
      <c r="G77" s="303"/>
      <c r="H77" s="303"/>
      <c r="I77" s="303"/>
      <c r="J77" s="303"/>
      <c r="K77" s="303"/>
      <c r="L77" s="303"/>
    </row>
    <row r="78" spans="5:12" ht="15" hidden="1" x14ac:dyDescent="0.25">
      <c r="E78" s="303"/>
      <c r="F78" s="303"/>
      <c r="G78" s="303"/>
      <c r="H78" s="303"/>
      <c r="I78" s="303"/>
      <c r="J78" s="303"/>
      <c r="K78" s="303"/>
      <c r="L78" s="303"/>
    </row>
    <row r="79" spans="5:12" ht="15" hidden="1" x14ac:dyDescent="0.25">
      <c r="E79" s="303"/>
      <c r="F79" s="303"/>
      <c r="G79" s="303"/>
      <c r="H79" s="303"/>
      <c r="I79" s="303"/>
      <c r="J79" s="303"/>
      <c r="K79" s="303"/>
      <c r="L79" s="303"/>
    </row>
    <row r="80" spans="5:12" ht="15" hidden="1" x14ac:dyDescent="0.25">
      <c r="E80" s="303"/>
      <c r="F80" s="303"/>
      <c r="G80" s="303"/>
      <c r="H80" s="303"/>
      <c r="I80" s="303"/>
      <c r="J80" s="303"/>
      <c r="K80" s="303"/>
      <c r="L80" s="303"/>
    </row>
    <row r="81" spans="5:12" ht="15" hidden="1" x14ac:dyDescent="0.25">
      <c r="E81" s="303"/>
      <c r="F81" s="303"/>
      <c r="G81" s="303"/>
      <c r="H81" s="303"/>
      <c r="I81" s="303"/>
      <c r="J81" s="303"/>
      <c r="K81" s="303"/>
      <c r="L81" s="303"/>
    </row>
    <row r="82" spans="5:12" ht="15" hidden="1" x14ac:dyDescent="0.25">
      <c r="E82" s="303"/>
      <c r="F82" s="303"/>
      <c r="G82" s="303"/>
      <c r="H82" s="303"/>
      <c r="I82" s="303"/>
      <c r="J82" s="303"/>
      <c r="K82" s="303"/>
      <c r="L82" s="303"/>
    </row>
    <row r="83" spans="5:12" ht="15" hidden="1" x14ac:dyDescent="0.25">
      <c r="E83" s="303"/>
      <c r="F83" s="303"/>
      <c r="G83" s="303"/>
      <c r="H83" s="303"/>
      <c r="I83" s="303"/>
      <c r="J83" s="303"/>
      <c r="K83" s="303"/>
      <c r="L83" s="303"/>
    </row>
    <row r="84" spans="5:12" ht="15" hidden="1" x14ac:dyDescent="0.25">
      <c r="E84" s="303"/>
      <c r="F84" s="303"/>
      <c r="G84" s="303"/>
      <c r="H84" s="303"/>
      <c r="I84" s="303"/>
      <c r="J84" s="303"/>
      <c r="K84" s="303"/>
      <c r="L84" s="303"/>
    </row>
    <row r="85" spans="5:12" ht="15" hidden="1" x14ac:dyDescent="0.25">
      <c r="E85" s="303"/>
      <c r="F85" s="303"/>
      <c r="G85" s="303"/>
      <c r="H85" s="303"/>
      <c r="I85" s="303"/>
      <c r="J85" s="303"/>
      <c r="K85" s="303"/>
      <c r="L85" s="303"/>
    </row>
    <row r="86" spans="5:12" ht="15" hidden="1" x14ac:dyDescent="0.25">
      <c r="E86" s="303"/>
      <c r="F86" s="303"/>
      <c r="G86" s="303"/>
      <c r="H86" s="303"/>
      <c r="I86" s="303"/>
      <c r="J86" s="303"/>
      <c r="K86" s="303"/>
      <c r="L86" s="303"/>
    </row>
    <row r="87" spans="5:12" ht="15" hidden="1" x14ac:dyDescent="0.25">
      <c r="E87" s="303"/>
      <c r="F87" s="303"/>
      <c r="G87" s="303"/>
      <c r="H87" s="303"/>
      <c r="I87" s="303"/>
      <c r="J87" s="303"/>
      <c r="K87" s="303"/>
      <c r="L87" s="303"/>
    </row>
    <row r="88" spans="5:12" ht="15" hidden="1" x14ac:dyDescent="0.25">
      <c r="E88" s="303"/>
      <c r="F88" s="303"/>
      <c r="G88" s="303"/>
      <c r="H88" s="303"/>
      <c r="I88" s="303"/>
      <c r="J88" s="303"/>
      <c r="K88" s="303"/>
      <c r="L88" s="303"/>
    </row>
    <row r="89" spans="5:12" ht="15" hidden="1" x14ac:dyDescent="0.25">
      <c r="E89" s="303"/>
      <c r="F89" s="303"/>
      <c r="G89" s="303"/>
      <c r="H89" s="303"/>
      <c r="I89" s="303"/>
      <c r="J89" s="303"/>
      <c r="K89" s="303"/>
      <c r="L89" s="303"/>
    </row>
    <row r="90" spans="5:12" ht="15" hidden="1" x14ac:dyDescent="0.25">
      <c r="E90" s="303"/>
      <c r="F90" s="303"/>
      <c r="G90" s="303"/>
      <c r="H90" s="303"/>
      <c r="I90" s="303"/>
      <c r="J90" s="303"/>
      <c r="K90" s="303"/>
      <c r="L90" s="303"/>
    </row>
    <row r="91" spans="5:12" ht="15" hidden="1" x14ac:dyDescent="0.25">
      <c r="E91" s="303"/>
      <c r="F91" s="303"/>
      <c r="G91" s="303"/>
      <c r="H91" s="303"/>
      <c r="I91" s="303"/>
      <c r="J91" s="303"/>
      <c r="K91" s="303"/>
      <c r="L91" s="303"/>
    </row>
    <row r="92" spans="5:12" ht="15" hidden="1" x14ac:dyDescent="0.25">
      <c r="E92" s="303"/>
      <c r="F92" s="303"/>
      <c r="G92" s="303"/>
      <c r="H92" s="303"/>
      <c r="I92" s="303"/>
      <c r="J92" s="303"/>
      <c r="K92" s="303"/>
      <c r="L92" s="303"/>
    </row>
    <row r="93" spans="5:12" ht="15" hidden="1" x14ac:dyDescent="0.25">
      <c r="E93" s="303"/>
      <c r="F93" s="303"/>
      <c r="G93" s="303"/>
      <c r="H93" s="303"/>
      <c r="I93" s="303"/>
      <c r="J93" s="303"/>
      <c r="K93" s="303"/>
      <c r="L93" s="303"/>
    </row>
    <row r="94" spans="5:12" ht="15" hidden="1" x14ac:dyDescent="0.25">
      <c r="E94" s="303"/>
      <c r="F94" s="303"/>
      <c r="G94" s="303"/>
      <c r="H94" s="303"/>
      <c r="I94" s="303"/>
      <c r="J94" s="303"/>
      <c r="K94" s="303"/>
      <c r="L94" s="303"/>
    </row>
    <row r="95" spans="5:12" ht="15" hidden="1" x14ac:dyDescent="0.25">
      <c r="E95" s="303"/>
      <c r="F95" s="303"/>
      <c r="G95" s="303"/>
      <c r="H95" s="303"/>
      <c r="I95" s="303"/>
      <c r="J95" s="303"/>
      <c r="K95" s="303"/>
      <c r="L95" s="303"/>
    </row>
    <row r="96" spans="5:12" ht="15" hidden="1" x14ac:dyDescent="0.25">
      <c r="E96" s="303"/>
      <c r="F96" s="303"/>
      <c r="G96" s="303"/>
      <c r="H96" s="303"/>
      <c r="I96" s="303"/>
      <c r="J96" s="303"/>
      <c r="K96" s="303"/>
      <c r="L96" s="303"/>
    </row>
    <row r="97" spans="5:12" ht="15" hidden="1" x14ac:dyDescent="0.25">
      <c r="E97" s="303"/>
      <c r="F97" s="303"/>
      <c r="G97" s="303"/>
      <c r="H97" s="303"/>
      <c r="I97" s="303"/>
      <c r="J97" s="303"/>
      <c r="K97" s="303"/>
      <c r="L97" s="303"/>
    </row>
    <row r="98" spans="5:12" ht="15" hidden="1" x14ac:dyDescent="0.25">
      <c r="E98" s="303"/>
      <c r="F98" s="303"/>
      <c r="G98" s="303"/>
      <c r="H98" s="303"/>
      <c r="I98" s="303"/>
      <c r="J98" s="303"/>
      <c r="K98" s="303"/>
      <c r="L98" s="303"/>
    </row>
    <row r="99" spans="5:12" ht="15" hidden="1" x14ac:dyDescent="0.25">
      <c r="E99" s="303"/>
      <c r="F99" s="303"/>
      <c r="G99" s="303"/>
      <c r="H99" s="303"/>
      <c r="I99" s="303"/>
      <c r="J99" s="303"/>
      <c r="K99" s="303"/>
      <c r="L99" s="303"/>
    </row>
    <row r="100" spans="5:12" ht="15" hidden="1" x14ac:dyDescent="0.25">
      <c r="E100" s="303"/>
      <c r="F100" s="303"/>
      <c r="G100" s="303"/>
      <c r="H100" s="303"/>
      <c r="I100" s="303"/>
      <c r="J100" s="303"/>
      <c r="K100" s="303"/>
      <c r="L100" s="303"/>
    </row>
    <row r="101" spans="5:12" ht="15" hidden="1" x14ac:dyDescent="0.25">
      <c r="E101" s="303"/>
      <c r="F101" s="303"/>
      <c r="G101" s="303"/>
      <c r="H101" s="303"/>
      <c r="I101" s="303"/>
      <c r="J101" s="303"/>
      <c r="K101" s="303"/>
      <c r="L101" s="303"/>
    </row>
    <row r="102" spans="5:12" ht="15" hidden="1" x14ac:dyDescent="0.25">
      <c r="E102" s="303"/>
      <c r="F102" s="303"/>
      <c r="G102" s="303"/>
      <c r="H102" s="303"/>
      <c r="I102" s="303"/>
      <c r="J102" s="303"/>
      <c r="K102" s="303"/>
      <c r="L102" s="303"/>
    </row>
    <row r="103" spans="5:12" ht="15" hidden="1" x14ac:dyDescent="0.25">
      <c r="E103" s="303"/>
      <c r="F103" s="303"/>
      <c r="G103" s="303"/>
      <c r="H103" s="303"/>
      <c r="I103" s="303"/>
      <c r="J103" s="303"/>
      <c r="K103" s="303"/>
      <c r="L103" s="303"/>
    </row>
    <row r="104" spans="5:12" ht="15" hidden="1" x14ac:dyDescent="0.25">
      <c r="E104" s="303"/>
      <c r="F104" s="303"/>
      <c r="G104" s="303"/>
      <c r="H104" s="303"/>
      <c r="I104" s="303"/>
      <c r="J104" s="303"/>
      <c r="K104" s="303"/>
      <c r="L104" s="303"/>
    </row>
    <row r="105" spans="5:12" ht="15" hidden="1" x14ac:dyDescent="0.25">
      <c r="E105" s="303"/>
      <c r="F105" s="303"/>
      <c r="G105" s="303"/>
      <c r="H105" s="303"/>
      <c r="I105" s="303"/>
      <c r="J105" s="303"/>
      <c r="K105" s="303"/>
      <c r="L105" s="303"/>
    </row>
    <row r="106" spans="5:12" ht="15" hidden="1" x14ac:dyDescent="0.25">
      <c r="E106" s="303"/>
      <c r="F106" s="303"/>
      <c r="G106" s="303"/>
      <c r="H106" s="303"/>
      <c r="I106" s="303"/>
      <c r="J106" s="303"/>
      <c r="K106" s="303"/>
      <c r="L106" s="303"/>
    </row>
    <row r="107" spans="5:12" ht="15" hidden="1" x14ac:dyDescent="0.25">
      <c r="E107" s="303"/>
      <c r="F107" s="303"/>
      <c r="G107" s="303"/>
      <c r="H107" s="303"/>
      <c r="I107" s="303"/>
      <c r="J107" s="303"/>
      <c r="K107" s="303"/>
      <c r="L107" s="303"/>
    </row>
    <row r="108" spans="5:12" ht="15" hidden="1" x14ac:dyDescent="0.25">
      <c r="E108" s="303"/>
      <c r="F108" s="303"/>
      <c r="G108" s="303"/>
      <c r="H108" s="303"/>
      <c r="I108" s="303"/>
      <c r="J108" s="303"/>
      <c r="K108" s="303"/>
      <c r="L108" s="303"/>
    </row>
    <row r="109" spans="5:12" ht="15" hidden="1" x14ac:dyDescent="0.25">
      <c r="E109" s="303"/>
      <c r="F109" s="303"/>
      <c r="G109" s="303"/>
      <c r="H109" s="303"/>
      <c r="I109" s="303"/>
      <c r="J109" s="303"/>
      <c r="K109" s="303"/>
      <c r="L109" s="303"/>
    </row>
    <row r="110" spans="5:12" ht="15" hidden="1" x14ac:dyDescent="0.25">
      <c r="E110" s="303"/>
      <c r="F110" s="303"/>
      <c r="G110" s="303"/>
      <c r="H110" s="303"/>
      <c r="I110" s="303"/>
      <c r="J110" s="303"/>
      <c r="K110" s="303"/>
      <c r="L110" s="303"/>
    </row>
    <row r="111" spans="5:12" ht="15" hidden="1" x14ac:dyDescent="0.25">
      <c r="E111" s="303"/>
      <c r="F111" s="303"/>
      <c r="G111" s="303"/>
      <c r="H111" s="303"/>
      <c r="I111" s="303"/>
      <c r="J111" s="303"/>
      <c r="K111" s="303"/>
      <c r="L111" s="303"/>
    </row>
    <row r="112" spans="5:12" ht="15" hidden="1" x14ac:dyDescent="0.25">
      <c r="E112" s="303"/>
      <c r="F112" s="303"/>
      <c r="G112" s="303"/>
      <c r="H112" s="303"/>
      <c r="I112" s="303"/>
      <c r="J112" s="303"/>
      <c r="K112" s="303"/>
      <c r="L112" s="303"/>
    </row>
    <row r="113" spans="5:12" ht="15" hidden="1" x14ac:dyDescent="0.25">
      <c r="E113" s="303"/>
      <c r="F113" s="303"/>
      <c r="G113" s="303"/>
      <c r="H113" s="303"/>
      <c r="I113" s="303"/>
      <c r="J113" s="303"/>
      <c r="K113" s="303"/>
      <c r="L113" s="303"/>
    </row>
    <row r="114" spans="5:12" ht="15" hidden="1" x14ac:dyDescent="0.25">
      <c r="E114" s="303"/>
      <c r="F114" s="303"/>
      <c r="G114" s="303"/>
      <c r="H114" s="303"/>
      <c r="I114" s="303"/>
      <c r="J114" s="303"/>
      <c r="K114" s="303"/>
      <c r="L114" s="303"/>
    </row>
    <row r="115" spans="5:12" ht="15" hidden="1" x14ac:dyDescent="0.25">
      <c r="E115" s="303"/>
      <c r="F115" s="303"/>
      <c r="G115" s="303"/>
      <c r="H115" s="303"/>
      <c r="I115" s="303"/>
      <c r="J115" s="303"/>
      <c r="K115" s="303"/>
      <c r="L115" s="303"/>
    </row>
    <row r="116" spans="5:12" ht="15" hidden="1" x14ac:dyDescent="0.25">
      <c r="E116" s="303"/>
      <c r="F116" s="303"/>
      <c r="G116" s="303"/>
      <c r="H116" s="303"/>
      <c r="I116" s="303"/>
      <c r="J116" s="303"/>
      <c r="K116" s="303"/>
      <c r="L116" s="303"/>
    </row>
    <row r="117" spans="5:12" ht="15" hidden="1" x14ac:dyDescent="0.25">
      <c r="E117" s="303"/>
      <c r="F117" s="303"/>
      <c r="G117" s="303"/>
      <c r="H117" s="303"/>
      <c r="I117" s="303"/>
      <c r="J117" s="303"/>
      <c r="K117" s="303"/>
      <c r="L117" s="303"/>
    </row>
    <row r="118" spans="5:12" ht="15" hidden="1" x14ac:dyDescent="0.25">
      <c r="E118" s="303"/>
      <c r="F118" s="303"/>
      <c r="G118" s="303"/>
      <c r="H118" s="303"/>
      <c r="I118" s="303"/>
      <c r="J118" s="303"/>
      <c r="K118" s="303"/>
      <c r="L118" s="303"/>
    </row>
    <row r="119" spans="5:12" ht="15" hidden="1" x14ac:dyDescent="0.25">
      <c r="E119" s="303"/>
      <c r="F119" s="303"/>
      <c r="G119" s="303"/>
      <c r="H119" s="303"/>
      <c r="I119" s="303"/>
      <c r="J119" s="303"/>
      <c r="K119" s="303"/>
      <c r="L119" s="303"/>
    </row>
    <row r="120" spans="5:12" ht="15" hidden="1" x14ac:dyDescent="0.25">
      <c r="E120" s="303"/>
      <c r="F120" s="303"/>
      <c r="G120" s="303"/>
      <c r="H120" s="303"/>
      <c r="I120" s="303"/>
      <c r="J120" s="303"/>
      <c r="K120" s="303"/>
      <c r="L120" s="303"/>
    </row>
    <row r="121" spans="5:12" ht="15" hidden="1" x14ac:dyDescent="0.25">
      <c r="E121" s="303"/>
      <c r="F121" s="303"/>
      <c r="G121" s="303"/>
      <c r="H121" s="303"/>
      <c r="I121" s="303"/>
      <c r="J121" s="303"/>
      <c r="K121" s="303"/>
      <c r="L121" s="303"/>
    </row>
    <row r="122" spans="5:12" ht="15" hidden="1" x14ac:dyDescent="0.25">
      <c r="E122" s="303"/>
      <c r="F122" s="303"/>
      <c r="G122" s="303"/>
      <c r="H122" s="303"/>
      <c r="I122" s="303"/>
      <c r="J122" s="303"/>
      <c r="K122" s="303"/>
      <c r="L122" s="303"/>
    </row>
    <row r="123" spans="5:12" ht="15" hidden="1" x14ac:dyDescent="0.25">
      <c r="E123" s="303"/>
      <c r="F123" s="303"/>
      <c r="G123" s="303"/>
      <c r="H123" s="303"/>
      <c r="I123" s="303"/>
      <c r="J123" s="303"/>
      <c r="K123" s="303"/>
      <c r="L123" s="303"/>
    </row>
    <row r="124" spans="5:12" ht="15" hidden="1" x14ac:dyDescent="0.25">
      <c r="E124" s="303"/>
      <c r="F124" s="303"/>
      <c r="G124" s="303"/>
      <c r="H124" s="303"/>
      <c r="I124" s="303"/>
      <c r="J124" s="303"/>
      <c r="K124" s="303"/>
      <c r="L124" s="303"/>
    </row>
    <row r="125" spans="5:12" ht="15" hidden="1" x14ac:dyDescent="0.25">
      <c r="E125" s="303"/>
      <c r="F125" s="303"/>
      <c r="G125" s="303"/>
      <c r="H125" s="303"/>
      <c r="I125" s="303"/>
      <c r="J125" s="303"/>
      <c r="K125" s="303"/>
      <c r="L125" s="303"/>
    </row>
    <row r="126" spans="5:12" ht="15" hidden="1" x14ac:dyDescent="0.25">
      <c r="E126" s="303"/>
      <c r="F126" s="303"/>
      <c r="G126" s="303"/>
      <c r="H126" s="303"/>
      <c r="I126" s="303"/>
      <c r="J126" s="303"/>
      <c r="K126" s="303"/>
      <c r="L126" s="303"/>
    </row>
    <row r="127" spans="5:12" ht="15" hidden="1" x14ac:dyDescent="0.25">
      <c r="E127" s="303"/>
      <c r="F127" s="303"/>
      <c r="G127" s="303"/>
      <c r="H127" s="303"/>
      <c r="I127" s="303"/>
      <c r="J127" s="303"/>
      <c r="K127" s="303"/>
      <c r="L127" s="303"/>
    </row>
    <row r="128" spans="5:12" ht="15" hidden="1" x14ac:dyDescent="0.25">
      <c r="E128" s="303"/>
      <c r="F128" s="303"/>
      <c r="G128" s="303"/>
      <c r="H128" s="303"/>
      <c r="I128" s="303"/>
      <c r="J128" s="303"/>
      <c r="K128" s="303"/>
      <c r="L128" s="303"/>
    </row>
    <row r="129" spans="5:12" ht="15" hidden="1" x14ac:dyDescent="0.25">
      <c r="E129" s="303"/>
      <c r="F129" s="303"/>
      <c r="G129" s="303"/>
      <c r="H129" s="303"/>
      <c r="I129" s="303"/>
      <c r="J129" s="303"/>
      <c r="K129" s="303"/>
      <c r="L129" s="303"/>
    </row>
    <row r="130" spans="5:12" ht="15" hidden="1" x14ac:dyDescent="0.25">
      <c r="E130" s="303"/>
      <c r="F130" s="303"/>
      <c r="G130" s="303"/>
      <c r="H130" s="303"/>
      <c r="I130" s="303"/>
      <c r="J130" s="303"/>
      <c r="K130" s="303"/>
      <c r="L130" s="303"/>
    </row>
    <row r="131" spans="5:12" ht="15" hidden="1" x14ac:dyDescent="0.25">
      <c r="E131" s="303"/>
      <c r="F131" s="303"/>
      <c r="G131" s="303"/>
      <c r="H131" s="303"/>
      <c r="I131" s="303"/>
      <c r="J131" s="303"/>
      <c r="K131" s="303"/>
      <c r="L131" s="303"/>
    </row>
    <row r="132" spans="5:12" ht="15" hidden="1" x14ac:dyDescent="0.25">
      <c r="E132" s="303"/>
      <c r="F132" s="303"/>
      <c r="G132" s="303"/>
      <c r="H132" s="303"/>
      <c r="I132" s="303"/>
      <c r="J132" s="303"/>
      <c r="K132" s="303"/>
      <c r="L132" s="303"/>
    </row>
    <row r="133" spans="5:12" ht="15" hidden="1" x14ac:dyDescent="0.25">
      <c r="E133" s="303"/>
      <c r="F133" s="303"/>
      <c r="G133" s="303"/>
      <c r="H133" s="303"/>
      <c r="I133" s="303"/>
      <c r="J133" s="303"/>
      <c r="K133" s="303"/>
      <c r="L133" s="303"/>
    </row>
    <row r="134" spans="5:12" ht="15" hidden="1" x14ac:dyDescent="0.25">
      <c r="E134" s="303"/>
      <c r="F134" s="303"/>
      <c r="G134" s="303"/>
      <c r="H134" s="303"/>
      <c r="I134" s="303"/>
      <c r="J134" s="303"/>
      <c r="K134" s="303"/>
      <c r="L134" s="303"/>
    </row>
    <row r="135" spans="5:12" ht="15" hidden="1" x14ac:dyDescent="0.25">
      <c r="E135" s="303"/>
      <c r="F135" s="303"/>
      <c r="G135" s="303"/>
      <c r="H135" s="303"/>
      <c r="I135" s="303"/>
      <c r="J135" s="303"/>
      <c r="K135" s="303"/>
      <c r="L135" s="303"/>
    </row>
    <row r="136" spans="5:12" ht="15" hidden="1" x14ac:dyDescent="0.25">
      <c r="E136" s="303"/>
      <c r="F136" s="303"/>
      <c r="G136" s="303"/>
      <c r="H136" s="303"/>
      <c r="I136" s="303"/>
      <c r="J136" s="303"/>
      <c r="K136" s="303"/>
      <c r="L136" s="303"/>
    </row>
    <row r="137" spans="5:12" ht="15" hidden="1" x14ac:dyDescent="0.25">
      <c r="E137" s="303"/>
      <c r="F137" s="303"/>
      <c r="G137" s="303"/>
      <c r="H137" s="303"/>
      <c r="I137" s="303"/>
      <c r="J137" s="303"/>
      <c r="K137" s="303"/>
      <c r="L137" s="303"/>
    </row>
    <row r="138" spans="5:12" ht="15" hidden="1" x14ac:dyDescent="0.25">
      <c r="E138" s="303"/>
      <c r="F138" s="303"/>
      <c r="G138" s="303"/>
      <c r="H138" s="303"/>
      <c r="I138" s="303"/>
      <c r="J138" s="303"/>
      <c r="K138" s="303"/>
      <c r="L138" s="303"/>
    </row>
    <row r="139" spans="5:12" ht="15" hidden="1" x14ac:dyDescent="0.25">
      <c r="E139" s="303"/>
      <c r="F139" s="303"/>
      <c r="G139" s="303"/>
      <c r="H139" s="303"/>
      <c r="I139" s="303"/>
      <c r="J139" s="303"/>
      <c r="K139" s="303"/>
      <c r="L139" s="303"/>
    </row>
    <row r="140" spans="5:12" ht="15" hidden="1" x14ac:dyDescent="0.25">
      <c r="E140" s="303"/>
      <c r="F140" s="303"/>
      <c r="G140" s="303"/>
      <c r="H140" s="303"/>
      <c r="I140" s="303"/>
      <c r="J140" s="303"/>
      <c r="K140" s="303"/>
      <c r="L140" s="303"/>
    </row>
    <row r="141" spans="5:12" ht="15" hidden="1" x14ac:dyDescent="0.25">
      <c r="E141" s="303"/>
      <c r="F141" s="303"/>
      <c r="G141" s="303"/>
      <c r="H141" s="303"/>
      <c r="I141" s="303"/>
      <c r="J141" s="303"/>
      <c r="K141" s="303"/>
      <c r="L141" s="303"/>
    </row>
    <row r="142" spans="5:12" ht="15" hidden="1" x14ac:dyDescent="0.25">
      <c r="E142" s="303"/>
      <c r="F142" s="303"/>
      <c r="G142" s="303"/>
      <c r="H142" s="303"/>
      <c r="I142" s="303"/>
      <c r="J142" s="303"/>
      <c r="K142" s="303"/>
      <c r="L142" s="303"/>
    </row>
    <row r="143" spans="5:12" ht="15" hidden="1" x14ac:dyDescent="0.25">
      <c r="E143" s="303"/>
      <c r="F143" s="303"/>
      <c r="G143" s="303"/>
      <c r="H143" s="303"/>
      <c r="I143" s="303"/>
      <c r="J143" s="303"/>
      <c r="K143" s="303"/>
      <c r="L143" s="303"/>
    </row>
    <row r="144" spans="5:12" ht="15" hidden="1" x14ac:dyDescent="0.25">
      <c r="E144" s="303"/>
      <c r="F144" s="303"/>
      <c r="G144" s="303"/>
      <c r="H144" s="303"/>
      <c r="I144" s="303"/>
      <c r="J144" s="303"/>
      <c r="K144" s="303"/>
      <c r="L144" s="303"/>
    </row>
    <row r="145" spans="5:12" ht="15" hidden="1" x14ac:dyDescent="0.25">
      <c r="E145" s="303"/>
      <c r="F145" s="303"/>
      <c r="G145" s="303"/>
      <c r="H145" s="303"/>
      <c r="I145" s="303"/>
      <c r="J145" s="303"/>
      <c r="K145" s="303"/>
      <c r="L145" s="303"/>
    </row>
    <row r="146" spans="5:12" ht="15" hidden="1" x14ac:dyDescent="0.25">
      <c r="E146" s="303"/>
      <c r="F146" s="303"/>
      <c r="G146" s="303"/>
      <c r="H146" s="303"/>
      <c r="I146" s="303"/>
      <c r="J146" s="303"/>
      <c r="K146" s="303"/>
      <c r="L146" s="303"/>
    </row>
    <row r="147" spans="5:12" ht="15" hidden="1" x14ac:dyDescent="0.25">
      <c r="E147" s="303"/>
      <c r="F147" s="303"/>
      <c r="G147" s="303"/>
      <c r="H147" s="303"/>
      <c r="I147" s="303"/>
      <c r="J147" s="303"/>
      <c r="K147" s="303"/>
      <c r="L147" s="303"/>
    </row>
    <row r="148" spans="5:12" ht="15" hidden="1" x14ac:dyDescent="0.25">
      <c r="E148" s="303"/>
      <c r="F148" s="303"/>
      <c r="G148" s="303"/>
      <c r="H148" s="303"/>
      <c r="I148" s="303"/>
      <c r="J148" s="303"/>
      <c r="K148" s="303"/>
      <c r="L148" s="303"/>
    </row>
    <row r="149" spans="5:12" ht="15" hidden="1" x14ac:dyDescent="0.25">
      <c r="E149" s="303"/>
      <c r="F149" s="303"/>
      <c r="G149" s="303"/>
      <c r="H149" s="303"/>
      <c r="I149" s="303"/>
      <c r="J149" s="303"/>
      <c r="K149" s="303"/>
      <c r="L149" s="303"/>
    </row>
    <row r="150" spans="5:12" ht="15" hidden="1" x14ac:dyDescent="0.25">
      <c r="E150" s="303"/>
      <c r="F150" s="303"/>
      <c r="G150" s="303"/>
      <c r="H150" s="303"/>
      <c r="I150" s="303"/>
      <c r="J150" s="303"/>
      <c r="K150" s="303"/>
      <c r="L150" s="303"/>
    </row>
    <row r="151" spans="5:12" ht="15" hidden="1" x14ac:dyDescent="0.25">
      <c r="E151" s="303"/>
      <c r="F151" s="303"/>
      <c r="G151" s="303"/>
      <c r="H151" s="303"/>
      <c r="I151" s="303"/>
      <c r="J151" s="303"/>
      <c r="K151" s="303"/>
      <c r="L151" s="303"/>
    </row>
    <row r="152" spans="5:12" ht="15" hidden="1" x14ac:dyDescent="0.25">
      <c r="E152" s="303"/>
      <c r="F152" s="303"/>
      <c r="G152" s="303"/>
      <c r="H152" s="303"/>
      <c r="I152" s="303"/>
      <c r="J152" s="303"/>
      <c r="K152" s="303"/>
      <c r="L152" s="303"/>
    </row>
    <row r="153" spans="5:12" ht="15" hidden="1" x14ac:dyDescent="0.25">
      <c r="E153" s="303"/>
      <c r="F153" s="303"/>
      <c r="G153" s="303"/>
      <c r="H153" s="303"/>
      <c r="I153" s="303"/>
      <c r="J153" s="303"/>
      <c r="K153" s="303"/>
      <c r="L153" s="303"/>
    </row>
    <row r="154" spans="5:12" ht="15" hidden="1" x14ac:dyDescent="0.25">
      <c r="E154" s="303"/>
      <c r="F154" s="303"/>
      <c r="G154" s="303"/>
      <c r="H154" s="303"/>
      <c r="I154" s="303"/>
      <c r="J154" s="303"/>
      <c r="K154" s="303"/>
      <c r="L154" s="303"/>
    </row>
    <row r="155" spans="5:12" ht="15" hidden="1" x14ac:dyDescent="0.25">
      <c r="E155" s="303"/>
      <c r="F155" s="303"/>
      <c r="G155" s="303"/>
      <c r="H155" s="303"/>
      <c r="I155" s="303"/>
      <c r="J155" s="303"/>
      <c r="K155" s="303"/>
      <c r="L155" s="303"/>
    </row>
    <row r="156" spans="5:12" ht="15" hidden="1" x14ac:dyDescent="0.25">
      <c r="E156" s="303"/>
      <c r="F156" s="303"/>
      <c r="G156" s="303"/>
      <c r="H156" s="303"/>
      <c r="I156" s="303"/>
      <c r="J156" s="303"/>
      <c r="K156" s="303"/>
      <c r="L156" s="303"/>
    </row>
    <row r="157" spans="5:12" ht="15" hidden="1" x14ac:dyDescent="0.25">
      <c r="E157" s="303"/>
      <c r="F157" s="303"/>
      <c r="G157" s="303"/>
      <c r="H157" s="303"/>
      <c r="I157" s="303"/>
      <c r="J157" s="303"/>
      <c r="K157" s="303"/>
      <c r="L157" s="303"/>
    </row>
    <row r="158" spans="5:12" ht="15" hidden="1" x14ac:dyDescent="0.25">
      <c r="E158" s="303"/>
      <c r="F158" s="303"/>
      <c r="G158" s="303"/>
      <c r="H158" s="303"/>
      <c r="I158" s="303"/>
      <c r="J158" s="303"/>
      <c r="K158" s="303"/>
      <c r="L158" s="303"/>
    </row>
    <row r="159" spans="5:12" ht="15" hidden="1" x14ac:dyDescent="0.25">
      <c r="E159" s="303"/>
      <c r="F159" s="303"/>
      <c r="G159" s="303"/>
      <c r="H159" s="303"/>
      <c r="I159" s="303"/>
      <c r="J159" s="303"/>
      <c r="K159" s="303"/>
      <c r="L159" s="303"/>
    </row>
    <row r="160" spans="5:12" ht="15" hidden="1" x14ac:dyDescent="0.25">
      <c r="E160" s="303"/>
      <c r="F160" s="303"/>
      <c r="G160" s="303"/>
      <c r="H160" s="303"/>
      <c r="I160" s="303"/>
      <c r="J160" s="303"/>
      <c r="K160" s="303"/>
      <c r="L160" s="303"/>
    </row>
    <row r="161" spans="5:12" ht="15" hidden="1" x14ac:dyDescent="0.25">
      <c r="E161" s="303"/>
      <c r="F161" s="303"/>
      <c r="G161" s="303"/>
      <c r="H161" s="303"/>
      <c r="I161" s="303"/>
      <c r="J161" s="303"/>
      <c r="K161" s="303"/>
      <c r="L161" s="303"/>
    </row>
    <row r="162" spans="5:12" ht="15" hidden="1" x14ac:dyDescent="0.25">
      <c r="E162" s="303"/>
      <c r="F162" s="303"/>
      <c r="G162" s="303"/>
      <c r="H162" s="303"/>
      <c r="I162" s="303"/>
      <c r="J162" s="303"/>
      <c r="K162" s="303"/>
      <c r="L162" s="303"/>
    </row>
    <row r="163" spans="5:12" ht="15" hidden="1" x14ac:dyDescent="0.25">
      <c r="E163" s="303"/>
      <c r="F163" s="303"/>
      <c r="G163" s="303"/>
      <c r="H163" s="303"/>
      <c r="I163" s="303"/>
      <c r="J163" s="303"/>
      <c r="K163" s="303"/>
      <c r="L163" s="303"/>
    </row>
    <row r="164" spans="5:12" ht="15" hidden="1" x14ac:dyDescent="0.25">
      <c r="E164" s="303"/>
      <c r="F164" s="303"/>
      <c r="G164" s="303"/>
      <c r="H164" s="303"/>
      <c r="I164" s="303"/>
      <c r="J164" s="303"/>
      <c r="K164" s="303"/>
      <c r="L164" s="303"/>
    </row>
    <row r="165" spans="5:12" ht="15" hidden="1" x14ac:dyDescent="0.25">
      <c r="E165" s="303"/>
      <c r="F165" s="303"/>
      <c r="G165" s="303"/>
      <c r="H165" s="303"/>
      <c r="I165" s="303"/>
      <c r="J165" s="303"/>
      <c r="K165" s="303"/>
      <c r="L165" s="303"/>
    </row>
    <row r="166" spans="5:12" ht="15" hidden="1" x14ac:dyDescent="0.25">
      <c r="E166" s="303"/>
      <c r="F166" s="303"/>
      <c r="G166" s="303"/>
      <c r="H166" s="303"/>
      <c r="I166" s="303"/>
      <c r="J166" s="303"/>
      <c r="K166" s="303"/>
      <c r="L166" s="303"/>
    </row>
    <row r="167" spans="5:12" ht="15" hidden="1" x14ac:dyDescent="0.25">
      <c r="E167" s="303"/>
      <c r="F167" s="303"/>
      <c r="G167" s="303"/>
      <c r="H167" s="303"/>
      <c r="I167" s="303"/>
      <c r="J167" s="303"/>
      <c r="K167" s="303"/>
      <c r="L167" s="303"/>
    </row>
    <row r="168" spans="5:12" ht="15" hidden="1" x14ac:dyDescent="0.25">
      <c r="E168" s="303"/>
      <c r="F168" s="303"/>
      <c r="G168" s="303"/>
      <c r="H168" s="303"/>
      <c r="I168" s="303"/>
      <c r="J168" s="303"/>
      <c r="K168" s="303"/>
      <c r="L168" s="303"/>
    </row>
    <row r="169" spans="5:12" ht="15" hidden="1" x14ac:dyDescent="0.25">
      <c r="E169" s="303"/>
      <c r="F169" s="303"/>
      <c r="G169" s="303"/>
      <c r="H169" s="303"/>
      <c r="I169" s="303"/>
      <c r="J169" s="303"/>
      <c r="K169" s="303"/>
      <c r="L169" s="303"/>
    </row>
    <row r="170" spans="5:12" ht="15" hidden="1" x14ac:dyDescent="0.25">
      <c r="E170" s="303"/>
      <c r="F170" s="303"/>
      <c r="G170" s="303"/>
      <c r="H170" s="303"/>
      <c r="I170" s="303"/>
      <c r="J170" s="303"/>
      <c r="K170" s="303"/>
      <c r="L170" s="303"/>
    </row>
    <row r="171" spans="5:12" ht="15" hidden="1" x14ac:dyDescent="0.25">
      <c r="E171" s="303"/>
      <c r="F171" s="303"/>
      <c r="G171" s="303"/>
      <c r="H171" s="303"/>
      <c r="I171" s="303"/>
      <c r="J171" s="303"/>
      <c r="K171" s="303"/>
      <c r="L171" s="303"/>
    </row>
    <row r="172" spans="5:12" ht="15" hidden="1" x14ac:dyDescent="0.25">
      <c r="E172" s="303"/>
      <c r="F172" s="303"/>
      <c r="G172" s="303"/>
      <c r="H172" s="303"/>
      <c r="I172" s="303"/>
      <c r="J172" s="303"/>
      <c r="K172" s="303"/>
      <c r="L172" s="303"/>
    </row>
    <row r="173" spans="5:12" ht="15" hidden="1" x14ac:dyDescent="0.25">
      <c r="E173" s="303"/>
      <c r="F173" s="303"/>
      <c r="G173" s="303"/>
      <c r="H173" s="303"/>
      <c r="I173" s="303"/>
      <c r="J173" s="303"/>
      <c r="K173" s="303"/>
      <c r="L173" s="303"/>
    </row>
    <row r="174" spans="5:12" ht="15" hidden="1" x14ac:dyDescent="0.25">
      <c r="E174" s="303"/>
      <c r="F174" s="303"/>
      <c r="G174" s="303"/>
      <c r="H174" s="303"/>
      <c r="I174" s="303"/>
      <c r="J174" s="303"/>
      <c r="K174" s="303"/>
      <c r="L174" s="303"/>
    </row>
    <row r="175" spans="5:12" ht="15" hidden="1" x14ac:dyDescent="0.25">
      <c r="E175" s="303"/>
      <c r="F175" s="303"/>
      <c r="G175" s="303"/>
      <c r="H175" s="303"/>
      <c r="I175" s="303"/>
      <c r="J175" s="303"/>
      <c r="K175" s="303"/>
      <c r="L175" s="303"/>
    </row>
    <row r="176" spans="5:12" ht="15" hidden="1" x14ac:dyDescent="0.25">
      <c r="E176" s="303"/>
      <c r="F176" s="303"/>
      <c r="G176" s="303"/>
      <c r="H176" s="303"/>
      <c r="I176" s="303"/>
      <c r="J176" s="303"/>
      <c r="K176" s="303"/>
      <c r="L176" s="303"/>
    </row>
    <row r="177" spans="5:12" ht="15" hidden="1" x14ac:dyDescent="0.25">
      <c r="E177" s="303"/>
      <c r="F177" s="303"/>
      <c r="G177" s="303"/>
      <c r="H177" s="303"/>
      <c r="I177" s="303"/>
      <c r="J177" s="303"/>
      <c r="K177" s="303"/>
      <c r="L177" s="303"/>
    </row>
    <row r="178" spans="5:12" ht="15" hidden="1" x14ac:dyDescent="0.25">
      <c r="E178" s="303"/>
      <c r="F178" s="303"/>
      <c r="G178" s="303"/>
      <c r="H178" s="303"/>
      <c r="I178" s="303"/>
      <c r="J178" s="303"/>
      <c r="K178" s="303"/>
      <c r="L178" s="303"/>
    </row>
    <row r="179" spans="5:12" ht="15" hidden="1" x14ac:dyDescent="0.25">
      <c r="E179" s="303"/>
      <c r="F179" s="303"/>
      <c r="G179" s="303"/>
      <c r="H179" s="303"/>
      <c r="I179" s="303"/>
      <c r="J179" s="303"/>
      <c r="K179" s="303"/>
      <c r="L179" s="303"/>
    </row>
    <row r="180" spans="5:12" ht="15" hidden="1" x14ac:dyDescent="0.25">
      <c r="E180" s="303"/>
      <c r="F180" s="303"/>
      <c r="G180" s="303"/>
      <c r="H180" s="303"/>
      <c r="I180" s="303"/>
      <c r="J180" s="303"/>
      <c r="K180" s="303"/>
      <c r="L180" s="303"/>
    </row>
    <row r="181" spans="5:12" ht="15" hidden="1" x14ac:dyDescent="0.25">
      <c r="E181" s="303"/>
      <c r="F181" s="303"/>
      <c r="G181" s="303"/>
      <c r="H181" s="303"/>
      <c r="I181" s="303"/>
      <c r="J181" s="303"/>
      <c r="K181" s="303"/>
      <c r="L181" s="303"/>
    </row>
    <row r="182" spans="5:12" ht="15" hidden="1" x14ac:dyDescent="0.25">
      <c r="E182" s="303"/>
      <c r="F182" s="303"/>
      <c r="G182" s="303"/>
      <c r="H182" s="303"/>
      <c r="I182" s="303"/>
      <c r="J182" s="303"/>
      <c r="K182" s="303"/>
      <c r="L182" s="303"/>
    </row>
    <row r="183" spans="5:12" ht="15" hidden="1" x14ac:dyDescent="0.25">
      <c r="E183" s="303"/>
      <c r="F183" s="303"/>
      <c r="G183" s="303"/>
      <c r="H183" s="303"/>
      <c r="I183" s="303"/>
      <c r="J183" s="303"/>
      <c r="K183" s="303"/>
      <c r="L183" s="303"/>
    </row>
    <row r="184" spans="5:12" ht="15" hidden="1" x14ac:dyDescent="0.25">
      <c r="E184" s="303"/>
      <c r="F184" s="303"/>
      <c r="G184" s="303"/>
      <c r="H184" s="303"/>
      <c r="I184" s="303"/>
      <c r="J184" s="303"/>
      <c r="K184" s="303"/>
      <c r="L184" s="303"/>
    </row>
    <row r="185" spans="5:12" ht="15" hidden="1" x14ac:dyDescent="0.25">
      <c r="E185" s="303"/>
      <c r="F185" s="303"/>
      <c r="G185" s="303"/>
      <c r="H185" s="303"/>
      <c r="I185" s="303"/>
      <c r="J185" s="303"/>
      <c r="K185" s="303"/>
      <c r="L185" s="303"/>
    </row>
    <row r="186" spans="5:12" ht="15" hidden="1" x14ac:dyDescent="0.25">
      <c r="E186" s="303"/>
      <c r="F186" s="303"/>
      <c r="G186" s="303"/>
      <c r="H186" s="303"/>
      <c r="I186" s="303"/>
      <c r="J186" s="303"/>
      <c r="K186" s="303"/>
      <c r="L186" s="303"/>
    </row>
    <row r="187" spans="5:12" ht="15" hidden="1" x14ac:dyDescent="0.25">
      <c r="E187" s="303"/>
      <c r="F187" s="303"/>
      <c r="G187" s="303"/>
      <c r="H187" s="303"/>
      <c r="I187" s="303"/>
      <c r="J187" s="303"/>
      <c r="K187" s="303"/>
      <c r="L187" s="303"/>
    </row>
    <row r="188" spans="5:12" ht="15" hidden="1" x14ac:dyDescent="0.25">
      <c r="E188" s="303"/>
      <c r="F188" s="303"/>
      <c r="G188" s="303"/>
      <c r="H188" s="303"/>
      <c r="I188" s="303"/>
      <c r="J188" s="303"/>
      <c r="K188" s="303"/>
      <c r="L188" s="303"/>
    </row>
    <row r="189" spans="5:12" ht="15" hidden="1" x14ac:dyDescent="0.25">
      <c r="E189" s="303"/>
      <c r="F189" s="303"/>
      <c r="G189" s="303"/>
      <c r="H189" s="303"/>
      <c r="I189" s="303"/>
      <c r="J189" s="303"/>
      <c r="K189" s="303"/>
      <c r="L189" s="303"/>
    </row>
    <row r="190" spans="5:12" ht="15" hidden="1" x14ac:dyDescent="0.25">
      <c r="E190" s="303"/>
      <c r="F190" s="303"/>
      <c r="G190" s="303"/>
      <c r="H190" s="303"/>
      <c r="I190" s="303"/>
      <c r="J190" s="303"/>
      <c r="K190" s="303"/>
      <c r="L190" s="303"/>
    </row>
    <row r="191" spans="5:12" ht="15" hidden="1" x14ac:dyDescent="0.25">
      <c r="E191" s="303"/>
      <c r="F191" s="303"/>
      <c r="G191" s="303"/>
      <c r="H191" s="303"/>
      <c r="I191" s="303"/>
      <c r="J191" s="303"/>
      <c r="K191" s="303"/>
      <c r="L191" s="303"/>
    </row>
    <row r="192" spans="5:12" ht="15" hidden="1" x14ac:dyDescent="0.25">
      <c r="E192" s="303"/>
      <c r="F192" s="303"/>
      <c r="G192" s="303"/>
      <c r="H192" s="303"/>
      <c r="I192" s="303"/>
      <c r="J192" s="303"/>
      <c r="K192" s="303"/>
      <c r="L192" s="303"/>
    </row>
    <row r="193" spans="5:12" ht="15" hidden="1" x14ac:dyDescent="0.25">
      <c r="E193" s="303"/>
      <c r="F193" s="303"/>
      <c r="G193" s="303"/>
      <c r="H193" s="303"/>
      <c r="I193" s="303"/>
      <c r="J193" s="303"/>
      <c r="K193" s="303"/>
      <c r="L193" s="303"/>
    </row>
    <row r="194" spans="5:12" ht="15" hidden="1" x14ac:dyDescent="0.25">
      <c r="E194" s="303"/>
      <c r="F194" s="303"/>
      <c r="G194" s="303"/>
      <c r="H194" s="303"/>
      <c r="I194" s="303"/>
      <c r="J194" s="303"/>
      <c r="K194" s="303"/>
      <c r="L194" s="303"/>
    </row>
    <row r="195" spans="5:12" ht="15" hidden="1" x14ac:dyDescent="0.25">
      <c r="E195" s="303"/>
      <c r="F195" s="303"/>
      <c r="G195" s="303"/>
      <c r="H195" s="303"/>
      <c r="I195" s="303"/>
      <c r="J195" s="303"/>
      <c r="K195" s="303"/>
      <c r="L195" s="303"/>
    </row>
    <row r="196" spans="5:12" ht="15" hidden="1" x14ac:dyDescent="0.25">
      <c r="E196" s="303"/>
      <c r="F196" s="303"/>
      <c r="G196" s="303"/>
      <c r="H196" s="303"/>
      <c r="I196" s="303"/>
      <c r="J196" s="303"/>
      <c r="K196" s="303"/>
      <c r="L196" s="303"/>
    </row>
    <row r="197" spans="5:12" ht="15" hidden="1" x14ac:dyDescent="0.25">
      <c r="E197" s="303"/>
      <c r="F197" s="303"/>
      <c r="G197" s="303"/>
      <c r="H197" s="303"/>
      <c r="I197" s="303"/>
      <c r="J197" s="303"/>
      <c r="K197" s="303"/>
      <c r="L197" s="303"/>
    </row>
    <row r="198" spans="5:12" ht="15" hidden="1" x14ac:dyDescent="0.25">
      <c r="E198" s="303"/>
      <c r="F198" s="303"/>
      <c r="G198" s="303"/>
      <c r="H198" s="303"/>
      <c r="I198" s="303"/>
      <c r="J198" s="303"/>
      <c r="K198" s="303"/>
      <c r="L198" s="303"/>
    </row>
    <row r="199" spans="5:12" ht="15" hidden="1" x14ac:dyDescent="0.25">
      <c r="E199" s="303"/>
      <c r="F199" s="303"/>
      <c r="G199" s="303"/>
      <c r="H199" s="303"/>
      <c r="I199" s="303"/>
      <c r="J199" s="303"/>
      <c r="K199" s="303"/>
      <c r="L199" s="303"/>
    </row>
    <row r="200" spans="5:12" ht="15" hidden="1" x14ac:dyDescent="0.25">
      <c r="E200" s="303"/>
      <c r="F200" s="303"/>
      <c r="G200" s="303"/>
      <c r="H200" s="303"/>
      <c r="I200" s="303"/>
      <c r="J200" s="303"/>
      <c r="K200" s="303"/>
      <c r="L200" s="303"/>
    </row>
    <row r="201" spans="5:12" ht="15" hidden="1" x14ac:dyDescent="0.25">
      <c r="E201" s="303"/>
      <c r="F201" s="303"/>
      <c r="G201" s="303"/>
      <c r="H201" s="303"/>
      <c r="I201" s="303"/>
      <c r="J201" s="303"/>
      <c r="K201" s="303"/>
      <c r="L201" s="303"/>
    </row>
    <row r="202" spans="5:12" ht="15" hidden="1" x14ac:dyDescent="0.25">
      <c r="E202" s="303"/>
      <c r="F202" s="303"/>
      <c r="G202" s="303"/>
      <c r="H202" s="303"/>
      <c r="I202" s="303"/>
      <c r="J202" s="303"/>
      <c r="K202" s="303"/>
      <c r="L202" s="303"/>
    </row>
    <row r="203" spans="5:12" ht="15" hidden="1" x14ac:dyDescent="0.25">
      <c r="E203" s="303"/>
      <c r="F203" s="303"/>
      <c r="G203" s="303"/>
      <c r="H203" s="303"/>
      <c r="I203" s="303"/>
      <c r="J203" s="303"/>
      <c r="K203" s="303"/>
      <c r="L203" s="303"/>
    </row>
    <row r="204" spans="5:12" ht="15" hidden="1" x14ac:dyDescent="0.25">
      <c r="E204" s="303"/>
      <c r="F204" s="303"/>
      <c r="G204" s="303"/>
      <c r="H204" s="303"/>
      <c r="I204" s="303"/>
      <c r="J204" s="303"/>
      <c r="K204" s="303"/>
      <c r="L204" s="303"/>
    </row>
    <row r="205" spans="5:12" ht="15" hidden="1" x14ac:dyDescent="0.25">
      <c r="E205" s="303"/>
      <c r="F205" s="303"/>
      <c r="G205" s="303"/>
      <c r="H205" s="303"/>
      <c r="I205" s="303"/>
      <c r="J205" s="303"/>
      <c r="K205" s="303"/>
      <c r="L205" s="303"/>
    </row>
    <row r="206" spans="5:12" ht="15" hidden="1" x14ac:dyDescent="0.25">
      <c r="E206" s="303"/>
      <c r="F206" s="303"/>
      <c r="G206" s="303"/>
      <c r="H206" s="303"/>
      <c r="I206" s="303"/>
      <c r="J206" s="303"/>
      <c r="K206" s="303"/>
      <c r="L206" s="303"/>
    </row>
    <row r="207" spans="5:12" ht="15" hidden="1" x14ac:dyDescent="0.25">
      <c r="E207" s="303"/>
      <c r="F207" s="303"/>
      <c r="G207" s="303"/>
      <c r="H207" s="303"/>
      <c r="I207" s="303"/>
      <c r="J207" s="303"/>
      <c r="K207" s="303"/>
      <c r="L207" s="303"/>
    </row>
    <row r="208" spans="5:12" ht="15" hidden="1" x14ac:dyDescent="0.25">
      <c r="E208" s="303"/>
      <c r="F208" s="303"/>
      <c r="J208" s="303"/>
      <c r="K208" s="303"/>
      <c r="L208" s="303"/>
    </row>
    <row r="209" spans="10:12" ht="15" hidden="1" x14ac:dyDescent="0.25">
      <c r="J209" s="303"/>
      <c r="K209" s="303"/>
      <c r="L209" s="303"/>
    </row>
    <row r="210" spans="10:12" ht="15" hidden="1" x14ac:dyDescent="0.25">
      <c r="J210" s="303"/>
      <c r="K210" s="303"/>
      <c r="L210" s="303"/>
    </row>
    <row r="211" spans="10:12" ht="15" hidden="1" x14ac:dyDescent="0.25">
      <c r="J211" s="303"/>
      <c r="K211" s="303"/>
      <c r="L211" s="303"/>
    </row>
    <row r="212" spans="10:12" ht="15" hidden="1" x14ac:dyDescent="0.25">
      <c r="J212" s="303"/>
      <c r="K212" s="303"/>
      <c r="L212" s="303"/>
    </row>
    <row r="213" spans="10:12" ht="15" hidden="1" x14ac:dyDescent="0.25">
      <c r="J213" s="303"/>
      <c r="K213" s="303"/>
      <c r="L213" s="303"/>
    </row>
    <row r="214" spans="10:12" ht="15" hidden="1" x14ac:dyDescent="0.25">
      <c r="J214" s="303"/>
      <c r="K214" s="303"/>
      <c r="L214" s="303"/>
    </row>
    <row r="215" spans="10:12" ht="15" hidden="1" x14ac:dyDescent="0.25">
      <c r="J215" s="303"/>
      <c r="K215" s="303"/>
      <c r="L215" s="303"/>
    </row>
    <row r="216" spans="10:12" ht="15" hidden="1" x14ac:dyDescent="0.25">
      <c r="J216" s="303"/>
      <c r="K216" s="303"/>
      <c r="L216" s="303"/>
    </row>
    <row r="217" spans="10:12" hidden="1" x14ac:dyDescent="0.2"/>
    <row r="218" spans="10:12" hidden="1" x14ac:dyDescent="0.2"/>
    <row r="219" spans="10:12" hidden="1" x14ac:dyDescent="0.2"/>
    <row r="220" spans="10:12" hidden="1" x14ac:dyDescent="0.2"/>
    <row r="221" spans="10:12" hidden="1" x14ac:dyDescent="0.2"/>
    <row r="222" spans="10:12" hidden="1" x14ac:dyDescent="0.2"/>
    <row r="223" spans="10:12" hidden="1" x14ac:dyDescent="0.2"/>
  </sheetData>
  <sheetProtection password="ECAB" sheet="1" objects="1" scenarios="1"/>
  <mergeCells count="2">
    <mergeCell ref="AU2:AU6"/>
    <mergeCell ref="AV2:AV6"/>
  </mergeCells>
  <phoneticPr fontId="2" type="noConversion"/>
  <pageMargins left="0.25" right="0.25" top="0.25" bottom="0.5" header="0" footer="0"/>
  <pageSetup pageOrder="overThenDown" orientation="landscape" r:id="rId1"/>
  <headerFooter alignWithMargins="0">
    <oddFooter>&amp;L&amp;"Times New Roman,Regular"PricewaterhouseCoopers LLP
&amp;F&amp;C&amp;"Times New Roman,Regular"Page &amp;P&amp;R&amp;"Times New Roman,Regular"2016 Law Firm Statistical Survey
&amp;D &amp;T</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BX83"/>
  <sheetViews>
    <sheetView zoomScaleNormal="100" workbookViewId="0">
      <pane ySplit="5" topLeftCell="A6" activePane="bottomLeft" state="frozen"/>
      <selection pane="bottomLeft" activeCell="M9" sqref="M9"/>
    </sheetView>
  </sheetViews>
  <sheetFormatPr defaultColWidth="9.140625" defaultRowHeight="12.75" zeroHeight="1" x14ac:dyDescent="0.2"/>
  <cols>
    <col min="1" max="1" width="3.7109375" customWidth="1"/>
    <col min="2" max="2" width="45.7109375" customWidth="1"/>
    <col min="3" max="3" width="5.28515625" customWidth="1"/>
    <col min="4" max="4" width="1.7109375" customWidth="1"/>
    <col min="5" max="5" width="5" style="374" hidden="1" customWidth="1"/>
    <col min="6" max="6" width="4.5703125" style="374" hidden="1" customWidth="1"/>
    <col min="7" max="7" width="5" style="374" hidden="1" customWidth="1"/>
    <col min="8" max="8" width="4.140625" style="374" hidden="1" customWidth="1"/>
    <col min="9" max="9" width="5.7109375" style="374" hidden="1" customWidth="1"/>
    <col min="10" max="10" width="6" style="374" hidden="1" customWidth="1"/>
    <col min="11" max="12" width="6.28515625" style="374" hidden="1" customWidth="1"/>
    <col min="13" max="13" width="10" customWidth="1"/>
    <col min="14" max="14" width="1.7109375" hidden="1" customWidth="1"/>
    <col min="15" max="15" width="13.7109375" hidden="1" customWidth="1"/>
    <col min="16" max="16" width="5" style="374" hidden="1" customWidth="1"/>
    <col min="17" max="17" width="4.5703125" style="374" hidden="1" customWidth="1"/>
    <col min="18" max="18" width="5" style="374" hidden="1" customWidth="1"/>
    <col min="19" max="19" width="4.140625" style="374" hidden="1" customWidth="1"/>
    <col min="20" max="20" width="5.7109375" style="374" hidden="1" customWidth="1"/>
    <col min="21" max="23" width="6" style="374" hidden="1" customWidth="1"/>
    <col min="24" max="24" width="10" customWidth="1"/>
    <col min="25" max="25" width="1.5703125" hidden="1" customWidth="1"/>
    <col min="26" max="26" width="13.7109375" hidden="1" customWidth="1"/>
    <col min="27" max="27" width="2.28515625" hidden="1" customWidth="1"/>
    <col min="28" max="28" width="5" style="374" hidden="1" customWidth="1"/>
    <col min="29" max="29" width="4.5703125" style="374" hidden="1" customWidth="1"/>
    <col min="30" max="30" width="5" style="374" hidden="1" customWidth="1"/>
    <col min="31" max="31" width="4.140625" style="374" hidden="1" customWidth="1"/>
    <col min="32" max="32" width="5.7109375" style="374" hidden="1" customWidth="1"/>
    <col min="33" max="35" width="6" style="374" hidden="1" customWidth="1"/>
    <col min="36" max="36" width="10" customWidth="1"/>
    <col min="37" max="37" width="1.5703125" hidden="1" customWidth="1"/>
    <col min="38" max="38" width="13.7109375" hidden="1" customWidth="1"/>
    <col min="39" max="40" width="10" style="788" customWidth="1"/>
    <col min="41" max="41" width="1.7109375" style="788" customWidth="1"/>
    <col min="42" max="43" width="10" style="788" customWidth="1"/>
    <col min="44" max="44" width="1.7109375" style="788" customWidth="1"/>
    <col min="45" max="46" width="10" style="788" customWidth="1"/>
    <col min="47" max="47" width="1.7109375" style="788" customWidth="1"/>
    <col min="48" max="49" width="10" style="788" customWidth="1"/>
    <col min="50" max="50" width="1.7109375" style="788" customWidth="1"/>
    <col min="51" max="52" width="10" style="788" customWidth="1"/>
    <col min="53" max="53" width="1.7109375" style="788" customWidth="1"/>
    <col min="54" max="55" width="10" style="788" customWidth="1"/>
    <col min="56" max="56" width="1.7109375" style="788" customWidth="1"/>
    <col min="57" max="58" width="10" style="788" customWidth="1"/>
    <col min="59" max="59" width="1.7109375" style="788" customWidth="1"/>
    <col min="60" max="61" width="10" style="788" customWidth="1"/>
    <col min="62" max="62" width="1.7109375" style="788" customWidth="1"/>
    <col min="63" max="64" width="10" style="788" customWidth="1"/>
    <col min="65" max="65" width="1.7109375" style="788" customWidth="1"/>
    <col min="66" max="67" width="10" style="788" customWidth="1"/>
    <col min="68" max="68" width="0.85546875" customWidth="1"/>
    <col min="69" max="69" width="1.5703125" style="668" customWidth="1"/>
    <col min="70" max="73" width="9.140625" customWidth="1"/>
    <col min="74" max="74" width="4.7109375" customWidth="1"/>
    <col min="75" max="78" width="9.140625" customWidth="1"/>
    <col min="79" max="79" width="16.28515625" customWidth="1"/>
    <col min="80" max="83" width="9.140625" customWidth="1"/>
    <col min="84" max="86" width="4.7109375" customWidth="1"/>
    <col min="91" max="91" width="16.28515625" customWidth="1"/>
    <col min="96" max="97" width="4.7109375" customWidth="1"/>
  </cols>
  <sheetData>
    <row r="1" spans="1:76" ht="20.25" x14ac:dyDescent="0.3">
      <c r="A1" s="117" t="str">
        <f>refSurveyLbl</f>
        <v>2016 Law Firm Statistical Survey</v>
      </c>
      <c r="B1" s="4"/>
      <c r="C1" s="4"/>
      <c r="D1" s="4"/>
      <c r="E1" s="303"/>
      <c r="F1" s="303"/>
      <c r="G1" s="303"/>
      <c r="H1" s="303"/>
      <c r="I1" s="303"/>
      <c r="J1" s="303"/>
      <c r="K1" s="303"/>
      <c r="L1" s="303"/>
      <c r="M1" s="4"/>
      <c r="N1" s="196"/>
      <c r="O1" s="196"/>
      <c r="X1" s="196"/>
      <c r="Y1" s="196"/>
      <c r="Z1" s="196"/>
      <c r="AA1" s="196"/>
      <c r="AJ1" s="196"/>
      <c r="AK1" s="196"/>
      <c r="AL1" s="196"/>
      <c r="AM1" s="823"/>
      <c r="AN1" s="824"/>
      <c r="AO1" s="823"/>
      <c r="AP1" s="823"/>
      <c r="AQ1" s="824"/>
      <c r="AR1" s="823"/>
      <c r="AS1" s="823"/>
      <c r="AT1" s="824"/>
      <c r="AU1" s="823"/>
      <c r="AV1" s="823"/>
      <c r="AW1" s="824"/>
      <c r="AX1" s="823"/>
      <c r="AY1" s="823"/>
      <c r="AZ1" s="824"/>
      <c r="BA1" s="823"/>
      <c r="BB1" s="823"/>
      <c r="BC1" s="824"/>
      <c r="BD1" s="823"/>
      <c r="BE1" s="823"/>
      <c r="BF1" s="824"/>
      <c r="BG1" s="823"/>
      <c r="BH1" s="823"/>
      <c r="BI1" s="824"/>
      <c r="BJ1" s="823"/>
      <c r="BK1" s="823"/>
      <c r="BL1" s="824"/>
      <c r="BM1" s="823"/>
      <c r="BN1" s="823"/>
      <c r="BO1" s="824"/>
      <c r="BP1" s="196"/>
    </row>
    <row r="2" spans="1:76" ht="18.75" x14ac:dyDescent="0.3">
      <c r="A2" s="712" t="s">
        <v>1801</v>
      </c>
      <c r="B2" s="711"/>
      <c r="C2" s="711"/>
      <c r="D2" s="711"/>
      <c r="E2" s="303"/>
      <c r="F2" s="303"/>
      <c r="G2" s="304"/>
      <c r="H2" s="304"/>
      <c r="I2" s="304"/>
      <c r="J2" s="304"/>
      <c r="K2" s="304"/>
      <c r="L2" s="304"/>
      <c r="M2" s="711"/>
      <c r="N2" s="760"/>
      <c r="O2" s="760"/>
      <c r="X2" s="196"/>
      <c r="Y2" s="196"/>
      <c r="Z2" s="196"/>
      <c r="AA2" s="196"/>
      <c r="AJ2" s="196"/>
      <c r="AK2" s="196"/>
      <c r="AL2" s="196"/>
      <c r="AM2" s="825"/>
      <c r="AN2" s="824"/>
      <c r="AO2" s="825"/>
      <c r="AP2" s="825"/>
      <c r="AQ2" s="824"/>
      <c r="AR2" s="825"/>
      <c r="AS2" s="825"/>
      <c r="AT2" s="824"/>
      <c r="AU2" s="825"/>
      <c r="AV2" s="825"/>
      <c r="AW2" s="824"/>
      <c r="AX2" s="825"/>
      <c r="AY2" s="825"/>
      <c r="AZ2" s="824"/>
      <c r="BA2" s="825"/>
      <c r="BB2" s="825"/>
      <c r="BC2" s="824"/>
      <c r="BD2" s="825"/>
      <c r="BE2" s="825"/>
      <c r="BF2" s="824"/>
      <c r="BG2" s="825"/>
      <c r="BH2" s="825"/>
      <c r="BI2" s="824"/>
      <c r="BJ2" s="825"/>
      <c r="BK2" s="825"/>
      <c r="BL2" s="824"/>
      <c r="BM2" s="825"/>
      <c r="BN2" s="825"/>
      <c r="BO2" s="824"/>
      <c r="BP2" s="196"/>
    </row>
    <row r="3" spans="1:76" ht="15.75" x14ac:dyDescent="0.25">
      <c r="A3" s="834" t="s">
        <v>1799</v>
      </c>
      <c r="B3" s="4"/>
      <c r="C3" s="4"/>
      <c r="D3" s="4"/>
      <c r="E3" s="303"/>
      <c r="F3" s="303"/>
      <c r="G3" s="304"/>
      <c r="H3" s="304"/>
      <c r="I3" s="304"/>
      <c r="J3" s="304"/>
      <c r="K3" s="304"/>
      <c r="L3" s="304"/>
      <c r="M3" s="4"/>
      <c r="N3" s="196"/>
      <c r="O3" s="196"/>
      <c r="X3" s="196"/>
      <c r="Y3" s="196"/>
      <c r="Z3" s="196"/>
      <c r="AA3" s="196"/>
      <c r="AJ3" s="196"/>
      <c r="AK3" s="196"/>
      <c r="AL3" s="196"/>
      <c r="AM3" s="823"/>
      <c r="AN3" s="824"/>
      <c r="AO3" s="823"/>
      <c r="AP3" s="823"/>
      <c r="AQ3" s="824"/>
      <c r="AR3" s="823"/>
      <c r="AS3" s="823"/>
      <c r="AT3" s="824"/>
      <c r="AU3" s="823"/>
      <c r="AV3" s="823"/>
      <c r="AW3" s="824"/>
      <c r="AX3" s="823"/>
      <c r="AY3" s="823"/>
      <c r="AZ3" s="824"/>
      <c r="BA3" s="823"/>
      <c r="BB3" s="823"/>
      <c r="BC3" s="824"/>
      <c r="BD3" s="823"/>
      <c r="BE3" s="823"/>
      <c r="BF3" s="824"/>
      <c r="BG3" s="823"/>
      <c r="BH3" s="823"/>
      <c r="BI3" s="824"/>
      <c r="BJ3" s="823"/>
      <c r="BK3" s="823"/>
      <c r="BL3" s="824"/>
      <c r="BM3" s="823"/>
      <c r="BN3" s="823"/>
      <c r="BO3" s="824"/>
      <c r="BP3" s="196"/>
    </row>
    <row r="4" spans="1:76" ht="15.75" x14ac:dyDescent="0.25">
      <c r="A4" s="834" t="s">
        <v>1798</v>
      </c>
      <c r="B4" s="4"/>
      <c r="C4" s="4"/>
      <c r="D4" s="4"/>
      <c r="E4" s="303"/>
      <c r="F4" s="303"/>
      <c r="G4" s="304"/>
      <c r="H4" s="304"/>
      <c r="I4" s="304"/>
      <c r="J4" s="304"/>
      <c r="K4" s="304"/>
      <c r="L4" s="304"/>
      <c r="M4" s="4"/>
      <c r="N4" s="196"/>
      <c r="O4" s="196"/>
      <c r="X4" s="196"/>
      <c r="Y4" s="196"/>
      <c r="Z4" s="196"/>
      <c r="AA4" s="196"/>
      <c r="AJ4" s="196"/>
      <c r="AK4" s="196"/>
      <c r="AL4" s="196"/>
      <c r="AM4" s="823"/>
      <c r="AN4" s="824"/>
      <c r="AO4" s="823"/>
      <c r="AP4" s="823"/>
      <c r="AQ4" s="824"/>
      <c r="AR4" s="823"/>
      <c r="AS4" s="823"/>
      <c r="AT4" s="824"/>
      <c r="AU4" s="823"/>
      <c r="AV4" s="823"/>
      <c r="AW4" s="824"/>
      <c r="AX4" s="823"/>
      <c r="AY4" s="823"/>
      <c r="AZ4" s="824"/>
      <c r="BA4" s="823"/>
      <c r="BB4" s="823"/>
      <c r="BC4" s="824"/>
      <c r="BD4" s="823"/>
      <c r="BE4" s="823"/>
      <c r="BF4" s="824"/>
      <c r="BG4" s="823"/>
      <c r="BH4" s="823"/>
      <c r="BI4" s="824"/>
      <c r="BJ4" s="823"/>
      <c r="BK4" s="823"/>
      <c r="BL4" s="824"/>
      <c r="BM4" s="823"/>
      <c r="BN4" s="823"/>
      <c r="BO4" s="824"/>
      <c r="BP4" s="196"/>
    </row>
    <row r="5" spans="1:76" ht="6.75" customHeight="1" x14ac:dyDescent="0.3">
      <c r="A5" s="150"/>
      <c r="B5" s="4"/>
      <c r="C5" s="4"/>
      <c r="D5" s="4"/>
      <c r="E5" s="303"/>
      <c r="F5" s="303"/>
      <c r="G5" s="304"/>
      <c r="H5" s="304"/>
      <c r="I5" s="305"/>
      <c r="J5" s="305"/>
      <c r="K5" s="305"/>
      <c r="L5" s="305"/>
      <c r="M5" s="9"/>
      <c r="N5" s="196"/>
      <c r="O5" s="196"/>
      <c r="X5" s="196"/>
      <c r="Y5" s="196"/>
      <c r="Z5" s="196"/>
      <c r="AA5" s="196"/>
      <c r="AJ5" s="196"/>
      <c r="AK5" s="196"/>
      <c r="AL5" s="196"/>
      <c r="AM5" s="823"/>
      <c r="AN5" s="824"/>
      <c r="AO5" s="823"/>
      <c r="AP5" s="823"/>
      <c r="AQ5" s="824"/>
      <c r="AR5" s="823"/>
      <c r="AS5" s="823"/>
      <c r="AT5" s="824"/>
      <c r="AU5" s="823"/>
      <c r="AV5" s="823"/>
      <c r="AW5" s="824"/>
      <c r="AX5" s="823"/>
      <c r="AY5" s="823"/>
      <c r="AZ5" s="824"/>
      <c r="BA5" s="823"/>
      <c r="BB5" s="823"/>
      <c r="BC5" s="824"/>
      <c r="BD5" s="823"/>
      <c r="BE5" s="823"/>
      <c r="BF5" s="824"/>
      <c r="BG5" s="823"/>
      <c r="BH5" s="823"/>
      <c r="BI5" s="824"/>
      <c r="BJ5" s="823"/>
      <c r="BK5" s="823"/>
      <c r="BL5" s="824"/>
      <c r="BM5" s="823"/>
      <c r="BN5" s="823"/>
      <c r="BO5" s="824"/>
      <c r="BP5" s="196"/>
    </row>
    <row r="6" spans="1:76" ht="12" customHeight="1" x14ac:dyDescent="0.3">
      <c r="A6" s="150"/>
      <c r="B6" s="4"/>
      <c r="C6" s="4"/>
      <c r="D6" s="4"/>
      <c r="E6" s="303"/>
      <c r="F6" s="303"/>
      <c r="G6" s="304"/>
      <c r="H6" s="304"/>
      <c r="I6" s="305"/>
      <c r="J6" s="305"/>
      <c r="K6" s="305"/>
      <c r="L6" s="305"/>
      <c r="M6" s="9"/>
      <c r="N6" s="196"/>
      <c r="O6" s="196"/>
      <c r="X6" s="196"/>
      <c r="Y6" s="196"/>
      <c r="Z6" s="196"/>
      <c r="AA6" s="196"/>
      <c r="AJ6" s="196"/>
      <c r="AK6" s="196"/>
      <c r="AL6" s="196"/>
      <c r="AM6" s="823"/>
      <c r="AN6" s="824"/>
      <c r="AO6" s="823"/>
      <c r="AP6" s="823"/>
      <c r="AQ6" s="824"/>
      <c r="AR6" s="823"/>
      <c r="AS6" s="823"/>
      <c r="AT6" s="824"/>
      <c r="AU6" s="823"/>
      <c r="AV6" s="823"/>
      <c r="AW6" s="824"/>
      <c r="AX6" s="823"/>
      <c r="AY6" s="823"/>
      <c r="AZ6" s="824"/>
      <c r="BA6" s="823"/>
      <c r="BB6" s="823"/>
      <c r="BC6" s="824"/>
      <c r="BD6" s="823"/>
      <c r="BE6" s="823"/>
      <c r="BF6" s="824"/>
      <c r="BG6" s="823"/>
      <c r="BH6" s="823"/>
      <c r="BI6" s="824"/>
      <c r="BJ6" s="823"/>
      <c r="BK6" s="823"/>
      <c r="BL6" s="824"/>
      <c r="BM6" s="823"/>
      <c r="BN6" s="823"/>
      <c r="BO6" s="824"/>
      <c r="BP6" s="196"/>
    </row>
    <row r="7" spans="1:76" ht="13.5" customHeight="1" x14ac:dyDescent="0.3">
      <c r="A7" s="4"/>
      <c r="B7" s="99"/>
      <c r="C7" s="29"/>
      <c r="D7" s="865"/>
      <c r="E7" s="371" t="s">
        <v>588</v>
      </c>
      <c r="F7" s="371" t="s">
        <v>589</v>
      </c>
      <c r="G7" s="303" t="s">
        <v>26</v>
      </c>
      <c r="H7" s="303" t="s">
        <v>645</v>
      </c>
      <c r="I7" s="306" t="s">
        <v>27</v>
      </c>
      <c r="J7" s="306" t="s">
        <v>743</v>
      </c>
      <c r="K7" s="306" t="s">
        <v>744</v>
      </c>
      <c r="L7" s="306" t="s">
        <v>942</v>
      </c>
      <c r="M7" s="853" t="s">
        <v>658</v>
      </c>
      <c r="N7" s="196"/>
      <c r="O7" s="715"/>
      <c r="P7" s="371" t="s">
        <v>588</v>
      </c>
      <c r="Q7" s="371" t="s">
        <v>589</v>
      </c>
      <c r="R7" s="303" t="s">
        <v>26</v>
      </c>
      <c r="S7" s="303" t="s">
        <v>645</v>
      </c>
      <c r="T7" s="306" t="s">
        <v>27</v>
      </c>
      <c r="U7" s="306" t="s">
        <v>743</v>
      </c>
      <c r="V7" s="306" t="s">
        <v>744</v>
      </c>
      <c r="W7" s="306" t="s">
        <v>942</v>
      </c>
      <c r="X7" s="854"/>
      <c r="Y7" s="196"/>
      <c r="Z7" s="715"/>
      <c r="AA7" s="856"/>
      <c r="AB7" s="371" t="s">
        <v>588</v>
      </c>
      <c r="AC7" s="371" t="s">
        <v>589</v>
      </c>
      <c r="AD7" s="303" t="s">
        <v>26</v>
      </c>
      <c r="AE7" s="303" t="s">
        <v>645</v>
      </c>
      <c r="AF7" s="306" t="s">
        <v>27</v>
      </c>
      <c r="AG7" s="306" t="s">
        <v>743</v>
      </c>
      <c r="AH7" s="306" t="s">
        <v>744</v>
      </c>
      <c r="AI7" s="306" t="s">
        <v>942</v>
      </c>
      <c r="AJ7" s="855"/>
      <c r="AK7" s="196"/>
      <c r="AL7" s="715"/>
      <c r="AM7" s="952"/>
      <c r="AN7" s="867"/>
      <c r="AO7" s="829"/>
      <c r="AP7" s="828"/>
      <c r="AQ7" s="867"/>
      <c r="AR7" s="829"/>
      <c r="AS7" s="828"/>
      <c r="AT7" s="867"/>
      <c r="AU7" s="829"/>
      <c r="AV7" s="828"/>
      <c r="AW7" s="867"/>
      <c r="AX7" s="829"/>
      <c r="AY7" s="828"/>
      <c r="AZ7" s="867"/>
      <c r="BA7" s="829"/>
      <c r="BB7" s="828"/>
      <c r="BC7" s="867"/>
      <c r="BD7" s="829"/>
      <c r="BE7" s="828"/>
      <c r="BF7" s="867"/>
      <c r="BG7" s="829"/>
      <c r="BH7" s="828"/>
      <c r="BI7" s="867"/>
      <c r="BJ7" s="829"/>
      <c r="BK7" s="828"/>
      <c r="BL7" s="867"/>
      <c r="BM7" s="829"/>
      <c r="BN7" s="828"/>
      <c r="BO7" s="867"/>
      <c r="BP7" s="868"/>
      <c r="BQ7" s="712"/>
    </row>
    <row r="8" spans="1:76" s="465" customFormat="1" ht="13.5" customHeight="1" x14ac:dyDescent="0.25">
      <c r="A8" s="462"/>
      <c r="B8" s="863" t="s">
        <v>1746</v>
      </c>
      <c r="C8" s="864"/>
      <c r="D8" s="424"/>
      <c r="E8" s="463"/>
      <c r="F8" s="463"/>
      <c r="G8" s="463"/>
      <c r="H8" s="463"/>
      <c r="I8" s="463"/>
      <c r="J8" s="463"/>
      <c r="K8" s="463"/>
      <c r="L8" s="463"/>
      <c r="M8" s="714" t="s">
        <v>535</v>
      </c>
      <c r="N8" s="196"/>
      <c r="O8" s="715" t="s">
        <v>535</v>
      </c>
      <c r="P8" s="463"/>
      <c r="Q8" s="463"/>
      <c r="R8" s="463"/>
      <c r="S8" s="463"/>
      <c r="T8" s="463"/>
      <c r="U8" s="463"/>
      <c r="V8" s="463"/>
      <c r="W8" s="463"/>
      <c r="X8" s="716" t="s">
        <v>536</v>
      </c>
      <c r="Y8" s="196"/>
      <c r="Z8" s="715" t="s">
        <v>536</v>
      </c>
      <c r="AA8" s="857"/>
      <c r="AB8" s="463"/>
      <c r="AC8" s="463"/>
      <c r="AD8" s="463"/>
      <c r="AE8" s="463"/>
      <c r="AF8" s="463"/>
      <c r="AG8" s="463"/>
      <c r="AH8" s="463"/>
      <c r="AI8" s="463"/>
      <c r="AJ8" s="716" t="s">
        <v>667</v>
      </c>
      <c r="AK8" s="196"/>
      <c r="AL8" s="715" t="s">
        <v>667</v>
      </c>
      <c r="AM8" s="826"/>
      <c r="AN8" s="826"/>
      <c r="AO8" s="827"/>
      <c r="AP8" s="826"/>
      <c r="AQ8" s="826"/>
      <c r="AR8" s="827"/>
      <c r="AS8" s="826"/>
      <c r="AT8" s="826"/>
      <c r="AU8" s="827"/>
      <c r="AV8" s="826"/>
      <c r="AW8" s="826"/>
      <c r="AX8" s="827"/>
      <c r="AY8" s="826"/>
      <c r="AZ8" s="826"/>
      <c r="BA8" s="827"/>
      <c r="BB8" s="826"/>
      <c r="BC8" s="826"/>
      <c r="BD8" s="827"/>
      <c r="BE8" s="826"/>
      <c r="BF8" s="826"/>
      <c r="BG8" s="827"/>
      <c r="BH8" s="826"/>
      <c r="BI8" s="826"/>
      <c r="BJ8" s="827"/>
      <c r="BK8" s="826"/>
      <c r="BL8" s="826"/>
      <c r="BM8" s="827"/>
      <c r="BN8" s="826"/>
      <c r="BO8" s="826"/>
      <c r="BP8" s="866"/>
      <c r="BQ8" s="62"/>
    </row>
    <row r="9" spans="1:76" s="472" customFormat="1" ht="12.75" customHeight="1" x14ac:dyDescent="0.2">
      <c r="A9" s="795">
        <v>1</v>
      </c>
      <c r="B9" s="717" t="s">
        <v>1521</v>
      </c>
      <c r="C9" s="718"/>
      <c r="D9" s="468"/>
      <c r="E9" s="463">
        <v>10006</v>
      </c>
      <c r="F9" s="463"/>
      <c r="G9" s="463">
        <v>0</v>
      </c>
      <c r="H9" s="463" t="s">
        <v>581</v>
      </c>
      <c r="I9" s="463" t="s">
        <v>345</v>
      </c>
      <c r="J9" s="463">
        <v>75000</v>
      </c>
      <c r="K9" s="463">
        <v>1000000</v>
      </c>
      <c r="L9" s="463" t="s">
        <v>1774</v>
      </c>
      <c r="M9" s="459"/>
      <c r="N9" s="469"/>
      <c r="O9" s="794" t="str">
        <f t="shared" ref="O9:O52" si="0">IF(ISNUMBER(M9),M9,"")</f>
        <v/>
      </c>
      <c r="P9" s="463">
        <v>10057</v>
      </c>
      <c r="Q9" s="463"/>
      <c r="R9" s="463">
        <v>0</v>
      </c>
      <c r="S9" s="463" t="s">
        <v>581</v>
      </c>
      <c r="T9" s="463" t="s">
        <v>815</v>
      </c>
      <c r="U9" s="463">
        <v>500</v>
      </c>
      <c r="V9" s="463">
        <v>200000</v>
      </c>
      <c r="W9" s="463" t="s">
        <v>1014</v>
      </c>
      <c r="X9" s="459"/>
      <c r="Y9" s="470"/>
      <c r="Z9" s="473" t="str">
        <f t="shared" ref="Z9:Z25" si="1">IF(ISNUMBER(X9),X9,"")</f>
        <v/>
      </c>
      <c r="AA9" s="470"/>
      <c r="AB9" s="740"/>
      <c r="AC9" s="463"/>
      <c r="AD9" s="463">
        <v>0</v>
      </c>
      <c r="AE9" s="463" t="s">
        <v>581</v>
      </c>
      <c r="AF9" s="463"/>
      <c r="AG9" s="463">
        <v>500</v>
      </c>
      <c r="AH9" s="463">
        <v>200000</v>
      </c>
      <c r="AI9" s="463"/>
      <c r="AJ9" s="426"/>
      <c r="AK9" s="470"/>
      <c r="AL9" s="503" t="str">
        <f t="shared" ref="AL9:AL25" si="2">IF(ISNUMBER(AJ9),AJ9,"")</f>
        <v/>
      </c>
      <c r="AM9" s="816"/>
      <c r="AN9" s="816"/>
      <c r="AO9" s="814"/>
      <c r="AP9" s="816"/>
      <c r="AQ9" s="816"/>
      <c r="AR9" s="814"/>
      <c r="AS9" s="816"/>
      <c r="AT9" s="816"/>
      <c r="AU9" s="814"/>
      <c r="AV9" s="816"/>
      <c r="AW9" s="816"/>
      <c r="AX9" s="814"/>
      <c r="AY9" s="816"/>
      <c r="AZ9" s="816"/>
      <c r="BA9" s="814"/>
      <c r="BB9" s="816"/>
      <c r="BC9" s="816"/>
      <c r="BD9" s="814"/>
      <c r="BE9" s="816"/>
      <c r="BF9" s="816"/>
      <c r="BG9" s="814"/>
      <c r="BH9" s="816"/>
      <c r="BI9" s="816"/>
      <c r="BJ9" s="814"/>
      <c r="BK9" s="816"/>
      <c r="BL9" s="816"/>
      <c r="BM9" s="814"/>
      <c r="BN9" s="816"/>
      <c r="BO9" s="816"/>
      <c r="BP9" s="709"/>
      <c r="BQ9" s="421"/>
      <c r="BR9" s="465"/>
      <c r="BS9" s="465"/>
      <c r="BT9" s="465"/>
      <c r="BU9" s="465"/>
      <c r="BV9" s="465"/>
      <c r="BW9" s="465"/>
      <c r="BX9" s="465"/>
    </row>
    <row r="10" spans="1:76" s="472" customFormat="1" ht="12.75" customHeight="1" x14ac:dyDescent="0.2">
      <c r="A10" s="795">
        <v>2</v>
      </c>
      <c r="B10" s="791" t="s">
        <v>1747</v>
      </c>
      <c r="C10" s="718"/>
      <c r="D10" s="468"/>
      <c r="E10" s="739">
        <v>1391</v>
      </c>
      <c r="F10" s="463"/>
      <c r="G10" s="463">
        <v>0</v>
      </c>
      <c r="H10" s="463" t="s">
        <v>581</v>
      </c>
      <c r="I10" s="463" t="s">
        <v>346</v>
      </c>
      <c r="J10" s="463">
        <v>75000</v>
      </c>
      <c r="K10" s="463">
        <v>1000000</v>
      </c>
      <c r="L10" s="463" t="s">
        <v>1775</v>
      </c>
      <c r="M10" s="459"/>
      <c r="N10" s="469"/>
      <c r="O10" s="794" t="str">
        <f t="shared" si="0"/>
        <v/>
      </c>
      <c r="P10" s="739">
        <v>4627</v>
      </c>
      <c r="Q10" s="463"/>
      <c r="R10" s="463">
        <v>0</v>
      </c>
      <c r="S10" s="463" t="s">
        <v>581</v>
      </c>
      <c r="T10" s="463" t="s">
        <v>816</v>
      </c>
      <c r="U10" s="463">
        <v>500</v>
      </c>
      <c r="V10" s="463">
        <v>200000</v>
      </c>
      <c r="W10" s="463" t="s">
        <v>1707</v>
      </c>
      <c r="X10" s="459"/>
      <c r="Y10" s="470"/>
      <c r="Z10" s="473" t="str">
        <f t="shared" si="1"/>
        <v/>
      </c>
      <c r="AA10" s="470"/>
      <c r="AB10" s="740"/>
      <c r="AC10" s="463"/>
      <c r="AD10" s="463">
        <v>0</v>
      </c>
      <c r="AE10" s="463" t="s">
        <v>581</v>
      </c>
      <c r="AF10" s="463"/>
      <c r="AG10" s="463">
        <v>500</v>
      </c>
      <c r="AH10" s="463">
        <v>200000</v>
      </c>
      <c r="AI10" s="463"/>
      <c r="AJ10" s="426"/>
      <c r="AK10" s="470"/>
      <c r="AL10" s="503" t="str">
        <f t="shared" si="2"/>
        <v/>
      </c>
      <c r="AM10" s="901"/>
      <c r="AN10" s="820"/>
      <c r="AO10" s="820"/>
      <c r="AP10" s="820"/>
      <c r="AQ10" s="820"/>
      <c r="AR10" s="820"/>
      <c r="AS10" s="820"/>
      <c r="AT10" s="820"/>
      <c r="AU10" s="820"/>
      <c r="AV10" s="820"/>
      <c r="AW10" s="820"/>
      <c r="AX10" s="820"/>
      <c r="AY10" s="820"/>
      <c r="AZ10" s="820"/>
      <c r="BA10" s="820"/>
      <c r="BB10" s="820"/>
      <c r="BC10" s="820"/>
      <c r="BD10" s="820"/>
      <c r="BE10" s="820"/>
      <c r="BF10" s="820"/>
      <c r="BG10" s="820"/>
      <c r="BH10" s="820"/>
      <c r="BI10" s="820"/>
      <c r="BJ10" s="820"/>
      <c r="BK10" s="820"/>
      <c r="BL10" s="820"/>
      <c r="BM10" s="820"/>
      <c r="BN10" s="820"/>
      <c r="BO10" s="820"/>
      <c r="BP10" s="709"/>
      <c r="BQ10" s="421"/>
      <c r="BR10" s="474"/>
      <c r="BT10" s="474"/>
      <c r="BU10" s="474"/>
      <c r="BV10" s="474"/>
      <c r="BW10" s="474"/>
      <c r="BX10" s="474"/>
    </row>
    <row r="11" spans="1:76" s="472" customFormat="1" ht="12.75" customHeight="1" x14ac:dyDescent="0.2">
      <c r="A11" s="795">
        <v>3</v>
      </c>
      <c r="B11" s="791" t="s">
        <v>1756</v>
      </c>
      <c r="C11" s="718"/>
      <c r="D11" s="468"/>
      <c r="E11" s="740"/>
      <c r="F11" s="463"/>
      <c r="G11" s="463"/>
      <c r="H11" s="463"/>
      <c r="I11" s="463"/>
      <c r="J11" s="463"/>
      <c r="K11" s="463"/>
      <c r="L11" s="463" t="s">
        <v>1776</v>
      </c>
      <c r="M11" s="459"/>
      <c r="N11" s="469"/>
      <c r="O11" s="794" t="str">
        <f t="shared" si="0"/>
        <v/>
      </c>
      <c r="P11" s="463"/>
      <c r="Q11" s="463"/>
      <c r="R11" s="463"/>
      <c r="S11" s="463"/>
      <c r="T11" s="463"/>
      <c r="U11" s="463"/>
      <c r="V11" s="463"/>
      <c r="W11" s="463"/>
      <c r="X11" s="459"/>
      <c r="Y11" s="470"/>
      <c r="Z11" s="473" t="str">
        <f t="shared" si="1"/>
        <v/>
      </c>
      <c r="AA11" s="470"/>
      <c r="AB11" s="740"/>
      <c r="AC11" s="463"/>
      <c r="AD11" s="463"/>
      <c r="AE11" s="463"/>
      <c r="AF11" s="463"/>
      <c r="AG11" s="463"/>
      <c r="AH11" s="463"/>
      <c r="AI11" s="463"/>
      <c r="AJ11" s="426"/>
      <c r="AK11" s="470"/>
      <c r="AL11" s="503" t="str">
        <f t="shared" si="2"/>
        <v/>
      </c>
      <c r="AM11" s="901"/>
      <c r="AN11" s="820"/>
      <c r="AO11" s="820"/>
      <c r="AP11" s="820"/>
      <c r="AQ11" s="820"/>
      <c r="AR11" s="820"/>
      <c r="AS11" s="820"/>
      <c r="AT11" s="820"/>
      <c r="AU11" s="820"/>
      <c r="AV11" s="820"/>
      <c r="AW11" s="820"/>
      <c r="AX11" s="820"/>
      <c r="AY11" s="820"/>
      <c r="AZ11" s="820"/>
      <c r="BA11" s="820"/>
      <c r="BB11" s="820"/>
      <c r="BC11" s="820"/>
      <c r="BD11" s="820"/>
      <c r="BE11" s="820"/>
      <c r="BF11" s="820"/>
      <c r="BG11" s="820"/>
      <c r="BH11" s="820"/>
      <c r="BI11" s="820"/>
      <c r="BJ11" s="820"/>
      <c r="BK11" s="820"/>
      <c r="BL11" s="820"/>
      <c r="BM11" s="820"/>
      <c r="BN11" s="820"/>
      <c r="BO11" s="820"/>
      <c r="BP11" s="709"/>
      <c r="BQ11" s="421"/>
      <c r="BR11" s="474"/>
      <c r="BT11" s="474"/>
      <c r="BU11" s="474"/>
      <c r="BV11" s="474"/>
      <c r="BW11" s="474"/>
      <c r="BX11" s="474"/>
    </row>
    <row r="12" spans="1:76" s="472" customFormat="1" ht="12.75" customHeight="1" x14ac:dyDescent="0.2">
      <c r="A12" s="795">
        <v>4</v>
      </c>
      <c r="B12" s="717" t="s">
        <v>1522</v>
      </c>
      <c r="C12" s="718"/>
      <c r="D12" s="468"/>
      <c r="E12" s="463">
        <v>10007</v>
      </c>
      <c r="F12" s="463"/>
      <c r="G12" s="463">
        <v>0</v>
      </c>
      <c r="H12" s="463" t="s">
        <v>581</v>
      </c>
      <c r="I12" s="463" t="s">
        <v>347</v>
      </c>
      <c r="J12" s="463">
        <v>75000</v>
      </c>
      <c r="K12" s="463">
        <v>1000000</v>
      </c>
      <c r="L12" s="463" t="s">
        <v>1777</v>
      </c>
      <c r="M12" s="459"/>
      <c r="N12" s="469"/>
      <c r="O12" s="794" t="str">
        <f t="shared" si="0"/>
        <v/>
      </c>
      <c r="P12" s="463">
        <v>10058</v>
      </c>
      <c r="Q12" s="463"/>
      <c r="R12" s="463">
        <v>0</v>
      </c>
      <c r="S12" s="463" t="s">
        <v>581</v>
      </c>
      <c r="T12" s="463" t="s">
        <v>817</v>
      </c>
      <c r="U12" s="463">
        <v>500</v>
      </c>
      <c r="V12" s="463">
        <v>200000</v>
      </c>
      <c r="W12" s="463" t="s">
        <v>1015</v>
      </c>
      <c r="X12" s="459"/>
      <c r="Y12" s="470"/>
      <c r="Z12" s="473" t="str">
        <f t="shared" si="1"/>
        <v/>
      </c>
      <c r="AA12" s="470"/>
      <c r="AB12" s="740"/>
      <c r="AC12" s="463"/>
      <c r="AD12" s="463">
        <v>0</v>
      </c>
      <c r="AE12" s="463" t="s">
        <v>581</v>
      </c>
      <c r="AF12" s="463"/>
      <c r="AG12" s="463">
        <v>500</v>
      </c>
      <c r="AH12" s="463">
        <v>200000</v>
      </c>
      <c r="AI12" s="463"/>
      <c r="AJ12" s="426"/>
      <c r="AK12" s="470"/>
      <c r="AL12" s="503" t="str">
        <f t="shared" si="2"/>
        <v/>
      </c>
      <c r="AM12" s="901"/>
      <c r="AN12" s="820"/>
      <c r="AO12" s="820"/>
      <c r="AP12" s="820"/>
      <c r="AQ12" s="820"/>
      <c r="AR12" s="820"/>
      <c r="AS12" s="820"/>
      <c r="AT12" s="820"/>
      <c r="AU12" s="820"/>
      <c r="AV12" s="820"/>
      <c r="AW12" s="820"/>
      <c r="AX12" s="820"/>
      <c r="AY12" s="820"/>
      <c r="AZ12" s="820"/>
      <c r="BA12" s="820"/>
      <c r="BB12" s="820"/>
      <c r="BC12" s="820"/>
      <c r="BD12" s="820"/>
      <c r="BE12" s="820"/>
      <c r="BF12" s="820"/>
      <c r="BG12" s="820"/>
      <c r="BH12" s="820"/>
      <c r="BI12" s="820"/>
      <c r="BJ12" s="820"/>
      <c r="BK12" s="820"/>
      <c r="BL12" s="820"/>
      <c r="BM12" s="820"/>
      <c r="BN12" s="820"/>
      <c r="BO12" s="820"/>
      <c r="BP12" s="709"/>
      <c r="BQ12" s="421"/>
      <c r="BR12" s="474"/>
      <c r="BT12" s="474"/>
      <c r="BU12" s="474"/>
      <c r="BV12" s="474"/>
      <c r="BW12" s="474"/>
      <c r="BX12" s="474"/>
    </row>
    <row r="13" spans="1:76" s="472" customFormat="1" ht="12.75" customHeight="1" x14ac:dyDescent="0.25">
      <c r="A13" s="795">
        <v>5</v>
      </c>
      <c r="B13" s="717" t="s">
        <v>1704</v>
      </c>
      <c r="C13" s="718"/>
      <c r="D13" s="468"/>
      <c r="E13" s="463">
        <v>5070</v>
      </c>
      <c r="F13" s="463"/>
      <c r="G13" s="463">
        <v>0</v>
      </c>
      <c r="H13" s="463" t="s">
        <v>581</v>
      </c>
      <c r="I13" s="463" t="s">
        <v>348</v>
      </c>
      <c r="J13" s="463">
        <v>75000</v>
      </c>
      <c r="K13" s="463">
        <v>1000000</v>
      </c>
      <c r="L13" s="463" t="s">
        <v>1778</v>
      </c>
      <c r="M13" s="459"/>
      <c r="N13" s="469"/>
      <c r="O13" s="794" t="str">
        <f t="shared" si="0"/>
        <v/>
      </c>
      <c r="P13" s="463">
        <v>5073</v>
      </c>
      <c r="Q13" s="463"/>
      <c r="R13" s="463">
        <v>0</v>
      </c>
      <c r="S13" s="463" t="s">
        <v>581</v>
      </c>
      <c r="T13" s="463" t="s">
        <v>818</v>
      </c>
      <c r="U13" s="463">
        <v>500</v>
      </c>
      <c r="V13" s="463">
        <v>200000</v>
      </c>
      <c r="W13" s="463" t="s">
        <v>1708</v>
      </c>
      <c r="X13" s="459"/>
      <c r="Y13" s="470"/>
      <c r="Z13" s="473" t="str">
        <f t="shared" si="1"/>
        <v/>
      </c>
      <c r="AA13" s="470"/>
      <c r="AB13" s="740"/>
      <c r="AC13" s="463"/>
      <c r="AD13" s="463">
        <v>0</v>
      </c>
      <c r="AE13" s="463" t="s">
        <v>581</v>
      </c>
      <c r="AF13" s="463"/>
      <c r="AG13" s="463">
        <v>500</v>
      </c>
      <c r="AH13" s="463">
        <v>200000</v>
      </c>
      <c r="AI13" s="463"/>
      <c r="AJ13" s="426"/>
      <c r="AK13" s="470"/>
      <c r="AL13" s="503" t="str">
        <f t="shared" si="2"/>
        <v/>
      </c>
      <c r="AM13" s="901"/>
      <c r="AN13" s="820"/>
      <c r="AO13" s="820"/>
      <c r="AP13" s="820"/>
      <c r="AQ13" s="820"/>
      <c r="AR13" s="820"/>
      <c r="AS13" s="820"/>
      <c r="AT13" s="820"/>
      <c r="AU13" s="820"/>
      <c r="AV13" s="820"/>
      <c r="AW13" s="820"/>
      <c r="AX13" s="820"/>
      <c r="AY13" s="820"/>
      <c r="AZ13" s="820"/>
      <c r="BA13" s="820"/>
      <c r="BB13" s="820"/>
      <c r="BC13" s="820"/>
      <c r="BD13" s="820"/>
      <c r="BE13" s="820"/>
      <c r="BF13" s="820"/>
      <c r="BG13" s="820"/>
      <c r="BH13" s="820"/>
      <c r="BI13" s="820"/>
      <c r="BJ13" s="820"/>
      <c r="BK13" s="820"/>
      <c r="BL13" s="820"/>
      <c r="BM13" s="820"/>
      <c r="BN13" s="820"/>
      <c r="BO13" s="820"/>
      <c r="BP13" s="709"/>
      <c r="BQ13" s="62"/>
      <c r="BR13" s="474"/>
      <c r="BT13" s="474"/>
      <c r="BU13" s="474"/>
      <c r="BV13" s="474"/>
      <c r="BW13" s="474"/>
      <c r="BX13" s="474"/>
    </row>
    <row r="14" spans="1:76" s="472" customFormat="1" ht="12.75" customHeight="1" x14ac:dyDescent="0.25">
      <c r="A14" s="795">
        <v>6</v>
      </c>
      <c r="B14" s="791" t="s">
        <v>1702</v>
      </c>
      <c r="C14" s="807"/>
      <c r="D14" s="468"/>
      <c r="E14" s="463">
        <v>10461</v>
      </c>
      <c r="F14" s="463"/>
      <c r="G14" s="463">
        <v>0</v>
      </c>
      <c r="H14" s="463" t="s">
        <v>581</v>
      </c>
      <c r="I14" s="463" t="s">
        <v>349</v>
      </c>
      <c r="J14" s="463">
        <v>75000</v>
      </c>
      <c r="K14" s="463">
        <v>1000000</v>
      </c>
      <c r="L14" s="463" t="s">
        <v>1779</v>
      </c>
      <c r="M14" s="459"/>
      <c r="N14" s="469"/>
      <c r="O14" s="794" t="str">
        <f t="shared" si="0"/>
        <v/>
      </c>
      <c r="P14" s="463">
        <v>10464</v>
      </c>
      <c r="Q14" s="463"/>
      <c r="R14" s="463">
        <v>0</v>
      </c>
      <c r="S14" s="463" t="s">
        <v>581</v>
      </c>
      <c r="T14" s="463" t="s">
        <v>819</v>
      </c>
      <c r="U14" s="463">
        <v>500</v>
      </c>
      <c r="V14" s="463">
        <v>200000</v>
      </c>
      <c r="W14" s="463" t="s">
        <v>1709</v>
      </c>
      <c r="X14" s="459"/>
      <c r="Y14" s="470"/>
      <c r="Z14" s="473" t="str">
        <f t="shared" si="1"/>
        <v/>
      </c>
      <c r="AA14" s="470"/>
      <c r="AB14" s="740"/>
      <c r="AC14" s="463"/>
      <c r="AD14" s="463">
        <v>0</v>
      </c>
      <c r="AE14" s="463" t="s">
        <v>581</v>
      </c>
      <c r="AF14" s="463"/>
      <c r="AG14" s="463">
        <v>500</v>
      </c>
      <c r="AH14" s="463">
        <v>200000</v>
      </c>
      <c r="AI14" s="463"/>
      <c r="AJ14" s="426"/>
      <c r="AK14" s="470"/>
      <c r="AL14" s="503" t="str">
        <f t="shared" si="2"/>
        <v/>
      </c>
      <c r="AM14" s="901"/>
      <c r="AN14" s="820"/>
      <c r="AO14" s="820"/>
      <c r="AP14" s="820"/>
      <c r="AQ14" s="820"/>
      <c r="AR14" s="820"/>
      <c r="AS14" s="820"/>
      <c r="AT14" s="820"/>
      <c r="AU14" s="820"/>
      <c r="AV14" s="820"/>
      <c r="AW14" s="820"/>
      <c r="AX14" s="820"/>
      <c r="AY14" s="820"/>
      <c r="AZ14" s="820"/>
      <c r="BA14" s="820"/>
      <c r="BB14" s="820"/>
      <c r="BC14" s="820"/>
      <c r="BD14" s="820"/>
      <c r="BE14" s="820"/>
      <c r="BF14" s="820"/>
      <c r="BG14" s="820"/>
      <c r="BH14" s="820"/>
      <c r="BI14" s="820"/>
      <c r="BJ14" s="820"/>
      <c r="BK14" s="820"/>
      <c r="BL14" s="820"/>
      <c r="BM14" s="820"/>
      <c r="BN14" s="820"/>
      <c r="BO14" s="820"/>
      <c r="BP14" s="709"/>
      <c r="BQ14" s="62"/>
      <c r="BR14" s="474"/>
      <c r="BT14" s="474"/>
      <c r="BU14" s="474"/>
      <c r="BV14" s="474"/>
      <c r="BW14" s="474"/>
      <c r="BX14" s="474"/>
    </row>
    <row r="15" spans="1:76" s="472" customFormat="1" ht="12.75" customHeight="1" x14ac:dyDescent="0.25">
      <c r="A15" s="795">
        <v>7</v>
      </c>
      <c r="B15" s="791" t="s">
        <v>1705</v>
      </c>
      <c r="C15" s="807"/>
      <c r="D15" s="468"/>
      <c r="E15" s="463">
        <v>10462</v>
      </c>
      <c r="F15" s="463"/>
      <c r="G15" s="463">
        <v>0</v>
      </c>
      <c r="H15" s="463" t="s">
        <v>581</v>
      </c>
      <c r="I15" s="463" t="s">
        <v>350</v>
      </c>
      <c r="J15" s="463">
        <v>75000</v>
      </c>
      <c r="K15" s="463">
        <v>1000000</v>
      </c>
      <c r="L15" s="463" t="s">
        <v>1780</v>
      </c>
      <c r="M15" s="459"/>
      <c r="N15" s="469"/>
      <c r="O15" s="794" t="str">
        <f t="shared" si="0"/>
        <v/>
      </c>
      <c r="P15" s="463">
        <v>10465</v>
      </c>
      <c r="Q15" s="463"/>
      <c r="R15" s="463">
        <v>0</v>
      </c>
      <c r="S15" s="463" t="s">
        <v>581</v>
      </c>
      <c r="T15" s="463" t="s">
        <v>820</v>
      </c>
      <c r="U15" s="463">
        <v>500</v>
      </c>
      <c r="V15" s="463">
        <v>200000</v>
      </c>
      <c r="W15" s="463" t="s">
        <v>1710</v>
      </c>
      <c r="X15" s="459"/>
      <c r="Y15" s="470"/>
      <c r="Z15" s="473" t="str">
        <f t="shared" si="1"/>
        <v/>
      </c>
      <c r="AA15" s="470"/>
      <c r="AB15" s="740"/>
      <c r="AC15" s="463"/>
      <c r="AD15" s="463">
        <v>0</v>
      </c>
      <c r="AE15" s="463" t="s">
        <v>581</v>
      </c>
      <c r="AF15" s="463"/>
      <c r="AG15" s="463">
        <v>500</v>
      </c>
      <c r="AH15" s="463">
        <v>200000</v>
      </c>
      <c r="AI15" s="463"/>
      <c r="AJ15" s="426"/>
      <c r="AK15" s="470"/>
      <c r="AL15" s="503" t="str">
        <f t="shared" si="2"/>
        <v/>
      </c>
      <c r="AM15" s="901"/>
      <c r="AN15" s="820"/>
      <c r="AO15" s="820"/>
      <c r="AP15" s="820"/>
      <c r="AQ15" s="820"/>
      <c r="AR15" s="820"/>
      <c r="AS15" s="820"/>
      <c r="AT15" s="820"/>
      <c r="AU15" s="820"/>
      <c r="AV15" s="820"/>
      <c r="AW15" s="820"/>
      <c r="AX15" s="820"/>
      <c r="AY15" s="820"/>
      <c r="AZ15" s="820"/>
      <c r="BA15" s="820"/>
      <c r="BB15" s="820"/>
      <c r="BC15" s="820"/>
      <c r="BD15" s="820"/>
      <c r="BE15" s="820"/>
      <c r="BF15" s="820"/>
      <c r="BG15" s="820"/>
      <c r="BH15" s="820"/>
      <c r="BI15" s="820"/>
      <c r="BJ15" s="820"/>
      <c r="BK15" s="820"/>
      <c r="BL15" s="820"/>
      <c r="BM15" s="820"/>
      <c r="BN15" s="820"/>
      <c r="BO15" s="820"/>
      <c r="BP15" s="709"/>
      <c r="BQ15" s="62"/>
      <c r="BR15" s="474"/>
      <c r="BT15" s="474"/>
      <c r="BU15" s="474"/>
      <c r="BV15" s="474"/>
      <c r="BW15" s="474"/>
      <c r="BX15" s="474"/>
    </row>
    <row r="16" spans="1:76" s="472" customFormat="1" ht="12.75" customHeight="1" x14ac:dyDescent="0.25">
      <c r="A16" s="795">
        <v>8</v>
      </c>
      <c r="B16" s="791" t="s">
        <v>1751</v>
      </c>
      <c r="C16" s="807"/>
      <c r="D16" s="468"/>
      <c r="E16" s="740"/>
      <c r="F16" s="463"/>
      <c r="G16" s="463"/>
      <c r="H16" s="463"/>
      <c r="I16" s="463"/>
      <c r="J16" s="463"/>
      <c r="K16" s="463"/>
      <c r="L16" s="463" t="s">
        <v>1781</v>
      </c>
      <c r="M16" s="459"/>
      <c r="N16" s="469"/>
      <c r="O16" s="794" t="str">
        <f t="shared" si="0"/>
        <v/>
      </c>
      <c r="P16" s="740"/>
      <c r="Q16" s="463"/>
      <c r="R16" s="463"/>
      <c r="S16" s="463"/>
      <c r="T16" s="463"/>
      <c r="U16" s="463"/>
      <c r="V16" s="463"/>
      <c r="W16" s="463"/>
      <c r="X16" s="459"/>
      <c r="Y16" s="470"/>
      <c r="Z16" s="473" t="str">
        <f t="shared" si="1"/>
        <v/>
      </c>
      <c r="AA16" s="470"/>
      <c r="AB16" s="740"/>
      <c r="AC16" s="463"/>
      <c r="AD16" s="463"/>
      <c r="AE16" s="463"/>
      <c r="AF16" s="463"/>
      <c r="AG16" s="463"/>
      <c r="AH16" s="463"/>
      <c r="AI16" s="463"/>
      <c r="AJ16" s="426"/>
      <c r="AK16" s="470"/>
      <c r="AL16" s="503" t="str">
        <f t="shared" si="2"/>
        <v/>
      </c>
      <c r="AM16" s="901"/>
      <c r="AN16" s="820"/>
      <c r="AO16" s="820"/>
      <c r="AP16" s="820"/>
      <c r="AQ16" s="820"/>
      <c r="AR16" s="820"/>
      <c r="AS16" s="820"/>
      <c r="AT16" s="820"/>
      <c r="AU16" s="820"/>
      <c r="AV16" s="820"/>
      <c r="AW16" s="820"/>
      <c r="AX16" s="820"/>
      <c r="AY16" s="820"/>
      <c r="AZ16" s="820"/>
      <c r="BA16" s="820"/>
      <c r="BB16" s="820"/>
      <c r="BC16" s="820"/>
      <c r="BD16" s="820"/>
      <c r="BE16" s="820"/>
      <c r="BF16" s="820"/>
      <c r="BG16" s="820"/>
      <c r="BH16" s="820"/>
      <c r="BI16" s="820"/>
      <c r="BJ16" s="820"/>
      <c r="BK16" s="820"/>
      <c r="BL16" s="820"/>
      <c r="BM16" s="820"/>
      <c r="BN16" s="820"/>
      <c r="BO16" s="820"/>
      <c r="BP16" s="709"/>
      <c r="BQ16" s="62"/>
      <c r="BR16" s="474"/>
      <c r="BT16" s="474"/>
      <c r="BU16" s="474"/>
      <c r="BV16" s="474"/>
      <c r="BW16" s="474"/>
      <c r="BX16" s="474"/>
    </row>
    <row r="17" spans="1:76" s="472" customFormat="1" ht="12.75" customHeight="1" x14ac:dyDescent="0.25">
      <c r="A17" s="795">
        <v>9</v>
      </c>
      <c r="B17" s="791" t="s">
        <v>1706</v>
      </c>
      <c r="C17" s="807"/>
      <c r="D17" s="468"/>
      <c r="E17" s="463">
        <v>10463</v>
      </c>
      <c r="F17" s="463"/>
      <c r="G17" s="463">
        <v>0</v>
      </c>
      <c r="H17" s="463" t="s">
        <v>581</v>
      </c>
      <c r="I17" s="463" t="s">
        <v>351</v>
      </c>
      <c r="J17" s="463">
        <v>75000</v>
      </c>
      <c r="K17" s="463">
        <v>1000000</v>
      </c>
      <c r="L17" s="463" t="s">
        <v>1782</v>
      </c>
      <c r="M17" s="459"/>
      <c r="N17" s="469"/>
      <c r="O17" s="794" t="str">
        <f t="shared" si="0"/>
        <v/>
      </c>
      <c r="P17" s="463">
        <v>10466</v>
      </c>
      <c r="Q17" s="463"/>
      <c r="R17" s="463">
        <v>0</v>
      </c>
      <c r="S17" s="463" t="s">
        <v>581</v>
      </c>
      <c r="T17" s="463" t="s">
        <v>821</v>
      </c>
      <c r="U17" s="463">
        <v>500</v>
      </c>
      <c r="V17" s="463">
        <v>200000</v>
      </c>
      <c r="W17" s="463" t="s">
        <v>1711</v>
      </c>
      <c r="X17" s="459"/>
      <c r="Y17" s="470"/>
      <c r="Z17" s="473" t="str">
        <f t="shared" si="1"/>
        <v/>
      </c>
      <c r="AA17" s="470"/>
      <c r="AB17" s="740"/>
      <c r="AC17" s="463"/>
      <c r="AD17" s="463">
        <v>0</v>
      </c>
      <c r="AE17" s="463" t="s">
        <v>581</v>
      </c>
      <c r="AF17" s="463"/>
      <c r="AG17" s="463">
        <v>500</v>
      </c>
      <c r="AH17" s="463">
        <v>200000</v>
      </c>
      <c r="AI17" s="463"/>
      <c r="AJ17" s="426"/>
      <c r="AK17" s="470"/>
      <c r="AL17" s="503" t="str">
        <f t="shared" si="2"/>
        <v/>
      </c>
      <c r="AM17" s="901"/>
      <c r="AN17" s="820"/>
      <c r="AO17" s="820"/>
      <c r="AP17" s="820"/>
      <c r="AQ17" s="820"/>
      <c r="AR17" s="820"/>
      <c r="AS17" s="820"/>
      <c r="AT17" s="820"/>
      <c r="AU17" s="820"/>
      <c r="AV17" s="820"/>
      <c r="AW17" s="820"/>
      <c r="AX17" s="820"/>
      <c r="AY17" s="820"/>
      <c r="AZ17" s="820"/>
      <c r="BA17" s="820"/>
      <c r="BB17" s="820"/>
      <c r="BC17" s="820"/>
      <c r="BD17" s="820"/>
      <c r="BE17" s="820"/>
      <c r="BF17" s="820"/>
      <c r="BG17" s="820"/>
      <c r="BH17" s="820"/>
      <c r="BI17" s="820"/>
      <c r="BJ17" s="820"/>
      <c r="BK17" s="820"/>
      <c r="BL17" s="820"/>
      <c r="BM17" s="820"/>
      <c r="BN17" s="820"/>
      <c r="BO17" s="820"/>
      <c r="BP17" s="709"/>
      <c r="BQ17" s="62"/>
      <c r="BR17" s="474"/>
      <c r="BT17" s="474"/>
      <c r="BU17" s="474"/>
      <c r="BV17" s="474"/>
      <c r="BW17" s="474"/>
      <c r="BX17" s="474"/>
    </row>
    <row r="18" spans="1:76" s="472" customFormat="1" ht="12.75" customHeight="1" x14ac:dyDescent="0.25">
      <c r="A18" s="795">
        <v>10</v>
      </c>
      <c r="B18" s="791" t="s">
        <v>1752</v>
      </c>
      <c r="C18" s="467"/>
      <c r="D18" s="468"/>
      <c r="E18" s="739">
        <v>5244</v>
      </c>
      <c r="F18" s="463"/>
      <c r="G18" s="463">
        <v>0</v>
      </c>
      <c r="H18" s="463" t="s">
        <v>581</v>
      </c>
      <c r="I18" s="463" t="s">
        <v>352</v>
      </c>
      <c r="J18" s="463">
        <v>75000</v>
      </c>
      <c r="K18" s="463">
        <v>1000000</v>
      </c>
      <c r="L18" s="463" t="s">
        <v>1783</v>
      </c>
      <c r="M18" s="459"/>
      <c r="N18" s="469"/>
      <c r="O18" s="794" t="str">
        <f t="shared" si="0"/>
        <v/>
      </c>
      <c r="P18" s="739">
        <v>5245</v>
      </c>
      <c r="Q18" s="463"/>
      <c r="R18" s="463">
        <v>0</v>
      </c>
      <c r="S18" s="463" t="s">
        <v>581</v>
      </c>
      <c r="T18" s="463" t="s">
        <v>822</v>
      </c>
      <c r="U18" s="463">
        <v>500</v>
      </c>
      <c r="V18" s="463">
        <v>200000</v>
      </c>
      <c r="W18" s="463" t="s">
        <v>1712</v>
      </c>
      <c r="X18" s="459"/>
      <c r="Y18" s="470"/>
      <c r="Z18" s="473" t="str">
        <f t="shared" si="1"/>
        <v/>
      </c>
      <c r="AA18" s="470"/>
      <c r="AB18" s="740"/>
      <c r="AC18" s="463"/>
      <c r="AD18" s="463">
        <v>0</v>
      </c>
      <c r="AE18" s="463" t="s">
        <v>581</v>
      </c>
      <c r="AF18" s="463"/>
      <c r="AG18" s="463">
        <v>500</v>
      </c>
      <c r="AH18" s="463">
        <v>200000</v>
      </c>
      <c r="AI18" s="463"/>
      <c r="AJ18" s="426"/>
      <c r="AK18" s="470"/>
      <c r="AL18" s="503" t="str">
        <f t="shared" si="2"/>
        <v/>
      </c>
      <c r="AM18" s="901"/>
      <c r="AN18" s="820"/>
      <c r="AO18" s="820"/>
      <c r="AP18" s="820"/>
      <c r="AQ18" s="820"/>
      <c r="AR18" s="820"/>
      <c r="AS18" s="820"/>
      <c r="AT18" s="820"/>
      <c r="AU18" s="820"/>
      <c r="AV18" s="820"/>
      <c r="AW18" s="820"/>
      <c r="AX18" s="820"/>
      <c r="AY18" s="820"/>
      <c r="AZ18" s="820"/>
      <c r="BA18" s="820"/>
      <c r="BB18" s="820"/>
      <c r="BC18" s="820"/>
      <c r="BD18" s="820"/>
      <c r="BE18" s="820"/>
      <c r="BF18" s="820"/>
      <c r="BG18" s="820"/>
      <c r="BH18" s="820"/>
      <c r="BI18" s="820"/>
      <c r="BJ18" s="820"/>
      <c r="BK18" s="820"/>
      <c r="BL18" s="820"/>
      <c r="BM18" s="820"/>
      <c r="BN18" s="820"/>
      <c r="BO18" s="820"/>
      <c r="BP18" s="709"/>
      <c r="BQ18" s="62"/>
      <c r="BR18" s="474"/>
      <c r="BS18" s="474"/>
      <c r="BT18" s="474"/>
      <c r="BU18" s="474"/>
      <c r="BV18" s="474"/>
      <c r="BW18" s="474"/>
      <c r="BX18" s="474"/>
    </row>
    <row r="19" spans="1:76" s="472" customFormat="1" ht="12.75" customHeight="1" x14ac:dyDescent="0.25">
      <c r="A19" s="795">
        <v>11</v>
      </c>
      <c r="B19" s="791" t="s">
        <v>1753</v>
      </c>
      <c r="C19" s="467"/>
      <c r="D19" s="468"/>
      <c r="E19" s="740"/>
      <c r="F19" s="463"/>
      <c r="G19" s="463"/>
      <c r="H19" s="463"/>
      <c r="I19" s="463"/>
      <c r="J19" s="463"/>
      <c r="K19" s="463"/>
      <c r="L19" s="463" t="s">
        <v>1784</v>
      </c>
      <c r="M19" s="459"/>
      <c r="N19" s="469"/>
      <c r="O19" s="794" t="str">
        <f t="shared" si="0"/>
        <v/>
      </c>
      <c r="P19" s="740"/>
      <c r="Q19" s="463"/>
      <c r="R19" s="463"/>
      <c r="S19" s="463"/>
      <c r="T19" s="463"/>
      <c r="U19" s="463"/>
      <c r="V19" s="463"/>
      <c r="W19" s="463"/>
      <c r="X19" s="459"/>
      <c r="Y19" s="470"/>
      <c r="Z19" s="473" t="str">
        <f t="shared" si="1"/>
        <v/>
      </c>
      <c r="AA19" s="470"/>
      <c r="AB19" s="740"/>
      <c r="AC19" s="463"/>
      <c r="AD19" s="463"/>
      <c r="AE19" s="463"/>
      <c r="AF19" s="463"/>
      <c r="AG19" s="463"/>
      <c r="AH19" s="463"/>
      <c r="AI19" s="463"/>
      <c r="AJ19" s="426"/>
      <c r="AK19" s="470"/>
      <c r="AL19" s="503" t="str">
        <f t="shared" si="2"/>
        <v/>
      </c>
      <c r="AM19" s="901"/>
      <c r="AN19" s="820"/>
      <c r="AO19" s="820"/>
      <c r="AP19" s="820"/>
      <c r="AQ19" s="820"/>
      <c r="AR19" s="820"/>
      <c r="AS19" s="820"/>
      <c r="AT19" s="820"/>
      <c r="AU19" s="820"/>
      <c r="AV19" s="820"/>
      <c r="AW19" s="820"/>
      <c r="AX19" s="820"/>
      <c r="AY19" s="820"/>
      <c r="AZ19" s="820"/>
      <c r="BA19" s="820"/>
      <c r="BB19" s="820"/>
      <c r="BC19" s="820"/>
      <c r="BD19" s="820"/>
      <c r="BE19" s="820"/>
      <c r="BF19" s="820"/>
      <c r="BG19" s="820"/>
      <c r="BH19" s="820"/>
      <c r="BI19" s="820"/>
      <c r="BJ19" s="820"/>
      <c r="BK19" s="820"/>
      <c r="BL19" s="820"/>
      <c r="BM19" s="820"/>
      <c r="BN19" s="820"/>
      <c r="BO19" s="820"/>
      <c r="BP19" s="709"/>
      <c r="BQ19" s="62"/>
      <c r="BR19" s="474"/>
      <c r="BS19" s="474"/>
      <c r="BT19" s="474"/>
      <c r="BU19" s="474"/>
      <c r="BV19" s="474"/>
      <c r="BW19" s="474"/>
      <c r="BX19" s="474"/>
    </row>
    <row r="20" spans="1:76" s="472" customFormat="1" ht="12.75" customHeight="1" x14ac:dyDescent="0.25">
      <c r="A20" s="795">
        <v>12</v>
      </c>
      <c r="B20" s="717" t="s">
        <v>1523</v>
      </c>
      <c r="C20" s="718"/>
      <c r="D20" s="468"/>
      <c r="E20" s="463">
        <v>4287</v>
      </c>
      <c r="F20" s="463"/>
      <c r="G20" s="463">
        <v>0</v>
      </c>
      <c r="H20" s="463" t="s">
        <v>581</v>
      </c>
      <c r="I20" s="463" t="s">
        <v>353</v>
      </c>
      <c r="J20" s="463">
        <v>75000</v>
      </c>
      <c r="K20" s="463">
        <v>1000000</v>
      </c>
      <c r="L20" s="463" t="s">
        <v>1785</v>
      </c>
      <c r="M20" s="459"/>
      <c r="N20" s="469"/>
      <c r="O20" s="794" t="str">
        <f t="shared" si="0"/>
        <v/>
      </c>
      <c r="P20" s="463">
        <v>4632</v>
      </c>
      <c r="Q20" s="463"/>
      <c r="R20" s="463">
        <v>0</v>
      </c>
      <c r="S20" s="463" t="s">
        <v>581</v>
      </c>
      <c r="T20" s="463" t="s">
        <v>823</v>
      </c>
      <c r="U20" s="463">
        <v>500</v>
      </c>
      <c r="V20" s="463">
        <v>200000</v>
      </c>
      <c r="W20" s="463" t="s">
        <v>1021</v>
      </c>
      <c r="X20" s="459"/>
      <c r="Y20" s="470"/>
      <c r="Z20" s="473" t="str">
        <f t="shared" si="1"/>
        <v/>
      </c>
      <c r="AA20" s="470"/>
      <c r="AB20" s="740"/>
      <c r="AC20" s="463"/>
      <c r="AD20" s="463">
        <v>0</v>
      </c>
      <c r="AE20" s="463" t="s">
        <v>581</v>
      </c>
      <c r="AF20" s="463"/>
      <c r="AG20" s="463">
        <v>500</v>
      </c>
      <c r="AH20" s="463">
        <v>200000</v>
      </c>
      <c r="AI20" s="463"/>
      <c r="AJ20" s="426"/>
      <c r="AK20" s="470"/>
      <c r="AL20" s="503" t="str">
        <f t="shared" si="2"/>
        <v/>
      </c>
      <c r="AM20" s="901"/>
      <c r="AN20" s="820"/>
      <c r="AO20" s="820"/>
      <c r="AP20" s="820"/>
      <c r="AQ20" s="820"/>
      <c r="AR20" s="820"/>
      <c r="AS20" s="820"/>
      <c r="AT20" s="820"/>
      <c r="AU20" s="820"/>
      <c r="AV20" s="820"/>
      <c r="AW20" s="820"/>
      <c r="AX20" s="820"/>
      <c r="AY20" s="820"/>
      <c r="AZ20" s="820"/>
      <c r="BA20" s="820"/>
      <c r="BB20" s="820"/>
      <c r="BC20" s="820"/>
      <c r="BD20" s="820"/>
      <c r="BE20" s="820"/>
      <c r="BF20" s="820"/>
      <c r="BG20" s="820"/>
      <c r="BH20" s="820"/>
      <c r="BI20" s="820"/>
      <c r="BJ20" s="820"/>
      <c r="BK20" s="820"/>
      <c r="BL20" s="820"/>
      <c r="BM20" s="820"/>
      <c r="BN20" s="820"/>
      <c r="BO20" s="820"/>
      <c r="BP20" s="709"/>
      <c r="BQ20" s="62"/>
      <c r="BR20" s="474"/>
      <c r="BS20" s="474"/>
      <c r="BT20" s="474"/>
      <c r="BU20" s="474"/>
      <c r="BV20" s="474"/>
      <c r="BW20" s="474"/>
      <c r="BX20" s="474"/>
    </row>
    <row r="21" spans="1:76" s="472" customFormat="1" ht="12.75" customHeight="1" x14ac:dyDescent="0.25">
      <c r="A21" s="795">
        <v>13</v>
      </c>
      <c r="B21" s="808" t="s">
        <v>1754</v>
      </c>
      <c r="C21" s="807"/>
      <c r="D21" s="468"/>
      <c r="E21" s="740"/>
      <c r="F21" s="463"/>
      <c r="G21" s="463"/>
      <c r="H21" s="463"/>
      <c r="I21" s="463"/>
      <c r="J21" s="463"/>
      <c r="K21" s="463"/>
      <c r="L21" s="463" t="s">
        <v>1786</v>
      </c>
      <c r="M21" s="459"/>
      <c r="N21" s="469"/>
      <c r="O21" s="794" t="str">
        <f t="shared" si="0"/>
        <v/>
      </c>
      <c r="P21" s="740"/>
      <c r="Q21" s="463"/>
      <c r="R21" s="463"/>
      <c r="S21" s="463"/>
      <c r="T21" s="463"/>
      <c r="U21" s="463"/>
      <c r="V21" s="463"/>
      <c r="W21" s="463"/>
      <c r="X21" s="459"/>
      <c r="Y21" s="470"/>
      <c r="Z21" s="473" t="str">
        <f t="shared" si="1"/>
        <v/>
      </c>
      <c r="AA21" s="470"/>
      <c r="AB21" s="740"/>
      <c r="AC21" s="463"/>
      <c r="AD21" s="463"/>
      <c r="AE21" s="463"/>
      <c r="AF21" s="463"/>
      <c r="AG21" s="463"/>
      <c r="AH21" s="463"/>
      <c r="AI21" s="463"/>
      <c r="AJ21" s="426"/>
      <c r="AK21" s="470"/>
      <c r="AL21" s="503" t="str">
        <f t="shared" si="2"/>
        <v/>
      </c>
      <c r="AM21" s="901"/>
      <c r="AN21" s="820"/>
      <c r="AO21" s="820"/>
      <c r="AP21" s="820"/>
      <c r="AQ21" s="820"/>
      <c r="AR21" s="820"/>
      <c r="AS21" s="820"/>
      <c r="AT21" s="820"/>
      <c r="AU21" s="820"/>
      <c r="AV21" s="820"/>
      <c r="AW21" s="820"/>
      <c r="AX21" s="820"/>
      <c r="AY21" s="820"/>
      <c r="AZ21" s="820"/>
      <c r="BA21" s="820"/>
      <c r="BB21" s="820"/>
      <c r="BC21" s="820"/>
      <c r="BD21" s="820"/>
      <c r="BE21" s="820"/>
      <c r="BF21" s="820"/>
      <c r="BG21" s="820"/>
      <c r="BH21" s="820"/>
      <c r="BI21" s="820"/>
      <c r="BJ21" s="820"/>
      <c r="BK21" s="820"/>
      <c r="BL21" s="820"/>
      <c r="BM21" s="820"/>
      <c r="BN21" s="820"/>
      <c r="BO21" s="820"/>
      <c r="BP21" s="709"/>
      <c r="BQ21" s="62"/>
      <c r="BR21" s="474"/>
      <c r="BS21" s="474"/>
      <c r="BT21" s="474"/>
      <c r="BU21" s="474"/>
      <c r="BV21" s="474"/>
      <c r="BW21" s="474"/>
      <c r="BX21" s="474"/>
    </row>
    <row r="22" spans="1:76" s="472" customFormat="1" ht="12.75" customHeight="1" x14ac:dyDescent="0.25">
      <c r="A22" s="795">
        <v>14</v>
      </c>
      <c r="B22" s="717" t="s">
        <v>1755</v>
      </c>
      <c r="C22" s="807"/>
      <c r="D22" s="468"/>
      <c r="E22" s="740"/>
      <c r="F22" s="463"/>
      <c r="G22" s="463"/>
      <c r="H22" s="463"/>
      <c r="I22" s="463"/>
      <c r="J22" s="463"/>
      <c r="K22" s="463"/>
      <c r="L22" s="463" t="s">
        <v>1787</v>
      </c>
      <c r="M22" s="459"/>
      <c r="N22" s="469"/>
      <c r="O22" s="794" t="str">
        <f t="shared" si="0"/>
        <v/>
      </c>
      <c r="P22" s="740"/>
      <c r="Q22" s="463"/>
      <c r="R22" s="463"/>
      <c r="S22" s="463"/>
      <c r="T22" s="463"/>
      <c r="U22" s="463"/>
      <c r="V22" s="463"/>
      <c r="W22" s="463"/>
      <c r="X22" s="459"/>
      <c r="Y22" s="470"/>
      <c r="Z22" s="473" t="str">
        <f t="shared" si="1"/>
        <v/>
      </c>
      <c r="AA22" s="470"/>
      <c r="AB22" s="740"/>
      <c r="AC22" s="463"/>
      <c r="AD22" s="463"/>
      <c r="AE22" s="463"/>
      <c r="AF22" s="463"/>
      <c r="AG22" s="463"/>
      <c r="AH22" s="463"/>
      <c r="AI22" s="463"/>
      <c r="AJ22" s="426"/>
      <c r="AK22" s="470"/>
      <c r="AL22" s="503" t="str">
        <f t="shared" si="2"/>
        <v/>
      </c>
      <c r="AM22" s="901"/>
      <c r="AN22" s="820"/>
      <c r="AO22" s="820"/>
      <c r="AP22" s="820"/>
      <c r="AQ22" s="820"/>
      <c r="AR22" s="820"/>
      <c r="AS22" s="820"/>
      <c r="AT22" s="820"/>
      <c r="AU22" s="820"/>
      <c r="AV22" s="820"/>
      <c r="AW22" s="820"/>
      <c r="AX22" s="820"/>
      <c r="AY22" s="820"/>
      <c r="AZ22" s="820"/>
      <c r="BA22" s="820"/>
      <c r="BB22" s="820"/>
      <c r="BC22" s="820"/>
      <c r="BD22" s="820"/>
      <c r="BE22" s="820"/>
      <c r="BF22" s="820"/>
      <c r="BG22" s="820"/>
      <c r="BH22" s="820"/>
      <c r="BI22" s="820"/>
      <c r="BJ22" s="820"/>
      <c r="BK22" s="820"/>
      <c r="BL22" s="820"/>
      <c r="BM22" s="820"/>
      <c r="BN22" s="820"/>
      <c r="BO22" s="820"/>
      <c r="BP22" s="709"/>
      <c r="BQ22" s="62"/>
      <c r="BR22" s="474"/>
      <c r="BS22" s="474"/>
      <c r="BT22" s="474"/>
      <c r="BU22" s="474"/>
      <c r="BV22" s="474"/>
      <c r="BW22" s="474"/>
      <c r="BX22" s="474"/>
    </row>
    <row r="23" spans="1:76" s="472" customFormat="1" ht="12.75" customHeight="1" x14ac:dyDescent="0.25">
      <c r="A23" s="795"/>
      <c r="B23" s="809" t="s">
        <v>1757</v>
      </c>
      <c r="C23" s="810"/>
      <c r="D23" s="468"/>
      <c r="E23" s="463"/>
      <c r="F23" s="463"/>
      <c r="G23" s="463"/>
      <c r="H23" s="463"/>
      <c r="I23" s="463"/>
      <c r="J23" s="463"/>
      <c r="K23" s="463"/>
      <c r="L23" s="463"/>
      <c r="M23" s="838"/>
      <c r="N23" s="869"/>
      <c r="O23" s="870"/>
      <c r="P23" s="859"/>
      <c r="Q23" s="859"/>
      <c r="R23" s="859"/>
      <c r="S23" s="859"/>
      <c r="T23" s="859"/>
      <c r="U23" s="859"/>
      <c r="V23" s="859"/>
      <c r="W23" s="859"/>
      <c r="X23" s="838"/>
      <c r="Y23" s="858"/>
      <c r="Z23" s="870"/>
      <c r="AA23" s="858"/>
      <c r="AB23" s="859"/>
      <c r="AC23" s="859"/>
      <c r="AD23" s="859"/>
      <c r="AE23" s="859"/>
      <c r="AF23" s="859"/>
      <c r="AG23" s="859"/>
      <c r="AH23" s="859"/>
      <c r="AI23" s="859"/>
      <c r="AJ23" s="871"/>
      <c r="AK23" s="470"/>
      <c r="AL23" s="850"/>
      <c r="AM23" s="901"/>
      <c r="AN23" s="820"/>
      <c r="AO23" s="820"/>
      <c r="AP23" s="820"/>
      <c r="AQ23" s="820"/>
      <c r="AR23" s="820"/>
      <c r="AS23" s="820"/>
      <c r="AT23" s="820"/>
      <c r="AU23" s="820"/>
      <c r="AV23" s="820"/>
      <c r="AW23" s="820"/>
      <c r="AX23" s="820"/>
      <c r="AY23" s="820"/>
      <c r="AZ23" s="820"/>
      <c r="BA23" s="820"/>
      <c r="BB23" s="820"/>
      <c r="BC23" s="820"/>
      <c r="BD23" s="820"/>
      <c r="BE23" s="820"/>
      <c r="BF23" s="820"/>
      <c r="BG23" s="820"/>
      <c r="BH23" s="820"/>
      <c r="BI23" s="820"/>
      <c r="BJ23" s="820"/>
      <c r="BK23" s="820"/>
      <c r="BL23" s="820"/>
      <c r="BM23" s="820"/>
      <c r="BN23" s="820"/>
      <c r="BO23" s="820"/>
      <c r="BP23" s="709"/>
      <c r="BQ23" s="62"/>
    </row>
    <row r="24" spans="1:76" s="472" customFormat="1" ht="12.75" customHeight="1" x14ac:dyDescent="0.25">
      <c r="A24" s="795">
        <v>15</v>
      </c>
      <c r="B24" s="963"/>
      <c r="C24" s="964"/>
      <c r="D24" s="468"/>
      <c r="E24" s="463"/>
      <c r="F24" s="463"/>
      <c r="G24" s="463"/>
      <c r="H24" s="463"/>
      <c r="I24" s="463"/>
      <c r="J24" s="463"/>
      <c r="K24" s="463"/>
      <c r="L24" s="463"/>
      <c r="M24" s="459"/>
      <c r="N24" s="750"/>
      <c r="O24" s="794" t="str">
        <f t="shared" si="0"/>
        <v/>
      </c>
      <c r="P24" s="463"/>
      <c r="Q24" s="463"/>
      <c r="R24" s="463"/>
      <c r="S24" s="463"/>
      <c r="T24" s="463"/>
      <c r="U24" s="463"/>
      <c r="V24" s="463"/>
      <c r="W24" s="463"/>
      <c r="X24" s="459"/>
      <c r="Y24" s="470"/>
      <c r="Z24" s="473" t="str">
        <f t="shared" si="1"/>
        <v/>
      </c>
      <c r="AA24" s="470"/>
      <c r="AB24" s="463"/>
      <c r="AC24" s="463"/>
      <c r="AD24" s="463"/>
      <c r="AE24" s="463"/>
      <c r="AF24" s="463"/>
      <c r="AG24" s="463"/>
      <c r="AH24" s="463"/>
      <c r="AI24" s="463"/>
      <c r="AJ24" s="426"/>
      <c r="AK24" s="470"/>
      <c r="AL24" s="503" t="str">
        <f t="shared" si="2"/>
        <v/>
      </c>
      <c r="AM24" s="820"/>
      <c r="AN24" s="820"/>
      <c r="AO24" s="820"/>
      <c r="AP24" s="820"/>
      <c r="AQ24" s="820"/>
      <c r="AR24" s="820"/>
      <c r="AS24" s="820"/>
      <c r="AT24" s="820"/>
      <c r="AU24" s="820"/>
      <c r="AV24" s="820"/>
      <c r="AW24" s="820"/>
      <c r="AX24" s="820"/>
      <c r="AY24" s="820"/>
      <c r="AZ24" s="820"/>
      <c r="BA24" s="820"/>
      <c r="BB24" s="820"/>
      <c r="BC24" s="820"/>
      <c r="BD24" s="820"/>
      <c r="BE24" s="820"/>
      <c r="BF24" s="820"/>
      <c r="BG24" s="820"/>
      <c r="BH24" s="820"/>
      <c r="BI24" s="820"/>
      <c r="BJ24" s="820"/>
      <c r="BK24" s="820"/>
      <c r="BL24" s="820"/>
      <c r="BM24" s="820"/>
      <c r="BN24" s="820"/>
      <c r="BO24" s="820"/>
      <c r="BP24" s="709"/>
      <c r="BQ24" s="62"/>
    </row>
    <row r="25" spans="1:76" s="472" customFormat="1" ht="12.75" customHeight="1" x14ac:dyDescent="0.25">
      <c r="A25" s="795">
        <v>16</v>
      </c>
      <c r="B25" s="963"/>
      <c r="C25" s="964"/>
      <c r="D25" s="468"/>
      <c r="E25" s="463"/>
      <c r="F25" s="463"/>
      <c r="G25" s="463"/>
      <c r="H25" s="463"/>
      <c r="I25" s="463"/>
      <c r="J25" s="463"/>
      <c r="K25" s="463"/>
      <c r="L25" s="463"/>
      <c r="M25" s="459"/>
      <c r="N25" s="469"/>
      <c r="O25" s="794" t="str">
        <f t="shared" si="0"/>
        <v/>
      </c>
      <c r="P25" s="463"/>
      <c r="Q25" s="463"/>
      <c r="R25" s="463"/>
      <c r="S25" s="463"/>
      <c r="T25" s="463"/>
      <c r="U25" s="463"/>
      <c r="V25" s="463"/>
      <c r="W25" s="463"/>
      <c r="X25" s="459"/>
      <c r="Y25" s="470"/>
      <c r="Z25" s="473" t="str">
        <f t="shared" si="1"/>
        <v/>
      </c>
      <c r="AA25" s="470"/>
      <c r="AB25" s="463"/>
      <c r="AC25" s="463"/>
      <c r="AD25" s="463"/>
      <c r="AE25" s="463"/>
      <c r="AF25" s="463"/>
      <c r="AG25" s="463"/>
      <c r="AH25" s="463"/>
      <c r="AI25" s="463"/>
      <c r="AJ25" s="426"/>
      <c r="AK25" s="470"/>
      <c r="AL25" s="503" t="str">
        <f t="shared" si="2"/>
        <v/>
      </c>
      <c r="AM25" s="901"/>
      <c r="AN25" s="820"/>
      <c r="AO25" s="820"/>
      <c r="AP25" s="820"/>
      <c r="AQ25" s="820"/>
      <c r="AR25" s="820"/>
      <c r="AS25" s="820"/>
      <c r="AT25" s="820"/>
      <c r="AU25" s="820"/>
      <c r="AV25" s="820"/>
      <c r="AW25" s="820"/>
      <c r="AX25" s="820"/>
      <c r="AY25" s="820"/>
      <c r="AZ25" s="820"/>
      <c r="BA25" s="820"/>
      <c r="BB25" s="820"/>
      <c r="BC25" s="820"/>
      <c r="BD25" s="820"/>
      <c r="BE25" s="820"/>
      <c r="BF25" s="820"/>
      <c r="BG25" s="820"/>
      <c r="BH25" s="820"/>
      <c r="BI25" s="820"/>
      <c r="BJ25" s="820"/>
      <c r="BK25" s="820"/>
      <c r="BL25" s="820"/>
      <c r="BM25" s="820"/>
      <c r="BN25" s="820"/>
      <c r="BO25" s="820"/>
      <c r="BP25" s="709"/>
      <c r="BQ25" s="62"/>
    </row>
    <row r="26" spans="1:76" s="472" customFormat="1" ht="5.25" customHeight="1" x14ac:dyDescent="0.25">
      <c r="A26" s="795"/>
      <c r="B26" s="905"/>
      <c r="C26" s="906"/>
      <c r="D26" s="902"/>
      <c r="E26" s="907"/>
      <c r="F26" s="907"/>
      <c r="G26" s="907"/>
      <c r="H26" s="907"/>
      <c r="I26" s="907"/>
      <c r="J26" s="907"/>
      <c r="K26" s="907"/>
      <c r="L26" s="907"/>
      <c r="M26" s="804"/>
      <c r="N26" s="903"/>
      <c r="O26" s="845"/>
      <c r="P26" s="907"/>
      <c r="Q26" s="907"/>
      <c r="R26" s="907"/>
      <c r="S26" s="907"/>
      <c r="T26" s="907"/>
      <c r="U26" s="907"/>
      <c r="V26" s="907"/>
      <c r="W26" s="907"/>
      <c r="X26" s="804"/>
      <c r="Y26" s="908"/>
      <c r="Z26" s="845"/>
      <c r="AA26" s="908"/>
      <c r="AB26" s="907"/>
      <c r="AC26" s="907"/>
      <c r="AD26" s="907"/>
      <c r="AE26" s="907"/>
      <c r="AF26" s="907"/>
      <c r="AG26" s="907"/>
      <c r="AH26" s="907"/>
      <c r="AI26" s="907"/>
      <c r="AJ26" s="904"/>
      <c r="AK26" s="813"/>
      <c r="AL26" s="851"/>
      <c r="AM26" s="901"/>
      <c r="AN26" s="820"/>
      <c r="AO26" s="820"/>
      <c r="AP26" s="820"/>
      <c r="AQ26" s="820"/>
      <c r="AR26" s="820"/>
      <c r="AS26" s="820"/>
      <c r="AT26" s="820"/>
      <c r="AU26" s="820"/>
      <c r="AV26" s="820"/>
      <c r="AW26" s="820"/>
      <c r="AX26" s="820"/>
      <c r="AY26" s="820"/>
      <c r="AZ26" s="820"/>
      <c r="BA26" s="820"/>
      <c r="BB26" s="820"/>
      <c r="BC26" s="820"/>
      <c r="BD26" s="820"/>
      <c r="BE26" s="820"/>
      <c r="BF26" s="820"/>
      <c r="BG26" s="820"/>
      <c r="BH26" s="820"/>
      <c r="BI26" s="820"/>
      <c r="BJ26" s="820"/>
      <c r="BK26" s="820"/>
      <c r="BL26" s="820"/>
      <c r="BM26" s="820"/>
      <c r="BN26" s="820"/>
      <c r="BO26" s="820"/>
      <c r="BP26" s="709"/>
      <c r="BQ26" s="62"/>
    </row>
    <row r="27" spans="1:76" s="472" customFormat="1" ht="13.5" customHeight="1" x14ac:dyDescent="0.25">
      <c r="A27" s="795"/>
      <c r="B27" s="790" t="s">
        <v>1758</v>
      </c>
      <c r="C27" s="814"/>
      <c r="D27" s="814"/>
      <c r="E27" s="815"/>
      <c r="F27" s="815"/>
      <c r="G27" s="815"/>
      <c r="H27" s="815"/>
      <c r="I27" s="815"/>
      <c r="J27" s="815"/>
      <c r="K27" s="815"/>
      <c r="L27" s="815"/>
      <c r="M27" s="816"/>
      <c r="N27" s="816"/>
      <c r="O27" s="796"/>
      <c r="P27" s="463"/>
      <c r="Q27" s="463"/>
      <c r="R27" s="463"/>
      <c r="S27" s="463"/>
      <c r="T27" s="463"/>
      <c r="U27" s="463"/>
      <c r="V27" s="463"/>
      <c r="W27" s="463"/>
      <c r="X27" s="799"/>
      <c r="Y27" s="858"/>
      <c r="Z27" s="845"/>
      <c r="AA27" s="858"/>
      <c r="AB27" s="859"/>
      <c r="AC27" s="859"/>
      <c r="AD27" s="859"/>
      <c r="AE27" s="859"/>
      <c r="AF27" s="859"/>
      <c r="AG27" s="859"/>
      <c r="AH27" s="859"/>
      <c r="AI27" s="859"/>
      <c r="AJ27" s="860"/>
      <c r="AK27" s="470"/>
      <c r="AL27" s="851"/>
      <c r="AM27" s="861"/>
      <c r="AN27" s="861"/>
      <c r="AO27" s="861"/>
      <c r="AP27" s="861"/>
      <c r="AQ27" s="861"/>
      <c r="AR27" s="861"/>
      <c r="AS27" s="861"/>
      <c r="AT27" s="861"/>
      <c r="AU27" s="861"/>
      <c r="AV27" s="861"/>
      <c r="AW27" s="861"/>
      <c r="AX27" s="861"/>
      <c r="AY27" s="861"/>
      <c r="AZ27" s="861"/>
      <c r="BA27" s="861"/>
      <c r="BB27" s="861"/>
      <c r="BC27" s="861"/>
      <c r="BD27" s="861"/>
      <c r="BE27" s="861"/>
      <c r="BF27" s="861"/>
      <c r="BG27" s="861"/>
      <c r="BH27" s="861"/>
      <c r="BI27" s="861"/>
      <c r="BJ27" s="861"/>
      <c r="BK27" s="861"/>
      <c r="BL27" s="861"/>
      <c r="BM27" s="861"/>
      <c r="BN27" s="861"/>
      <c r="BO27" s="861"/>
      <c r="BP27" s="862"/>
      <c r="BQ27" s="62"/>
    </row>
    <row r="28" spans="1:76" s="472" customFormat="1" ht="12.75" customHeight="1" x14ac:dyDescent="0.25">
      <c r="A28" s="795">
        <v>17</v>
      </c>
      <c r="B28" s="791" t="s">
        <v>1800</v>
      </c>
      <c r="C28" s="817"/>
      <c r="D28" s="468"/>
      <c r="E28" s="740"/>
      <c r="F28" s="463"/>
      <c r="G28" s="463"/>
      <c r="H28" s="463"/>
      <c r="I28" s="463"/>
      <c r="J28" s="463"/>
      <c r="K28" s="463"/>
      <c r="L28" s="463"/>
      <c r="M28" s="459"/>
      <c r="N28" s="469"/>
      <c r="O28" s="794" t="str">
        <f t="shared" si="0"/>
        <v/>
      </c>
      <c r="P28" s="740"/>
      <c r="Q28" s="463"/>
      <c r="R28" s="463"/>
      <c r="S28" s="463"/>
      <c r="T28" s="463"/>
      <c r="U28" s="463"/>
      <c r="V28" s="463"/>
      <c r="W28" s="463"/>
      <c r="X28" s="502"/>
      <c r="Y28" s="470"/>
      <c r="Z28" s="473" t="str">
        <f t="shared" ref="Z28:Z52" si="3">IF(ISNUMBER(X28),X28,"")</f>
        <v/>
      </c>
      <c r="AA28" s="470"/>
      <c r="AB28" s="740"/>
      <c r="AC28" s="463"/>
      <c r="AD28" s="463"/>
      <c r="AE28" s="463"/>
      <c r="AF28" s="463"/>
      <c r="AG28" s="463"/>
      <c r="AH28" s="463"/>
      <c r="AI28" s="463"/>
      <c r="AJ28" s="849"/>
      <c r="AK28" s="470"/>
      <c r="AL28" s="503" t="str">
        <f t="shared" ref="AL28:AL52" si="4">IF(ISNUMBER(AJ28),AJ28,"")</f>
        <v/>
      </c>
      <c r="AM28" s="816"/>
      <c r="AN28" s="816"/>
      <c r="AO28" s="814"/>
      <c r="AP28" s="816"/>
      <c r="AQ28" s="816"/>
      <c r="AR28" s="814"/>
      <c r="AS28" s="816"/>
      <c r="AT28" s="816"/>
      <c r="AU28" s="814"/>
      <c r="AV28" s="816"/>
      <c r="AW28" s="816"/>
      <c r="AX28" s="814"/>
      <c r="AY28" s="816"/>
      <c r="AZ28" s="816"/>
      <c r="BA28" s="814"/>
      <c r="BB28" s="816"/>
      <c r="BC28" s="816"/>
      <c r="BD28" s="814"/>
      <c r="BE28" s="816"/>
      <c r="BF28" s="816"/>
      <c r="BG28" s="814"/>
      <c r="BH28" s="816"/>
      <c r="BI28" s="816"/>
      <c r="BJ28" s="814"/>
      <c r="BK28" s="816"/>
      <c r="BL28" s="816"/>
      <c r="BM28" s="814"/>
      <c r="BN28" s="816"/>
      <c r="BO28" s="816"/>
      <c r="BP28" s="709"/>
      <c r="BQ28" s="62"/>
    </row>
    <row r="29" spans="1:76" s="472" customFormat="1" ht="12.75" customHeight="1" x14ac:dyDescent="0.25">
      <c r="A29" s="795">
        <v>18</v>
      </c>
      <c r="B29" s="791" t="s">
        <v>1759</v>
      </c>
      <c r="C29" s="817"/>
      <c r="D29" s="468"/>
      <c r="E29" s="740"/>
      <c r="F29" s="463"/>
      <c r="G29" s="463"/>
      <c r="H29" s="463"/>
      <c r="I29" s="463"/>
      <c r="J29" s="463"/>
      <c r="K29" s="463"/>
      <c r="L29" s="463"/>
      <c r="M29" s="502"/>
      <c r="N29" s="469"/>
      <c r="O29" s="794" t="str">
        <f t="shared" si="0"/>
        <v/>
      </c>
      <c r="P29" s="740"/>
      <c r="Q29" s="463"/>
      <c r="R29" s="463"/>
      <c r="S29" s="463"/>
      <c r="T29" s="463"/>
      <c r="U29" s="463"/>
      <c r="V29" s="463"/>
      <c r="W29" s="463"/>
      <c r="X29" s="502"/>
      <c r="Y29" s="470"/>
      <c r="Z29" s="473" t="str">
        <f t="shared" si="3"/>
        <v/>
      </c>
      <c r="AA29" s="470"/>
      <c r="AB29" s="740"/>
      <c r="AC29" s="463"/>
      <c r="AD29" s="463"/>
      <c r="AE29" s="463"/>
      <c r="AF29" s="463"/>
      <c r="AG29" s="463"/>
      <c r="AH29" s="463"/>
      <c r="AI29" s="463"/>
      <c r="AJ29" s="849"/>
      <c r="AK29" s="470"/>
      <c r="AL29" s="503" t="str">
        <f t="shared" si="4"/>
        <v/>
      </c>
      <c r="AM29" s="901"/>
      <c r="AN29" s="820"/>
      <c r="AO29" s="820"/>
      <c r="AP29" s="820"/>
      <c r="AQ29" s="820"/>
      <c r="AR29" s="820"/>
      <c r="AS29" s="820"/>
      <c r="AT29" s="820"/>
      <c r="AU29" s="820"/>
      <c r="AV29" s="820"/>
      <c r="AW29" s="820"/>
      <c r="AX29" s="820"/>
      <c r="AY29" s="820"/>
      <c r="AZ29" s="820"/>
      <c r="BA29" s="820"/>
      <c r="BB29" s="820"/>
      <c r="BC29" s="820"/>
      <c r="BD29" s="820"/>
      <c r="BE29" s="820"/>
      <c r="BF29" s="820"/>
      <c r="BG29" s="820"/>
      <c r="BH29" s="820"/>
      <c r="BI29" s="820"/>
      <c r="BJ29" s="820"/>
      <c r="BK29" s="820"/>
      <c r="BL29" s="820"/>
      <c r="BM29" s="820"/>
      <c r="BN29" s="820"/>
      <c r="BO29" s="820"/>
      <c r="BP29" s="709"/>
      <c r="BQ29" s="62"/>
    </row>
    <row r="30" spans="1:76" s="472" customFormat="1" ht="12.75" customHeight="1" x14ac:dyDescent="0.25">
      <c r="A30" s="795">
        <v>19</v>
      </c>
      <c r="B30" s="811" t="s">
        <v>537</v>
      </c>
      <c r="C30" s="812"/>
      <c r="D30" s="468"/>
      <c r="E30" s="463">
        <v>1392</v>
      </c>
      <c r="F30" s="463"/>
      <c r="G30" s="463">
        <v>0</v>
      </c>
      <c r="H30" s="463" t="s">
        <v>581</v>
      </c>
      <c r="I30" s="463" t="s">
        <v>930</v>
      </c>
      <c r="J30" s="463">
        <v>50000</v>
      </c>
      <c r="K30" s="463">
        <v>500000</v>
      </c>
      <c r="L30" s="463" t="s">
        <v>988</v>
      </c>
      <c r="M30" s="502"/>
      <c r="N30" s="469"/>
      <c r="O30" s="794" t="str">
        <f t="shared" si="0"/>
        <v/>
      </c>
      <c r="P30" s="463">
        <v>4628</v>
      </c>
      <c r="Q30" s="463"/>
      <c r="R30" s="463">
        <v>0</v>
      </c>
      <c r="S30" s="463" t="s">
        <v>581</v>
      </c>
      <c r="T30" s="463" t="s">
        <v>931</v>
      </c>
      <c r="U30" s="463">
        <v>500</v>
      </c>
      <c r="V30" s="463">
        <v>200000</v>
      </c>
      <c r="W30" s="463" t="s">
        <v>1016</v>
      </c>
      <c r="X30" s="502"/>
      <c r="Y30" s="470"/>
      <c r="Z30" s="473" t="str">
        <f t="shared" si="3"/>
        <v/>
      </c>
      <c r="AA30" s="470"/>
      <c r="AB30" s="740"/>
      <c r="AC30" s="463"/>
      <c r="AD30" s="463">
        <v>0</v>
      </c>
      <c r="AE30" s="463" t="s">
        <v>581</v>
      </c>
      <c r="AF30" s="463"/>
      <c r="AG30" s="463">
        <v>500</v>
      </c>
      <c r="AH30" s="463">
        <v>200000</v>
      </c>
      <c r="AI30" s="463"/>
      <c r="AJ30" s="849"/>
      <c r="AK30" s="470"/>
      <c r="AL30" s="503" t="str">
        <f t="shared" si="4"/>
        <v/>
      </c>
      <c r="AM30" s="901"/>
      <c r="AN30" s="820"/>
      <c r="AO30" s="820"/>
      <c r="AP30" s="820"/>
      <c r="AQ30" s="820"/>
      <c r="AR30" s="820"/>
      <c r="AS30" s="820"/>
      <c r="AT30" s="820"/>
      <c r="AU30" s="820"/>
      <c r="AV30" s="820"/>
      <c r="AW30" s="820"/>
      <c r="AX30" s="820"/>
      <c r="AY30" s="820"/>
      <c r="AZ30" s="820"/>
      <c r="BA30" s="820"/>
      <c r="BB30" s="820"/>
      <c r="BC30" s="820"/>
      <c r="BD30" s="820"/>
      <c r="BE30" s="820"/>
      <c r="BF30" s="820"/>
      <c r="BG30" s="820"/>
      <c r="BH30" s="820"/>
      <c r="BI30" s="820"/>
      <c r="BJ30" s="820"/>
      <c r="BK30" s="820"/>
      <c r="BL30" s="820"/>
      <c r="BM30" s="820"/>
      <c r="BN30" s="820"/>
      <c r="BO30" s="820"/>
      <c r="BP30" s="709"/>
      <c r="BQ30" s="62"/>
    </row>
    <row r="31" spans="1:76" s="472" customFormat="1" ht="12.75" customHeight="1" x14ac:dyDescent="0.25">
      <c r="A31" s="795">
        <v>20</v>
      </c>
      <c r="B31" s="791" t="s">
        <v>1760</v>
      </c>
      <c r="C31" s="807"/>
      <c r="D31" s="468"/>
      <c r="E31" s="740"/>
      <c r="F31" s="463"/>
      <c r="G31" s="463"/>
      <c r="H31" s="463"/>
      <c r="I31" s="463"/>
      <c r="J31" s="463"/>
      <c r="K31" s="463"/>
      <c r="L31" s="463"/>
      <c r="M31" s="502"/>
      <c r="N31" s="469"/>
      <c r="O31" s="794" t="str">
        <f t="shared" si="0"/>
        <v/>
      </c>
      <c r="P31" s="463"/>
      <c r="Q31" s="463"/>
      <c r="R31" s="463"/>
      <c r="S31" s="463"/>
      <c r="T31" s="463"/>
      <c r="U31" s="463"/>
      <c r="V31" s="463"/>
      <c r="W31" s="463"/>
      <c r="X31" s="502"/>
      <c r="Y31" s="470"/>
      <c r="Z31" s="473" t="str">
        <f t="shared" si="3"/>
        <v/>
      </c>
      <c r="AA31" s="470"/>
      <c r="AB31" s="740"/>
      <c r="AC31" s="463"/>
      <c r="AD31" s="463"/>
      <c r="AE31" s="463"/>
      <c r="AF31" s="463"/>
      <c r="AG31" s="463"/>
      <c r="AH31" s="463"/>
      <c r="AI31" s="463"/>
      <c r="AJ31" s="849"/>
      <c r="AK31" s="470"/>
      <c r="AL31" s="503" t="str">
        <f t="shared" si="4"/>
        <v/>
      </c>
      <c r="AM31" s="901"/>
      <c r="AN31" s="820"/>
      <c r="AO31" s="820"/>
      <c r="AP31" s="820"/>
      <c r="AQ31" s="820"/>
      <c r="AR31" s="820"/>
      <c r="AS31" s="820"/>
      <c r="AT31" s="820"/>
      <c r="AU31" s="820"/>
      <c r="AV31" s="820"/>
      <c r="AW31" s="820"/>
      <c r="AX31" s="820"/>
      <c r="AY31" s="820"/>
      <c r="AZ31" s="820"/>
      <c r="BA31" s="820"/>
      <c r="BB31" s="820"/>
      <c r="BC31" s="820"/>
      <c r="BD31" s="820"/>
      <c r="BE31" s="820"/>
      <c r="BF31" s="820"/>
      <c r="BG31" s="820"/>
      <c r="BH31" s="820"/>
      <c r="BI31" s="820"/>
      <c r="BJ31" s="820"/>
      <c r="BK31" s="820"/>
      <c r="BL31" s="820"/>
      <c r="BM31" s="820"/>
      <c r="BN31" s="820"/>
      <c r="BO31" s="820"/>
      <c r="BP31" s="709"/>
      <c r="BQ31" s="62"/>
    </row>
    <row r="32" spans="1:76" s="472" customFormat="1" ht="12.75" customHeight="1" x14ac:dyDescent="0.25">
      <c r="A32" s="795">
        <v>21</v>
      </c>
      <c r="B32" s="791" t="s">
        <v>1761</v>
      </c>
      <c r="C32" s="807"/>
      <c r="D32" s="468"/>
      <c r="E32" s="740"/>
      <c r="F32" s="463"/>
      <c r="G32" s="463"/>
      <c r="H32" s="463"/>
      <c r="I32" s="463"/>
      <c r="J32" s="463"/>
      <c r="K32" s="463"/>
      <c r="L32" s="463"/>
      <c r="M32" s="502"/>
      <c r="N32" s="469"/>
      <c r="O32" s="794" t="str">
        <f t="shared" si="0"/>
        <v/>
      </c>
      <c r="P32" s="463"/>
      <c r="Q32" s="463"/>
      <c r="R32" s="463"/>
      <c r="S32" s="463"/>
      <c r="T32" s="463"/>
      <c r="U32" s="463"/>
      <c r="V32" s="463"/>
      <c r="W32" s="463"/>
      <c r="X32" s="502"/>
      <c r="Y32" s="470"/>
      <c r="Z32" s="473" t="str">
        <f t="shared" si="3"/>
        <v/>
      </c>
      <c r="AA32" s="470"/>
      <c r="AB32" s="740"/>
      <c r="AC32" s="463"/>
      <c r="AD32" s="463"/>
      <c r="AE32" s="463"/>
      <c r="AF32" s="463"/>
      <c r="AG32" s="463"/>
      <c r="AH32" s="463"/>
      <c r="AI32" s="463"/>
      <c r="AJ32" s="849"/>
      <c r="AK32" s="470"/>
      <c r="AL32" s="503" t="str">
        <f t="shared" si="4"/>
        <v/>
      </c>
      <c r="AM32" s="901"/>
      <c r="AN32" s="820"/>
      <c r="AO32" s="820"/>
      <c r="AP32" s="820"/>
      <c r="AQ32" s="820"/>
      <c r="AR32" s="820"/>
      <c r="AS32" s="820"/>
      <c r="AT32" s="820"/>
      <c r="AU32" s="820"/>
      <c r="AV32" s="820"/>
      <c r="AW32" s="820"/>
      <c r="AX32" s="820"/>
      <c r="AY32" s="820"/>
      <c r="AZ32" s="820"/>
      <c r="BA32" s="820"/>
      <c r="BB32" s="820"/>
      <c r="BC32" s="820"/>
      <c r="BD32" s="820"/>
      <c r="BE32" s="820"/>
      <c r="BF32" s="820"/>
      <c r="BG32" s="820"/>
      <c r="BH32" s="820"/>
      <c r="BI32" s="820"/>
      <c r="BJ32" s="820"/>
      <c r="BK32" s="820"/>
      <c r="BL32" s="820"/>
      <c r="BM32" s="820"/>
      <c r="BN32" s="820"/>
      <c r="BO32" s="820"/>
      <c r="BP32" s="709"/>
      <c r="BQ32" s="62"/>
    </row>
    <row r="33" spans="1:69" s="472" customFormat="1" ht="12.75" customHeight="1" x14ac:dyDescent="0.25">
      <c r="A33" s="795">
        <v>22</v>
      </c>
      <c r="B33" s="791" t="s">
        <v>1762</v>
      </c>
      <c r="C33" s="718"/>
      <c r="D33" s="468"/>
      <c r="E33" s="739">
        <v>5074</v>
      </c>
      <c r="F33" s="463"/>
      <c r="G33" s="463">
        <v>0</v>
      </c>
      <c r="H33" s="463" t="s">
        <v>581</v>
      </c>
      <c r="I33" s="463" t="s">
        <v>354</v>
      </c>
      <c r="J33" s="463">
        <v>50000</v>
      </c>
      <c r="K33" s="463">
        <v>500000</v>
      </c>
      <c r="L33" s="463" t="s">
        <v>989</v>
      </c>
      <c r="M33" s="459"/>
      <c r="N33" s="469"/>
      <c r="O33" s="794" t="str">
        <f t="shared" si="0"/>
        <v/>
      </c>
      <c r="P33" s="739">
        <v>5075</v>
      </c>
      <c r="Q33" s="463"/>
      <c r="R33" s="463">
        <v>0</v>
      </c>
      <c r="S33" s="463" t="s">
        <v>581</v>
      </c>
      <c r="T33" s="463" t="s">
        <v>824</v>
      </c>
      <c r="U33" s="463">
        <v>500</v>
      </c>
      <c r="V33" s="463">
        <v>200000</v>
      </c>
      <c r="W33" s="463" t="s">
        <v>1017</v>
      </c>
      <c r="X33" s="459"/>
      <c r="Y33" s="470"/>
      <c r="Z33" s="473" t="str">
        <f t="shared" si="3"/>
        <v/>
      </c>
      <c r="AA33" s="470"/>
      <c r="AB33" s="740"/>
      <c r="AC33" s="463"/>
      <c r="AD33" s="463">
        <v>0</v>
      </c>
      <c r="AE33" s="463" t="s">
        <v>581</v>
      </c>
      <c r="AF33" s="463"/>
      <c r="AG33" s="463">
        <v>500</v>
      </c>
      <c r="AH33" s="463">
        <v>200000</v>
      </c>
      <c r="AI33" s="463"/>
      <c r="AJ33" s="426"/>
      <c r="AK33" s="470"/>
      <c r="AL33" s="503" t="str">
        <f t="shared" si="4"/>
        <v/>
      </c>
      <c r="AM33" s="901"/>
      <c r="AN33" s="820"/>
      <c r="AO33" s="820"/>
      <c r="AP33" s="820"/>
      <c r="AQ33" s="820"/>
      <c r="AR33" s="820"/>
      <c r="AS33" s="820"/>
      <c r="AT33" s="820"/>
      <c r="AU33" s="820"/>
      <c r="AV33" s="820"/>
      <c r="AW33" s="820"/>
      <c r="AX33" s="820"/>
      <c r="AY33" s="820"/>
      <c r="AZ33" s="820"/>
      <c r="BA33" s="820"/>
      <c r="BB33" s="820"/>
      <c r="BC33" s="820"/>
      <c r="BD33" s="820"/>
      <c r="BE33" s="820"/>
      <c r="BF33" s="820"/>
      <c r="BG33" s="820"/>
      <c r="BH33" s="820"/>
      <c r="BI33" s="820"/>
      <c r="BJ33" s="820"/>
      <c r="BK33" s="820"/>
      <c r="BL33" s="820"/>
      <c r="BM33" s="820"/>
      <c r="BN33" s="820"/>
      <c r="BO33" s="820"/>
      <c r="BP33" s="709"/>
      <c r="BQ33" s="62"/>
    </row>
    <row r="34" spans="1:69" s="472" customFormat="1" ht="12.75" customHeight="1" x14ac:dyDescent="0.25">
      <c r="A34" s="795">
        <v>23</v>
      </c>
      <c r="B34" s="717" t="s">
        <v>905</v>
      </c>
      <c r="C34" s="718"/>
      <c r="D34" s="468"/>
      <c r="E34" s="463">
        <v>10008</v>
      </c>
      <c r="F34" s="463"/>
      <c r="G34" s="463">
        <v>0</v>
      </c>
      <c r="H34" s="463" t="s">
        <v>581</v>
      </c>
      <c r="I34" s="463" t="s">
        <v>355</v>
      </c>
      <c r="J34" s="463">
        <v>50000</v>
      </c>
      <c r="K34" s="463">
        <v>500000</v>
      </c>
      <c r="L34" s="463" t="s">
        <v>990</v>
      </c>
      <c r="M34" s="459"/>
      <c r="N34" s="469"/>
      <c r="O34" s="794" t="str">
        <f t="shared" si="0"/>
        <v/>
      </c>
      <c r="P34" s="463">
        <v>10059</v>
      </c>
      <c r="Q34" s="463"/>
      <c r="R34" s="463">
        <v>0</v>
      </c>
      <c r="S34" s="463" t="s">
        <v>581</v>
      </c>
      <c r="T34" s="463" t="s">
        <v>825</v>
      </c>
      <c r="U34" s="463">
        <v>500</v>
      </c>
      <c r="V34" s="463">
        <v>200000</v>
      </c>
      <c r="W34" s="463" t="s">
        <v>1018</v>
      </c>
      <c r="X34" s="459"/>
      <c r="Y34" s="470"/>
      <c r="Z34" s="473" t="str">
        <f t="shared" si="3"/>
        <v/>
      </c>
      <c r="AA34" s="470"/>
      <c r="AB34" s="740"/>
      <c r="AC34" s="463"/>
      <c r="AD34" s="463">
        <v>0</v>
      </c>
      <c r="AE34" s="463" t="s">
        <v>581</v>
      </c>
      <c r="AF34" s="463"/>
      <c r="AG34" s="463">
        <v>500</v>
      </c>
      <c r="AH34" s="463">
        <v>200000</v>
      </c>
      <c r="AI34" s="463"/>
      <c r="AJ34" s="426"/>
      <c r="AK34" s="470"/>
      <c r="AL34" s="503" t="str">
        <f t="shared" si="4"/>
        <v/>
      </c>
      <c r="AM34" s="901"/>
      <c r="AN34" s="820"/>
      <c r="AO34" s="820"/>
      <c r="AP34" s="820"/>
      <c r="AQ34" s="820"/>
      <c r="AR34" s="820"/>
      <c r="AS34" s="820"/>
      <c r="AT34" s="820"/>
      <c r="AU34" s="820"/>
      <c r="AV34" s="820"/>
      <c r="AW34" s="820"/>
      <c r="AX34" s="820"/>
      <c r="AY34" s="820"/>
      <c r="AZ34" s="820"/>
      <c r="BA34" s="820"/>
      <c r="BB34" s="820"/>
      <c r="BC34" s="820"/>
      <c r="BD34" s="820"/>
      <c r="BE34" s="820"/>
      <c r="BF34" s="820"/>
      <c r="BG34" s="820"/>
      <c r="BH34" s="820"/>
      <c r="BI34" s="820"/>
      <c r="BJ34" s="820"/>
      <c r="BK34" s="820"/>
      <c r="BL34" s="820"/>
      <c r="BM34" s="820"/>
      <c r="BN34" s="820"/>
      <c r="BO34" s="820"/>
      <c r="BP34" s="709"/>
      <c r="BQ34" s="62"/>
    </row>
    <row r="35" spans="1:69" s="472" customFormat="1" ht="12.75" customHeight="1" x14ac:dyDescent="0.25">
      <c r="A35" s="795">
        <v>24</v>
      </c>
      <c r="B35" s="791" t="s">
        <v>1763</v>
      </c>
      <c r="C35" s="807"/>
      <c r="D35" s="468"/>
      <c r="E35" s="739">
        <v>1394</v>
      </c>
      <c r="F35" s="463"/>
      <c r="G35" s="463">
        <v>0</v>
      </c>
      <c r="H35" s="463" t="s">
        <v>581</v>
      </c>
      <c r="I35" s="463" t="s">
        <v>356</v>
      </c>
      <c r="J35" s="463">
        <v>50000</v>
      </c>
      <c r="K35" s="463">
        <v>500000</v>
      </c>
      <c r="L35" s="463" t="s">
        <v>991</v>
      </c>
      <c r="M35" s="459"/>
      <c r="N35" s="469"/>
      <c r="O35" s="794" t="str">
        <f t="shared" si="0"/>
        <v/>
      </c>
      <c r="P35" s="739">
        <v>4630</v>
      </c>
      <c r="Q35" s="463"/>
      <c r="R35" s="463">
        <v>0</v>
      </c>
      <c r="S35" s="463" t="s">
        <v>581</v>
      </c>
      <c r="T35" s="463" t="s">
        <v>826</v>
      </c>
      <c r="U35" s="463">
        <v>500</v>
      </c>
      <c r="V35" s="463">
        <v>200000</v>
      </c>
      <c r="W35" s="463" t="s">
        <v>1019</v>
      </c>
      <c r="X35" s="459"/>
      <c r="Y35" s="470"/>
      <c r="Z35" s="473" t="str">
        <f t="shared" si="3"/>
        <v/>
      </c>
      <c r="AA35" s="470"/>
      <c r="AB35" s="740"/>
      <c r="AC35" s="463"/>
      <c r="AD35" s="463">
        <v>0</v>
      </c>
      <c r="AE35" s="463" t="s">
        <v>581</v>
      </c>
      <c r="AF35" s="463"/>
      <c r="AG35" s="463">
        <v>500</v>
      </c>
      <c r="AH35" s="463">
        <v>200000</v>
      </c>
      <c r="AI35" s="463"/>
      <c r="AJ35" s="426"/>
      <c r="AK35" s="470"/>
      <c r="AL35" s="503" t="str">
        <f t="shared" si="4"/>
        <v/>
      </c>
      <c r="AM35" s="901"/>
      <c r="AN35" s="820"/>
      <c r="AO35" s="820"/>
      <c r="AP35" s="820"/>
      <c r="AQ35" s="820"/>
      <c r="AR35" s="820"/>
      <c r="AS35" s="820"/>
      <c r="AT35" s="820"/>
      <c r="AU35" s="820"/>
      <c r="AV35" s="820"/>
      <c r="AW35" s="820"/>
      <c r="AX35" s="820"/>
      <c r="AY35" s="820"/>
      <c r="AZ35" s="820"/>
      <c r="BA35" s="820"/>
      <c r="BB35" s="820"/>
      <c r="BC35" s="820"/>
      <c r="BD35" s="820"/>
      <c r="BE35" s="820"/>
      <c r="BF35" s="820"/>
      <c r="BG35" s="820"/>
      <c r="BH35" s="820"/>
      <c r="BI35" s="820"/>
      <c r="BJ35" s="820"/>
      <c r="BK35" s="820"/>
      <c r="BL35" s="820"/>
      <c r="BM35" s="820"/>
      <c r="BN35" s="820"/>
      <c r="BO35" s="820"/>
      <c r="BP35" s="709"/>
      <c r="BQ35" s="62"/>
    </row>
    <row r="36" spans="1:69" s="472" customFormat="1" ht="12.75" customHeight="1" x14ac:dyDescent="0.25">
      <c r="A36" s="795">
        <v>25</v>
      </c>
      <c r="B36" s="791" t="s">
        <v>1764</v>
      </c>
      <c r="C36" s="807"/>
      <c r="D36" s="468"/>
      <c r="E36" s="740"/>
      <c r="F36" s="463"/>
      <c r="G36" s="463"/>
      <c r="H36" s="463"/>
      <c r="I36" s="463"/>
      <c r="J36" s="463"/>
      <c r="K36" s="463"/>
      <c r="L36" s="463"/>
      <c r="M36" s="459"/>
      <c r="N36" s="469"/>
      <c r="O36" s="794" t="str">
        <f t="shared" si="0"/>
        <v/>
      </c>
      <c r="P36" s="740"/>
      <c r="Q36" s="463"/>
      <c r="R36" s="463"/>
      <c r="S36" s="463"/>
      <c r="T36" s="463"/>
      <c r="U36" s="463"/>
      <c r="V36" s="463"/>
      <c r="W36" s="463"/>
      <c r="X36" s="459"/>
      <c r="Y36" s="470"/>
      <c r="Z36" s="473" t="str">
        <f t="shared" si="3"/>
        <v/>
      </c>
      <c r="AA36" s="470"/>
      <c r="AB36" s="740"/>
      <c r="AC36" s="463"/>
      <c r="AD36" s="463"/>
      <c r="AE36" s="463"/>
      <c r="AF36" s="463"/>
      <c r="AG36" s="463"/>
      <c r="AH36" s="463"/>
      <c r="AI36" s="463"/>
      <c r="AJ36" s="426"/>
      <c r="AK36" s="470"/>
      <c r="AL36" s="503" t="str">
        <f t="shared" si="4"/>
        <v/>
      </c>
      <c r="AM36" s="901"/>
      <c r="AN36" s="820"/>
      <c r="AO36" s="820"/>
      <c r="AP36" s="820"/>
      <c r="AQ36" s="820"/>
      <c r="AR36" s="820"/>
      <c r="AS36" s="820"/>
      <c r="AT36" s="820"/>
      <c r="AU36" s="820"/>
      <c r="AV36" s="820"/>
      <c r="AW36" s="820"/>
      <c r="AX36" s="820"/>
      <c r="AY36" s="820"/>
      <c r="AZ36" s="820"/>
      <c r="BA36" s="820"/>
      <c r="BB36" s="820"/>
      <c r="BC36" s="820"/>
      <c r="BD36" s="820"/>
      <c r="BE36" s="820"/>
      <c r="BF36" s="820"/>
      <c r="BG36" s="820"/>
      <c r="BH36" s="820"/>
      <c r="BI36" s="820"/>
      <c r="BJ36" s="820"/>
      <c r="BK36" s="820"/>
      <c r="BL36" s="820"/>
      <c r="BM36" s="820"/>
      <c r="BN36" s="820"/>
      <c r="BO36" s="820"/>
      <c r="BP36" s="709"/>
      <c r="BQ36" s="62"/>
    </row>
    <row r="37" spans="1:69" s="472" customFormat="1" ht="12.75" customHeight="1" x14ac:dyDescent="0.25">
      <c r="A37" s="795">
        <v>26</v>
      </c>
      <c r="B37" s="791" t="s">
        <v>1765</v>
      </c>
      <c r="C37" s="807"/>
      <c r="D37" s="468"/>
      <c r="E37" s="740"/>
      <c r="F37" s="463"/>
      <c r="G37" s="463"/>
      <c r="H37" s="463"/>
      <c r="I37" s="463"/>
      <c r="J37" s="463"/>
      <c r="K37" s="463"/>
      <c r="L37" s="463"/>
      <c r="M37" s="459"/>
      <c r="N37" s="469"/>
      <c r="O37" s="794" t="str">
        <f t="shared" si="0"/>
        <v/>
      </c>
      <c r="P37" s="740"/>
      <c r="Q37" s="463"/>
      <c r="R37" s="463"/>
      <c r="S37" s="463"/>
      <c r="T37" s="463"/>
      <c r="U37" s="463"/>
      <c r="V37" s="463"/>
      <c r="W37" s="463"/>
      <c r="X37" s="459"/>
      <c r="Y37" s="470"/>
      <c r="Z37" s="473" t="str">
        <f t="shared" si="3"/>
        <v/>
      </c>
      <c r="AA37" s="470"/>
      <c r="AB37" s="740"/>
      <c r="AC37" s="463"/>
      <c r="AD37" s="463"/>
      <c r="AE37" s="463"/>
      <c r="AF37" s="463"/>
      <c r="AG37" s="463"/>
      <c r="AH37" s="463"/>
      <c r="AI37" s="463"/>
      <c r="AJ37" s="426"/>
      <c r="AK37" s="470"/>
      <c r="AL37" s="503" t="str">
        <f t="shared" si="4"/>
        <v/>
      </c>
      <c r="AM37" s="901"/>
      <c r="AN37" s="820"/>
      <c r="AO37" s="820"/>
      <c r="AP37" s="820"/>
      <c r="AQ37" s="820"/>
      <c r="AR37" s="820"/>
      <c r="AS37" s="820"/>
      <c r="AT37" s="820"/>
      <c r="AU37" s="820"/>
      <c r="AV37" s="820"/>
      <c r="AW37" s="820"/>
      <c r="AX37" s="820"/>
      <c r="AY37" s="820"/>
      <c r="AZ37" s="820"/>
      <c r="BA37" s="820"/>
      <c r="BB37" s="820"/>
      <c r="BC37" s="820"/>
      <c r="BD37" s="820"/>
      <c r="BE37" s="820"/>
      <c r="BF37" s="820"/>
      <c r="BG37" s="820"/>
      <c r="BH37" s="820"/>
      <c r="BI37" s="820"/>
      <c r="BJ37" s="820"/>
      <c r="BK37" s="820"/>
      <c r="BL37" s="820"/>
      <c r="BM37" s="820"/>
      <c r="BN37" s="820"/>
      <c r="BO37" s="820"/>
      <c r="BP37" s="709"/>
      <c r="BQ37" s="62"/>
    </row>
    <row r="38" spans="1:69" s="472" customFormat="1" ht="12.75" customHeight="1" x14ac:dyDescent="0.25">
      <c r="A38" s="795">
        <v>27</v>
      </c>
      <c r="B38" s="791" t="s">
        <v>1766</v>
      </c>
      <c r="C38" s="807"/>
      <c r="D38" s="468"/>
      <c r="E38" s="739">
        <v>10535</v>
      </c>
      <c r="F38" s="463"/>
      <c r="G38" s="463">
        <v>0</v>
      </c>
      <c r="H38" s="463" t="s">
        <v>581</v>
      </c>
      <c r="I38" s="463" t="s">
        <v>1732</v>
      </c>
      <c r="J38" s="463">
        <v>50000</v>
      </c>
      <c r="K38" s="463">
        <v>500000</v>
      </c>
      <c r="L38" s="463" t="s">
        <v>1742</v>
      </c>
      <c r="M38" s="459"/>
      <c r="N38" s="469"/>
      <c r="O38" s="794" t="str">
        <f t="shared" si="0"/>
        <v/>
      </c>
      <c r="P38" s="739">
        <v>10536</v>
      </c>
      <c r="Q38" s="463"/>
      <c r="R38" s="463">
        <v>0</v>
      </c>
      <c r="S38" s="463" t="s">
        <v>581</v>
      </c>
      <c r="T38" s="463" t="s">
        <v>1733</v>
      </c>
      <c r="U38" s="463">
        <v>500</v>
      </c>
      <c r="V38" s="463">
        <v>200000</v>
      </c>
      <c r="W38" s="463" t="s">
        <v>1743</v>
      </c>
      <c r="X38" s="459"/>
      <c r="Y38" s="470"/>
      <c r="Z38" s="473" t="str">
        <f t="shared" si="3"/>
        <v/>
      </c>
      <c r="AA38" s="470"/>
      <c r="AB38" s="740"/>
      <c r="AC38" s="463"/>
      <c r="AD38" s="463">
        <v>0</v>
      </c>
      <c r="AE38" s="463" t="s">
        <v>581</v>
      </c>
      <c r="AF38" s="463"/>
      <c r="AG38" s="463">
        <v>500</v>
      </c>
      <c r="AH38" s="463">
        <v>200000</v>
      </c>
      <c r="AI38" s="463"/>
      <c r="AJ38" s="426"/>
      <c r="AK38" s="470"/>
      <c r="AL38" s="503" t="str">
        <f t="shared" si="4"/>
        <v/>
      </c>
      <c r="AM38" s="901"/>
      <c r="AN38" s="820"/>
      <c r="AO38" s="820"/>
      <c r="AP38" s="820"/>
      <c r="AQ38" s="820"/>
      <c r="AR38" s="820"/>
      <c r="AS38" s="820"/>
      <c r="AT38" s="820"/>
      <c r="AU38" s="820"/>
      <c r="AV38" s="820"/>
      <c r="AW38" s="820"/>
      <c r="AX38" s="820"/>
      <c r="AY38" s="820"/>
      <c r="AZ38" s="820"/>
      <c r="BA38" s="820"/>
      <c r="BB38" s="820"/>
      <c r="BC38" s="820"/>
      <c r="BD38" s="820"/>
      <c r="BE38" s="820"/>
      <c r="BF38" s="820"/>
      <c r="BG38" s="820"/>
      <c r="BH38" s="820"/>
      <c r="BI38" s="820"/>
      <c r="BJ38" s="820"/>
      <c r="BK38" s="820"/>
      <c r="BL38" s="820"/>
      <c r="BM38" s="820"/>
      <c r="BN38" s="820"/>
      <c r="BO38" s="820"/>
      <c r="BP38" s="709"/>
      <c r="BQ38" s="62"/>
    </row>
    <row r="39" spans="1:69" s="472" customFormat="1" ht="12.75" customHeight="1" x14ac:dyDescent="0.25">
      <c r="A39" s="795">
        <v>28</v>
      </c>
      <c r="B39" s="791" t="s">
        <v>1767</v>
      </c>
      <c r="C39" s="807"/>
      <c r="D39" s="468"/>
      <c r="E39" s="740"/>
      <c r="F39" s="463"/>
      <c r="G39" s="463"/>
      <c r="H39" s="463"/>
      <c r="I39" s="463"/>
      <c r="J39" s="463"/>
      <c r="K39" s="463"/>
      <c r="L39" s="463"/>
      <c r="M39" s="459"/>
      <c r="N39" s="469"/>
      <c r="O39" s="794" t="str">
        <f t="shared" si="0"/>
        <v/>
      </c>
      <c r="P39" s="740"/>
      <c r="Q39" s="463"/>
      <c r="R39" s="463"/>
      <c r="S39" s="463"/>
      <c r="T39" s="463"/>
      <c r="U39" s="463"/>
      <c r="V39" s="463"/>
      <c r="W39" s="463"/>
      <c r="X39" s="459"/>
      <c r="Y39" s="470"/>
      <c r="Z39" s="473" t="str">
        <f t="shared" si="3"/>
        <v/>
      </c>
      <c r="AA39" s="470"/>
      <c r="AB39" s="740"/>
      <c r="AC39" s="463"/>
      <c r="AD39" s="463"/>
      <c r="AE39" s="463"/>
      <c r="AF39" s="463"/>
      <c r="AG39" s="463"/>
      <c r="AH39" s="463"/>
      <c r="AI39" s="463"/>
      <c r="AJ39" s="426"/>
      <c r="AK39" s="470"/>
      <c r="AL39" s="503" t="str">
        <f t="shared" si="4"/>
        <v/>
      </c>
      <c r="AM39" s="901"/>
      <c r="AN39" s="820"/>
      <c r="AO39" s="820"/>
      <c r="AP39" s="820"/>
      <c r="AQ39" s="820"/>
      <c r="AR39" s="820"/>
      <c r="AS39" s="820"/>
      <c r="AT39" s="820"/>
      <c r="AU39" s="820"/>
      <c r="AV39" s="820"/>
      <c r="AW39" s="820"/>
      <c r="AX39" s="820"/>
      <c r="AY39" s="820"/>
      <c r="AZ39" s="820"/>
      <c r="BA39" s="820"/>
      <c r="BB39" s="820"/>
      <c r="BC39" s="820"/>
      <c r="BD39" s="820"/>
      <c r="BE39" s="820"/>
      <c r="BF39" s="820"/>
      <c r="BG39" s="820"/>
      <c r="BH39" s="820"/>
      <c r="BI39" s="820"/>
      <c r="BJ39" s="820"/>
      <c r="BK39" s="820"/>
      <c r="BL39" s="820"/>
      <c r="BM39" s="820"/>
      <c r="BN39" s="820"/>
      <c r="BO39" s="820"/>
      <c r="BP39" s="709"/>
      <c r="BQ39" s="62"/>
    </row>
    <row r="40" spans="1:69" s="472" customFormat="1" ht="12.75" customHeight="1" x14ac:dyDescent="0.25">
      <c r="A40" s="795">
        <v>29</v>
      </c>
      <c r="B40" s="717" t="s">
        <v>933</v>
      </c>
      <c r="C40" s="718"/>
      <c r="D40" s="468"/>
      <c r="E40" s="739">
        <v>1395</v>
      </c>
      <c r="F40" s="463"/>
      <c r="G40" s="463">
        <v>0</v>
      </c>
      <c r="H40" s="463" t="s">
        <v>581</v>
      </c>
      <c r="I40" s="463" t="s">
        <v>357</v>
      </c>
      <c r="J40" s="463">
        <v>50000</v>
      </c>
      <c r="K40" s="463">
        <v>500000</v>
      </c>
      <c r="L40" s="463" t="s">
        <v>992</v>
      </c>
      <c r="M40" s="459"/>
      <c r="N40" s="469"/>
      <c r="O40" s="794" t="str">
        <f t="shared" si="0"/>
        <v/>
      </c>
      <c r="P40" s="739">
        <v>4631</v>
      </c>
      <c r="Q40" s="463"/>
      <c r="R40" s="463">
        <v>0</v>
      </c>
      <c r="S40" s="463" t="s">
        <v>581</v>
      </c>
      <c r="T40" s="463" t="s">
        <v>827</v>
      </c>
      <c r="U40" s="463">
        <v>500</v>
      </c>
      <c r="V40" s="463">
        <v>200000</v>
      </c>
      <c r="W40" s="463" t="s">
        <v>1020</v>
      </c>
      <c r="X40" s="459"/>
      <c r="Y40" s="470"/>
      <c r="Z40" s="473" t="str">
        <f t="shared" si="3"/>
        <v/>
      </c>
      <c r="AA40" s="470"/>
      <c r="AB40" s="740"/>
      <c r="AC40" s="463"/>
      <c r="AD40" s="463">
        <v>0</v>
      </c>
      <c r="AE40" s="463" t="s">
        <v>581</v>
      </c>
      <c r="AF40" s="463"/>
      <c r="AG40" s="463">
        <v>500</v>
      </c>
      <c r="AH40" s="463">
        <v>200000</v>
      </c>
      <c r="AI40" s="463"/>
      <c r="AJ40" s="426"/>
      <c r="AK40" s="470"/>
      <c r="AL40" s="503" t="str">
        <f t="shared" si="4"/>
        <v/>
      </c>
      <c r="AM40" s="901"/>
      <c r="AN40" s="820"/>
      <c r="AO40" s="820"/>
      <c r="AP40" s="820"/>
      <c r="AQ40" s="820"/>
      <c r="AR40" s="820"/>
      <c r="AS40" s="820"/>
      <c r="AT40" s="820"/>
      <c r="AU40" s="820"/>
      <c r="AV40" s="820"/>
      <c r="AW40" s="820"/>
      <c r="AX40" s="820"/>
      <c r="AY40" s="820"/>
      <c r="AZ40" s="820"/>
      <c r="BA40" s="820"/>
      <c r="BB40" s="820"/>
      <c r="BC40" s="820"/>
      <c r="BD40" s="820"/>
      <c r="BE40" s="820"/>
      <c r="BF40" s="820"/>
      <c r="BG40" s="820"/>
      <c r="BH40" s="820"/>
      <c r="BI40" s="820"/>
      <c r="BJ40" s="820"/>
      <c r="BK40" s="820"/>
      <c r="BL40" s="820"/>
      <c r="BM40" s="820"/>
      <c r="BN40" s="820"/>
      <c r="BO40" s="820"/>
      <c r="BP40" s="709"/>
      <c r="BQ40" s="62"/>
    </row>
    <row r="41" spans="1:69" s="472" customFormat="1" ht="12.75" customHeight="1" x14ac:dyDescent="0.25">
      <c r="A41" s="795">
        <v>30</v>
      </c>
      <c r="B41" s="717" t="s">
        <v>1526</v>
      </c>
      <c r="C41" s="718"/>
      <c r="D41" s="468"/>
      <c r="E41" s="463">
        <v>10427</v>
      </c>
      <c r="F41" s="463"/>
      <c r="G41" s="463">
        <v>0</v>
      </c>
      <c r="H41" s="463" t="s">
        <v>581</v>
      </c>
      <c r="I41" s="463" t="s">
        <v>1730</v>
      </c>
      <c r="J41" s="463">
        <v>50000</v>
      </c>
      <c r="K41" s="463">
        <v>500000</v>
      </c>
      <c r="L41" s="463" t="s">
        <v>1668</v>
      </c>
      <c r="M41" s="459"/>
      <c r="N41" s="469"/>
      <c r="O41" s="794" t="str">
        <f t="shared" si="0"/>
        <v/>
      </c>
      <c r="P41" s="463">
        <v>10429</v>
      </c>
      <c r="Q41" s="463"/>
      <c r="R41" s="463">
        <v>0</v>
      </c>
      <c r="S41" s="463" t="s">
        <v>581</v>
      </c>
      <c r="T41" s="463" t="s">
        <v>1731</v>
      </c>
      <c r="U41" s="463">
        <v>500</v>
      </c>
      <c r="V41" s="463">
        <v>200000</v>
      </c>
      <c r="W41" s="463" t="s">
        <v>1671</v>
      </c>
      <c r="X41" s="459"/>
      <c r="Y41" s="470"/>
      <c r="Z41" s="473" t="str">
        <f t="shared" si="3"/>
        <v/>
      </c>
      <c r="AA41" s="470"/>
      <c r="AB41" s="740"/>
      <c r="AC41" s="463"/>
      <c r="AD41" s="463">
        <v>0</v>
      </c>
      <c r="AE41" s="463" t="s">
        <v>581</v>
      </c>
      <c r="AF41" s="463"/>
      <c r="AG41" s="463">
        <v>500</v>
      </c>
      <c r="AH41" s="463">
        <v>200000</v>
      </c>
      <c r="AI41" s="463"/>
      <c r="AJ41" s="426"/>
      <c r="AK41" s="470"/>
      <c r="AL41" s="503" t="str">
        <f t="shared" si="4"/>
        <v/>
      </c>
      <c r="AM41" s="901"/>
      <c r="AN41" s="820"/>
      <c r="AO41" s="820"/>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709"/>
      <c r="BQ41" s="62"/>
    </row>
    <row r="42" spans="1:69" s="472" customFormat="1" ht="12.75" customHeight="1" x14ac:dyDescent="0.25">
      <c r="A42" s="795">
        <v>31</v>
      </c>
      <c r="B42" s="717" t="s">
        <v>1524</v>
      </c>
      <c r="C42" s="467"/>
      <c r="D42" s="468"/>
      <c r="E42" s="463">
        <v>4682</v>
      </c>
      <c r="F42" s="463"/>
      <c r="G42" s="463">
        <v>0</v>
      </c>
      <c r="H42" s="463" t="s">
        <v>581</v>
      </c>
      <c r="I42" s="463" t="s">
        <v>358</v>
      </c>
      <c r="J42" s="463">
        <v>50000</v>
      </c>
      <c r="K42" s="463">
        <v>250000</v>
      </c>
      <c r="L42" s="463" t="s">
        <v>993</v>
      </c>
      <c r="M42" s="459"/>
      <c r="N42" s="469"/>
      <c r="O42" s="794" t="str">
        <f t="shared" si="0"/>
        <v/>
      </c>
      <c r="P42" s="463">
        <v>4683</v>
      </c>
      <c r="Q42" s="463"/>
      <c r="R42" s="463">
        <v>0</v>
      </c>
      <c r="S42" s="463" t="s">
        <v>581</v>
      </c>
      <c r="T42" s="463" t="s">
        <v>828</v>
      </c>
      <c r="U42" s="463">
        <v>500</v>
      </c>
      <c r="V42" s="463">
        <v>200000</v>
      </c>
      <c r="W42" s="463" t="s">
        <v>1022</v>
      </c>
      <c r="X42" s="459"/>
      <c r="Y42" s="470"/>
      <c r="Z42" s="473" t="str">
        <f t="shared" si="3"/>
        <v/>
      </c>
      <c r="AA42" s="470"/>
      <c r="AB42" s="740"/>
      <c r="AC42" s="463"/>
      <c r="AD42" s="463">
        <v>0</v>
      </c>
      <c r="AE42" s="463" t="s">
        <v>581</v>
      </c>
      <c r="AF42" s="463"/>
      <c r="AG42" s="463">
        <v>500</v>
      </c>
      <c r="AH42" s="463">
        <v>200000</v>
      </c>
      <c r="AI42" s="463"/>
      <c r="AJ42" s="426"/>
      <c r="AK42" s="470"/>
      <c r="AL42" s="503" t="str">
        <f t="shared" si="4"/>
        <v/>
      </c>
      <c r="AM42" s="901"/>
      <c r="AN42" s="820"/>
      <c r="AO42" s="820"/>
      <c r="AP42" s="820"/>
      <c r="AQ42" s="820"/>
      <c r="AR42" s="820"/>
      <c r="AS42" s="820"/>
      <c r="AT42" s="820"/>
      <c r="AU42" s="820"/>
      <c r="AV42" s="820"/>
      <c r="AW42" s="820"/>
      <c r="AX42" s="820"/>
      <c r="AY42" s="820"/>
      <c r="AZ42" s="820"/>
      <c r="BA42" s="820"/>
      <c r="BB42" s="820"/>
      <c r="BC42" s="820"/>
      <c r="BD42" s="820"/>
      <c r="BE42" s="820"/>
      <c r="BF42" s="820"/>
      <c r="BG42" s="820"/>
      <c r="BH42" s="820"/>
      <c r="BI42" s="820"/>
      <c r="BJ42" s="820"/>
      <c r="BK42" s="820"/>
      <c r="BL42" s="820"/>
      <c r="BM42" s="820"/>
      <c r="BN42" s="820"/>
      <c r="BO42" s="820"/>
      <c r="BP42" s="709"/>
      <c r="BQ42" s="62"/>
    </row>
    <row r="43" spans="1:69" s="472" customFormat="1" ht="12.75" customHeight="1" x14ac:dyDescent="0.25">
      <c r="A43" s="795">
        <v>32</v>
      </c>
      <c r="B43" s="717" t="s">
        <v>1525</v>
      </c>
      <c r="C43" s="467"/>
      <c r="D43" s="468"/>
      <c r="E43" s="463">
        <v>4684</v>
      </c>
      <c r="F43" s="463"/>
      <c r="G43" s="463">
        <v>0</v>
      </c>
      <c r="H43" s="463" t="s">
        <v>581</v>
      </c>
      <c r="I43" s="463" t="s">
        <v>359</v>
      </c>
      <c r="J43" s="463">
        <v>50000</v>
      </c>
      <c r="K43" s="463">
        <v>500000</v>
      </c>
      <c r="L43" s="463" t="s">
        <v>1741</v>
      </c>
      <c r="M43" s="459"/>
      <c r="N43" s="469"/>
      <c r="O43" s="794" t="str">
        <f t="shared" si="0"/>
        <v/>
      </c>
      <c r="P43" s="463">
        <v>4685</v>
      </c>
      <c r="Q43" s="463"/>
      <c r="R43" s="463">
        <v>0</v>
      </c>
      <c r="S43" s="463" t="s">
        <v>581</v>
      </c>
      <c r="T43" s="463" t="s">
        <v>829</v>
      </c>
      <c r="U43" s="463">
        <v>500</v>
      </c>
      <c r="V43" s="463">
        <v>200000</v>
      </c>
      <c r="W43" s="463" t="s">
        <v>1744</v>
      </c>
      <c r="X43" s="459"/>
      <c r="Y43" s="470"/>
      <c r="Z43" s="473" t="str">
        <f t="shared" si="3"/>
        <v/>
      </c>
      <c r="AA43" s="470"/>
      <c r="AB43" s="740"/>
      <c r="AC43" s="463"/>
      <c r="AD43" s="463">
        <v>0</v>
      </c>
      <c r="AE43" s="463" t="s">
        <v>581</v>
      </c>
      <c r="AF43" s="463"/>
      <c r="AG43" s="463">
        <v>500</v>
      </c>
      <c r="AH43" s="463">
        <v>200000</v>
      </c>
      <c r="AI43" s="463"/>
      <c r="AJ43" s="426"/>
      <c r="AK43" s="470"/>
      <c r="AL43" s="503" t="str">
        <f t="shared" si="4"/>
        <v/>
      </c>
      <c r="AM43" s="901"/>
      <c r="AN43" s="820"/>
      <c r="AO43" s="820"/>
      <c r="AP43" s="820"/>
      <c r="AQ43" s="820"/>
      <c r="AR43" s="820"/>
      <c r="AS43" s="820"/>
      <c r="AT43" s="820"/>
      <c r="AU43" s="820"/>
      <c r="AV43" s="820"/>
      <c r="AW43" s="820"/>
      <c r="AX43" s="820"/>
      <c r="AY43" s="820"/>
      <c r="AZ43" s="820"/>
      <c r="BA43" s="820"/>
      <c r="BB43" s="820"/>
      <c r="BC43" s="820"/>
      <c r="BD43" s="820"/>
      <c r="BE43" s="820"/>
      <c r="BF43" s="820"/>
      <c r="BG43" s="820"/>
      <c r="BH43" s="820"/>
      <c r="BI43" s="820"/>
      <c r="BJ43" s="820"/>
      <c r="BK43" s="820"/>
      <c r="BL43" s="820"/>
      <c r="BM43" s="820"/>
      <c r="BN43" s="820"/>
      <c r="BO43" s="820"/>
      <c r="BP43" s="709"/>
      <c r="BQ43" s="62"/>
    </row>
    <row r="44" spans="1:69" s="472" customFormat="1" ht="12.75" customHeight="1" x14ac:dyDescent="0.25">
      <c r="A44" s="795">
        <v>33</v>
      </c>
      <c r="B44" s="791" t="s">
        <v>1768</v>
      </c>
      <c r="C44" s="807"/>
      <c r="D44" s="468"/>
      <c r="E44" s="740"/>
      <c r="F44" s="463"/>
      <c r="G44" s="463"/>
      <c r="H44" s="463"/>
      <c r="I44" s="463"/>
      <c r="J44" s="463"/>
      <c r="K44" s="463"/>
      <c r="L44" s="463"/>
      <c r="M44" s="459"/>
      <c r="N44" s="469"/>
      <c r="O44" s="794" t="str">
        <f t="shared" si="0"/>
        <v/>
      </c>
      <c r="P44" s="740"/>
      <c r="Q44" s="463"/>
      <c r="R44" s="463"/>
      <c r="S44" s="463"/>
      <c r="T44" s="463"/>
      <c r="U44" s="463"/>
      <c r="V44" s="463"/>
      <c r="W44" s="463"/>
      <c r="X44" s="459"/>
      <c r="Y44" s="470"/>
      <c r="Z44" s="473" t="str">
        <f t="shared" si="3"/>
        <v/>
      </c>
      <c r="AA44" s="470"/>
      <c r="AB44" s="740"/>
      <c r="AC44" s="463"/>
      <c r="AD44" s="463"/>
      <c r="AE44" s="463"/>
      <c r="AF44" s="463"/>
      <c r="AG44" s="463"/>
      <c r="AH44" s="463"/>
      <c r="AI44" s="463"/>
      <c r="AJ44" s="426"/>
      <c r="AK44" s="470"/>
      <c r="AL44" s="503" t="str">
        <f t="shared" si="4"/>
        <v/>
      </c>
      <c r="AM44" s="901"/>
      <c r="AN44" s="820"/>
      <c r="AO44" s="820"/>
      <c r="AP44" s="820"/>
      <c r="AQ44" s="820"/>
      <c r="AR44" s="820"/>
      <c r="AS44" s="820"/>
      <c r="AT44" s="820"/>
      <c r="AU44" s="820"/>
      <c r="AV44" s="820"/>
      <c r="AW44" s="820"/>
      <c r="AX44" s="820"/>
      <c r="AY44" s="820"/>
      <c r="AZ44" s="820"/>
      <c r="BA44" s="820"/>
      <c r="BB44" s="820"/>
      <c r="BC44" s="820"/>
      <c r="BD44" s="820"/>
      <c r="BE44" s="820"/>
      <c r="BF44" s="820"/>
      <c r="BG44" s="820"/>
      <c r="BH44" s="820"/>
      <c r="BI44" s="820"/>
      <c r="BJ44" s="820"/>
      <c r="BK44" s="820"/>
      <c r="BL44" s="820"/>
      <c r="BM44" s="820"/>
      <c r="BN44" s="820"/>
      <c r="BO44" s="820"/>
      <c r="BP44" s="709"/>
      <c r="BQ44" s="62"/>
    </row>
    <row r="45" spans="1:69" s="472" customFormat="1" ht="12.75" customHeight="1" x14ac:dyDescent="0.25">
      <c r="A45" s="795">
        <v>34</v>
      </c>
      <c r="B45" s="791" t="s">
        <v>1769</v>
      </c>
      <c r="C45" s="807"/>
      <c r="D45" s="468"/>
      <c r="E45" s="740"/>
      <c r="F45" s="463"/>
      <c r="G45" s="463"/>
      <c r="H45" s="463"/>
      <c r="I45" s="463"/>
      <c r="J45" s="463"/>
      <c r="K45" s="463"/>
      <c r="L45" s="463"/>
      <c r="M45" s="459"/>
      <c r="N45" s="469"/>
      <c r="O45" s="794" t="str">
        <f t="shared" si="0"/>
        <v/>
      </c>
      <c r="P45" s="740"/>
      <c r="Q45" s="463"/>
      <c r="R45" s="463"/>
      <c r="S45" s="463"/>
      <c r="T45" s="463"/>
      <c r="U45" s="463"/>
      <c r="V45" s="463"/>
      <c r="W45" s="463"/>
      <c r="X45" s="459"/>
      <c r="Y45" s="470"/>
      <c r="Z45" s="473" t="str">
        <f t="shared" si="3"/>
        <v/>
      </c>
      <c r="AA45" s="470"/>
      <c r="AB45" s="740"/>
      <c r="AC45" s="463"/>
      <c r="AD45" s="463"/>
      <c r="AE45" s="463"/>
      <c r="AF45" s="463"/>
      <c r="AG45" s="463"/>
      <c r="AH45" s="463"/>
      <c r="AI45" s="463"/>
      <c r="AJ45" s="426"/>
      <c r="AK45" s="470"/>
      <c r="AL45" s="503" t="str">
        <f t="shared" si="4"/>
        <v/>
      </c>
      <c r="AM45" s="901"/>
      <c r="AN45" s="820"/>
      <c r="AO45" s="820"/>
      <c r="AP45" s="820"/>
      <c r="AQ45" s="820"/>
      <c r="AR45" s="820"/>
      <c r="AS45" s="820"/>
      <c r="AT45" s="820"/>
      <c r="AU45" s="820"/>
      <c r="AV45" s="820"/>
      <c r="AW45" s="820"/>
      <c r="AX45" s="820"/>
      <c r="AY45" s="820"/>
      <c r="AZ45" s="820"/>
      <c r="BA45" s="820"/>
      <c r="BB45" s="820"/>
      <c r="BC45" s="820"/>
      <c r="BD45" s="820"/>
      <c r="BE45" s="820"/>
      <c r="BF45" s="820"/>
      <c r="BG45" s="820"/>
      <c r="BH45" s="820"/>
      <c r="BI45" s="820"/>
      <c r="BJ45" s="820"/>
      <c r="BK45" s="820"/>
      <c r="BL45" s="820"/>
      <c r="BM45" s="820"/>
      <c r="BN45" s="820"/>
      <c r="BO45" s="820"/>
      <c r="BP45" s="709"/>
      <c r="BQ45" s="62"/>
    </row>
    <row r="46" spans="1:69" s="472" customFormat="1" ht="12.75" customHeight="1" x14ac:dyDescent="0.25">
      <c r="A46" s="795">
        <v>35</v>
      </c>
      <c r="B46" s="791" t="s">
        <v>1770</v>
      </c>
      <c r="C46" s="807"/>
      <c r="D46" s="468"/>
      <c r="E46" s="740"/>
      <c r="F46" s="463"/>
      <c r="G46" s="463"/>
      <c r="H46" s="463"/>
      <c r="I46" s="463"/>
      <c r="J46" s="463"/>
      <c r="K46" s="463"/>
      <c r="L46" s="463"/>
      <c r="M46" s="459"/>
      <c r="N46" s="469"/>
      <c r="O46" s="794" t="str">
        <f t="shared" si="0"/>
        <v/>
      </c>
      <c r="P46" s="740"/>
      <c r="Q46" s="463"/>
      <c r="R46" s="463"/>
      <c r="S46" s="463"/>
      <c r="T46" s="463"/>
      <c r="U46" s="463"/>
      <c r="V46" s="463"/>
      <c r="W46" s="463"/>
      <c r="X46" s="459"/>
      <c r="Y46" s="470"/>
      <c r="Z46" s="473" t="str">
        <f t="shared" si="3"/>
        <v/>
      </c>
      <c r="AA46" s="470"/>
      <c r="AB46" s="740"/>
      <c r="AC46" s="463"/>
      <c r="AD46" s="463"/>
      <c r="AE46" s="463"/>
      <c r="AF46" s="463"/>
      <c r="AG46" s="463"/>
      <c r="AH46" s="463"/>
      <c r="AI46" s="463"/>
      <c r="AJ46" s="426"/>
      <c r="AK46" s="470"/>
      <c r="AL46" s="503" t="str">
        <f t="shared" si="4"/>
        <v/>
      </c>
      <c r="AM46" s="901"/>
      <c r="AN46" s="820"/>
      <c r="AO46" s="820"/>
      <c r="AP46" s="820"/>
      <c r="AQ46" s="820"/>
      <c r="AR46" s="820"/>
      <c r="AS46" s="820"/>
      <c r="AT46" s="820"/>
      <c r="AU46" s="820"/>
      <c r="AV46" s="820"/>
      <c r="AW46" s="820"/>
      <c r="AX46" s="820"/>
      <c r="AY46" s="820"/>
      <c r="AZ46" s="820"/>
      <c r="BA46" s="820"/>
      <c r="BB46" s="820"/>
      <c r="BC46" s="820"/>
      <c r="BD46" s="820"/>
      <c r="BE46" s="820"/>
      <c r="BF46" s="820"/>
      <c r="BG46" s="820"/>
      <c r="BH46" s="820"/>
      <c r="BI46" s="820"/>
      <c r="BJ46" s="820"/>
      <c r="BK46" s="820"/>
      <c r="BL46" s="820"/>
      <c r="BM46" s="820"/>
      <c r="BN46" s="820"/>
      <c r="BO46" s="820"/>
      <c r="BP46" s="709"/>
      <c r="BQ46" s="62"/>
    </row>
    <row r="47" spans="1:69" s="472" customFormat="1" ht="12.75" customHeight="1" x14ac:dyDescent="0.25">
      <c r="A47" s="795">
        <v>36</v>
      </c>
      <c r="B47" s="791" t="s">
        <v>1771</v>
      </c>
      <c r="C47" s="807"/>
      <c r="D47" s="468"/>
      <c r="E47" s="740"/>
      <c r="F47" s="463"/>
      <c r="G47" s="463"/>
      <c r="H47" s="463"/>
      <c r="I47" s="463"/>
      <c r="J47" s="463"/>
      <c r="K47" s="463"/>
      <c r="L47" s="463"/>
      <c r="M47" s="459"/>
      <c r="N47" s="469"/>
      <c r="O47" s="794" t="str">
        <f t="shared" si="0"/>
        <v/>
      </c>
      <c r="P47" s="740"/>
      <c r="Q47" s="463"/>
      <c r="R47" s="463"/>
      <c r="S47" s="463"/>
      <c r="T47" s="463"/>
      <c r="U47" s="463"/>
      <c r="V47" s="463"/>
      <c r="W47" s="463"/>
      <c r="X47" s="459"/>
      <c r="Y47" s="470"/>
      <c r="Z47" s="473" t="str">
        <f t="shared" si="3"/>
        <v/>
      </c>
      <c r="AA47" s="470"/>
      <c r="AB47" s="740"/>
      <c r="AC47" s="463"/>
      <c r="AD47" s="463"/>
      <c r="AE47" s="463"/>
      <c r="AF47" s="463"/>
      <c r="AG47" s="463"/>
      <c r="AH47" s="463"/>
      <c r="AI47" s="463"/>
      <c r="AJ47" s="426"/>
      <c r="AK47" s="470"/>
      <c r="AL47" s="503" t="str">
        <f t="shared" si="4"/>
        <v/>
      </c>
      <c r="AM47" s="901"/>
      <c r="AN47" s="820"/>
      <c r="AO47" s="820"/>
      <c r="AP47" s="820"/>
      <c r="AQ47" s="820"/>
      <c r="AR47" s="820"/>
      <c r="AS47" s="820"/>
      <c r="AT47" s="820"/>
      <c r="AU47" s="820"/>
      <c r="AV47" s="820"/>
      <c r="AW47" s="820"/>
      <c r="AX47" s="820"/>
      <c r="AY47" s="820"/>
      <c r="AZ47" s="820"/>
      <c r="BA47" s="820"/>
      <c r="BB47" s="820"/>
      <c r="BC47" s="820"/>
      <c r="BD47" s="820"/>
      <c r="BE47" s="820"/>
      <c r="BF47" s="820"/>
      <c r="BG47" s="820"/>
      <c r="BH47" s="820"/>
      <c r="BI47" s="820"/>
      <c r="BJ47" s="820"/>
      <c r="BK47" s="820"/>
      <c r="BL47" s="820"/>
      <c r="BM47" s="820"/>
      <c r="BN47" s="820"/>
      <c r="BO47" s="820"/>
      <c r="BP47" s="709"/>
      <c r="BQ47" s="62"/>
    </row>
    <row r="48" spans="1:69" s="472" customFormat="1" ht="12.75" customHeight="1" x14ac:dyDescent="0.25">
      <c r="A48" s="795">
        <v>37</v>
      </c>
      <c r="B48" s="717" t="s">
        <v>1527</v>
      </c>
      <c r="C48" s="467"/>
      <c r="D48" s="468"/>
      <c r="E48" s="463">
        <v>10428</v>
      </c>
      <c r="F48" s="463"/>
      <c r="G48" s="463">
        <v>0</v>
      </c>
      <c r="H48" s="463" t="s">
        <v>581</v>
      </c>
      <c r="I48" s="463" t="s">
        <v>360</v>
      </c>
      <c r="J48" s="463">
        <v>50000</v>
      </c>
      <c r="K48" s="463">
        <v>500000</v>
      </c>
      <c r="L48" s="463" t="s">
        <v>1669</v>
      </c>
      <c r="M48" s="459"/>
      <c r="N48" s="469"/>
      <c r="O48" s="794" t="str">
        <f t="shared" si="0"/>
        <v/>
      </c>
      <c r="P48" s="463">
        <v>10430</v>
      </c>
      <c r="Q48" s="463"/>
      <c r="R48" s="463">
        <v>0</v>
      </c>
      <c r="S48" s="463" t="s">
        <v>581</v>
      </c>
      <c r="T48" s="463" t="s">
        <v>830</v>
      </c>
      <c r="U48" s="463">
        <v>500</v>
      </c>
      <c r="V48" s="463">
        <v>200000</v>
      </c>
      <c r="W48" s="463" t="s">
        <v>1670</v>
      </c>
      <c r="X48" s="459"/>
      <c r="Y48" s="470"/>
      <c r="Z48" s="473" t="str">
        <f t="shared" si="3"/>
        <v/>
      </c>
      <c r="AA48" s="470"/>
      <c r="AB48" s="740"/>
      <c r="AC48" s="463"/>
      <c r="AD48" s="463">
        <v>0</v>
      </c>
      <c r="AE48" s="463" t="s">
        <v>581</v>
      </c>
      <c r="AF48" s="463"/>
      <c r="AG48" s="463">
        <v>500</v>
      </c>
      <c r="AH48" s="463">
        <v>200000</v>
      </c>
      <c r="AI48" s="463"/>
      <c r="AJ48" s="426"/>
      <c r="AK48" s="470"/>
      <c r="AL48" s="503" t="str">
        <f t="shared" si="4"/>
        <v/>
      </c>
      <c r="AM48" s="901"/>
      <c r="AN48" s="820"/>
      <c r="AO48" s="820"/>
      <c r="AP48" s="820"/>
      <c r="AQ48" s="820"/>
      <c r="AR48" s="820"/>
      <c r="AS48" s="820"/>
      <c r="AT48" s="820"/>
      <c r="AU48" s="820"/>
      <c r="AV48" s="820"/>
      <c r="AW48" s="820"/>
      <c r="AX48" s="820"/>
      <c r="AY48" s="820"/>
      <c r="AZ48" s="820"/>
      <c r="BA48" s="820"/>
      <c r="BB48" s="820"/>
      <c r="BC48" s="820"/>
      <c r="BD48" s="820"/>
      <c r="BE48" s="820"/>
      <c r="BF48" s="820"/>
      <c r="BG48" s="820"/>
      <c r="BH48" s="820"/>
      <c r="BI48" s="820"/>
      <c r="BJ48" s="820"/>
      <c r="BK48" s="820"/>
      <c r="BL48" s="820"/>
      <c r="BM48" s="820"/>
      <c r="BN48" s="820"/>
      <c r="BO48" s="820"/>
      <c r="BP48" s="709"/>
      <c r="BQ48" s="62"/>
    </row>
    <row r="49" spans="1:69" s="472" customFormat="1" ht="12.75" customHeight="1" x14ac:dyDescent="0.25">
      <c r="A49" s="795">
        <v>38</v>
      </c>
      <c r="B49" s="466" t="s">
        <v>680</v>
      </c>
      <c r="C49" s="467"/>
      <c r="D49" s="468"/>
      <c r="E49" s="463">
        <v>1396</v>
      </c>
      <c r="F49" s="463"/>
      <c r="G49" s="463">
        <v>0</v>
      </c>
      <c r="H49" s="463" t="s">
        <v>581</v>
      </c>
      <c r="I49" s="463" t="s">
        <v>361</v>
      </c>
      <c r="J49" s="463">
        <v>50000</v>
      </c>
      <c r="K49" s="463">
        <v>500000</v>
      </c>
      <c r="L49" s="463" t="s">
        <v>994</v>
      </c>
      <c r="M49" s="459"/>
      <c r="N49" s="469"/>
      <c r="O49" s="794" t="str">
        <f t="shared" si="0"/>
        <v/>
      </c>
      <c r="P49" s="463">
        <v>4633</v>
      </c>
      <c r="Q49" s="463"/>
      <c r="R49" s="463">
        <v>0</v>
      </c>
      <c r="S49" s="463" t="s">
        <v>581</v>
      </c>
      <c r="T49" s="463" t="s">
        <v>831</v>
      </c>
      <c r="U49" s="463">
        <v>500</v>
      </c>
      <c r="V49" s="463">
        <v>200000</v>
      </c>
      <c r="W49" s="463" t="s">
        <v>1023</v>
      </c>
      <c r="X49" s="459"/>
      <c r="Y49" s="470"/>
      <c r="Z49" s="473" t="str">
        <f t="shared" si="3"/>
        <v/>
      </c>
      <c r="AA49" s="470"/>
      <c r="AB49" s="740"/>
      <c r="AC49" s="463"/>
      <c r="AD49" s="463">
        <v>0</v>
      </c>
      <c r="AE49" s="463" t="s">
        <v>581</v>
      </c>
      <c r="AF49" s="463"/>
      <c r="AG49" s="463">
        <v>500</v>
      </c>
      <c r="AH49" s="463">
        <v>200000</v>
      </c>
      <c r="AI49" s="463"/>
      <c r="AJ49" s="426"/>
      <c r="AK49" s="470"/>
      <c r="AL49" s="503" t="str">
        <f t="shared" si="4"/>
        <v/>
      </c>
      <c r="AM49" s="901"/>
      <c r="AN49" s="820"/>
      <c r="AO49" s="820"/>
      <c r="AP49" s="820"/>
      <c r="AQ49" s="820"/>
      <c r="AR49" s="820"/>
      <c r="AS49" s="820"/>
      <c r="AT49" s="820"/>
      <c r="AU49" s="820"/>
      <c r="AV49" s="820"/>
      <c r="AW49" s="820"/>
      <c r="AX49" s="820"/>
      <c r="AY49" s="820"/>
      <c r="AZ49" s="820"/>
      <c r="BA49" s="820"/>
      <c r="BB49" s="820"/>
      <c r="BC49" s="820"/>
      <c r="BD49" s="820"/>
      <c r="BE49" s="820"/>
      <c r="BF49" s="820"/>
      <c r="BG49" s="820"/>
      <c r="BH49" s="820"/>
      <c r="BI49" s="820"/>
      <c r="BJ49" s="820"/>
      <c r="BK49" s="820"/>
      <c r="BL49" s="820"/>
      <c r="BM49" s="820"/>
      <c r="BN49" s="820"/>
      <c r="BO49" s="820"/>
      <c r="BP49" s="709"/>
      <c r="BQ49" s="62"/>
    </row>
    <row r="50" spans="1:69" s="472" customFormat="1" ht="12.75" customHeight="1" x14ac:dyDescent="0.25">
      <c r="A50" s="150"/>
      <c r="B50" s="786" t="s">
        <v>1703</v>
      </c>
      <c r="C50" s="787"/>
      <c r="D50" s="468"/>
      <c r="E50" s="463"/>
      <c r="F50" s="463"/>
      <c r="G50" s="463"/>
      <c r="H50" s="463"/>
      <c r="I50" s="463"/>
      <c r="J50" s="463"/>
      <c r="K50" s="463"/>
      <c r="L50" s="463"/>
      <c r="M50" s="838"/>
      <c r="N50" s="869"/>
      <c r="O50" s="909"/>
      <c r="P50" s="859"/>
      <c r="Q50" s="859"/>
      <c r="R50" s="859"/>
      <c r="S50" s="859"/>
      <c r="T50" s="859"/>
      <c r="U50" s="859"/>
      <c r="V50" s="859"/>
      <c r="W50" s="859"/>
      <c r="X50" s="838"/>
      <c r="Y50" s="858"/>
      <c r="Z50" s="909"/>
      <c r="AA50" s="858"/>
      <c r="AB50" s="859"/>
      <c r="AC50" s="859"/>
      <c r="AD50" s="859"/>
      <c r="AE50" s="859"/>
      <c r="AF50" s="859"/>
      <c r="AG50" s="859"/>
      <c r="AH50" s="859"/>
      <c r="AI50" s="859"/>
      <c r="AJ50" s="871"/>
      <c r="AK50" s="470"/>
      <c r="AL50" s="852"/>
      <c r="AM50" s="901"/>
      <c r="AN50" s="820"/>
      <c r="AO50" s="820"/>
      <c r="AP50" s="820"/>
      <c r="AQ50" s="820"/>
      <c r="AR50" s="820"/>
      <c r="AS50" s="820"/>
      <c r="AT50" s="820"/>
      <c r="AU50" s="820"/>
      <c r="AV50" s="820"/>
      <c r="AW50" s="820"/>
      <c r="AX50" s="820"/>
      <c r="AY50" s="820"/>
      <c r="AZ50" s="820"/>
      <c r="BA50" s="820"/>
      <c r="BB50" s="820"/>
      <c r="BC50" s="820"/>
      <c r="BD50" s="820"/>
      <c r="BE50" s="820"/>
      <c r="BF50" s="820"/>
      <c r="BG50" s="820"/>
      <c r="BH50" s="820"/>
      <c r="BI50" s="820"/>
      <c r="BJ50" s="820"/>
      <c r="BK50" s="820"/>
      <c r="BL50" s="820"/>
      <c r="BM50" s="820"/>
      <c r="BN50" s="820"/>
      <c r="BO50" s="820"/>
      <c r="BP50" s="709"/>
      <c r="BQ50" s="62"/>
    </row>
    <row r="51" spans="1:69" s="472" customFormat="1" ht="12.75" customHeight="1" x14ac:dyDescent="0.25">
      <c r="A51" s="421">
        <v>39</v>
      </c>
      <c r="B51" s="963"/>
      <c r="C51" s="964"/>
      <c r="D51" s="468"/>
      <c r="E51" s="463"/>
      <c r="F51" s="463"/>
      <c r="G51" s="463"/>
      <c r="H51" s="463"/>
      <c r="I51" s="463"/>
      <c r="J51" s="463"/>
      <c r="K51" s="463"/>
      <c r="L51" s="463"/>
      <c r="M51" s="459"/>
      <c r="N51" s="469"/>
      <c r="O51" s="794" t="str">
        <f t="shared" si="0"/>
        <v/>
      </c>
      <c r="P51" s="463"/>
      <c r="Q51" s="463"/>
      <c r="R51" s="463"/>
      <c r="S51" s="463"/>
      <c r="T51" s="463"/>
      <c r="U51" s="463"/>
      <c r="V51" s="463"/>
      <c r="W51" s="463"/>
      <c r="X51" s="459"/>
      <c r="Y51" s="470"/>
      <c r="Z51" s="473" t="str">
        <f t="shared" si="3"/>
        <v/>
      </c>
      <c r="AA51" s="470"/>
      <c r="AB51" s="463"/>
      <c r="AC51" s="463"/>
      <c r="AD51" s="463"/>
      <c r="AE51" s="463"/>
      <c r="AF51" s="463"/>
      <c r="AG51" s="463"/>
      <c r="AH51" s="463"/>
      <c r="AI51" s="463"/>
      <c r="AJ51" s="426"/>
      <c r="AK51" s="470"/>
      <c r="AL51" s="503" t="str">
        <f t="shared" si="4"/>
        <v/>
      </c>
      <c r="AM51" s="820"/>
      <c r="AN51" s="820"/>
      <c r="AO51" s="820"/>
      <c r="AP51" s="820"/>
      <c r="AQ51" s="820"/>
      <c r="AR51" s="820"/>
      <c r="AS51" s="820"/>
      <c r="AT51" s="820"/>
      <c r="AU51" s="820"/>
      <c r="AV51" s="820"/>
      <c r="AW51" s="820"/>
      <c r="AX51" s="820"/>
      <c r="AY51" s="820"/>
      <c r="AZ51" s="820"/>
      <c r="BA51" s="820"/>
      <c r="BB51" s="820"/>
      <c r="BC51" s="820"/>
      <c r="BD51" s="820"/>
      <c r="BE51" s="820"/>
      <c r="BF51" s="820"/>
      <c r="BG51" s="820"/>
      <c r="BH51" s="820"/>
      <c r="BI51" s="820"/>
      <c r="BJ51" s="820"/>
      <c r="BK51" s="820"/>
      <c r="BL51" s="820"/>
      <c r="BM51" s="820"/>
      <c r="BN51" s="820"/>
      <c r="BO51" s="820"/>
      <c r="BP51" s="709"/>
      <c r="BQ51" s="62"/>
    </row>
    <row r="52" spans="1:69" s="472" customFormat="1" ht="12.75" customHeight="1" x14ac:dyDescent="0.25">
      <c r="A52" s="421">
        <v>40</v>
      </c>
      <c r="B52" s="963"/>
      <c r="C52" s="964"/>
      <c r="D52" s="468"/>
      <c r="E52" s="463"/>
      <c r="F52" s="463"/>
      <c r="G52" s="463"/>
      <c r="H52" s="463"/>
      <c r="I52" s="463"/>
      <c r="J52" s="463"/>
      <c r="K52" s="463"/>
      <c r="L52" s="463"/>
      <c r="M52" s="459"/>
      <c r="N52" s="469"/>
      <c r="O52" s="794" t="str">
        <f t="shared" si="0"/>
        <v/>
      </c>
      <c r="P52" s="463"/>
      <c r="Q52" s="463"/>
      <c r="R52" s="463"/>
      <c r="S52" s="463"/>
      <c r="T52" s="463"/>
      <c r="U52" s="463"/>
      <c r="V52" s="463"/>
      <c r="W52" s="463"/>
      <c r="X52" s="459"/>
      <c r="Y52" s="470"/>
      <c r="Z52" s="473" t="str">
        <f t="shared" si="3"/>
        <v/>
      </c>
      <c r="AA52" s="470"/>
      <c r="AB52" s="463"/>
      <c r="AC52" s="463"/>
      <c r="AD52" s="463"/>
      <c r="AE52" s="463"/>
      <c r="AF52" s="463"/>
      <c r="AG52" s="463"/>
      <c r="AH52" s="463"/>
      <c r="AI52" s="463"/>
      <c r="AJ52" s="426"/>
      <c r="AK52" s="470"/>
      <c r="AL52" s="503" t="str">
        <f t="shared" si="4"/>
        <v/>
      </c>
      <c r="AM52" s="901"/>
      <c r="AN52" s="820"/>
      <c r="AO52" s="820"/>
      <c r="AP52" s="820"/>
      <c r="AQ52" s="820"/>
      <c r="AR52" s="820"/>
      <c r="AS52" s="820"/>
      <c r="AT52" s="820"/>
      <c r="AU52" s="820"/>
      <c r="AV52" s="820"/>
      <c r="AW52" s="820"/>
      <c r="AX52" s="820"/>
      <c r="AY52" s="820"/>
      <c r="AZ52" s="820"/>
      <c r="BA52" s="820"/>
      <c r="BB52" s="820"/>
      <c r="BC52" s="820"/>
      <c r="BD52" s="820"/>
      <c r="BE52" s="820"/>
      <c r="BF52" s="820"/>
      <c r="BG52" s="820"/>
      <c r="BH52" s="820"/>
      <c r="BI52" s="820"/>
      <c r="BJ52" s="820"/>
      <c r="BK52" s="820"/>
      <c r="BL52" s="820"/>
      <c r="BM52" s="820"/>
      <c r="BN52" s="820"/>
      <c r="BO52" s="820"/>
      <c r="BP52" s="709"/>
      <c r="BQ52" s="62"/>
    </row>
    <row r="53" spans="1:69" s="465" customFormat="1" ht="4.5" customHeight="1" x14ac:dyDescent="0.25">
      <c r="A53" s="421"/>
      <c r="B53" s="879"/>
      <c r="C53" s="880"/>
      <c r="D53" s="881"/>
      <c r="E53" s="882"/>
      <c r="F53" s="882"/>
      <c r="G53" s="882"/>
      <c r="H53" s="882"/>
      <c r="I53" s="882"/>
      <c r="J53" s="882"/>
      <c r="K53" s="882"/>
      <c r="L53" s="882"/>
      <c r="M53" s="883"/>
      <c r="N53" s="884"/>
      <c r="O53" s="885"/>
      <c r="P53" s="886"/>
      <c r="Q53" s="886"/>
      <c r="R53" s="886"/>
      <c r="S53" s="886"/>
      <c r="T53" s="882"/>
      <c r="U53" s="886"/>
      <c r="V53" s="886"/>
      <c r="W53" s="886"/>
      <c r="X53" s="883"/>
      <c r="Y53" s="887"/>
      <c r="Z53" s="885"/>
      <c r="AA53" s="887"/>
      <c r="AB53" s="886"/>
      <c r="AC53" s="886"/>
      <c r="AD53" s="886"/>
      <c r="AE53" s="886"/>
      <c r="AF53" s="882"/>
      <c r="AG53" s="886"/>
      <c r="AH53" s="886"/>
      <c r="AI53" s="886"/>
      <c r="AJ53" s="883"/>
      <c r="AK53" s="887"/>
      <c r="AL53" s="885"/>
      <c r="AM53" s="910"/>
      <c r="AN53" s="888"/>
      <c r="AO53" s="888"/>
      <c r="AP53" s="888"/>
      <c r="AQ53" s="888"/>
      <c r="AR53" s="888"/>
      <c r="AS53" s="888"/>
      <c r="AT53" s="888"/>
      <c r="AU53" s="888"/>
      <c r="AV53" s="888"/>
      <c r="AW53" s="888"/>
      <c r="AX53" s="888"/>
      <c r="AY53" s="888"/>
      <c r="AZ53" s="888"/>
      <c r="BA53" s="888"/>
      <c r="BB53" s="888"/>
      <c r="BC53" s="888"/>
      <c r="BD53" s="888"/>
      <c r="BE53" s="888"/>
      <c r="BF53" s="888"/>
      <c r="BG53" s="888"/>
      <c r="BH53" s="888"/>
      <c r="BI53" s="888"/>
      <c r="BJ53" s="888"/>
      <c r="BK53" s="888"/>
      <c r="BL53" s="888"/>
      <c r="BM53" s="888"/>
      <c r="BN53" s="888"/>
      <c r="BO53" s="888"/>
      <c r="BP53" s="889"/>
      <c r="BQ53" s="62"/>
    </row>
    <row r="54" spans="1:69" s="465" customFormat="1" ht="4.5" customHeight="1" x14ac:dyDescent="0.25">
      <c r="A54" s="421"/>
      <c r="B54" s="891"/>
      <c r="C54" s="831"/>
      <c r="D54" s="831"/>
      <c r="E54" s="463"/>
      <c r="F54" s="463"/>
      <c r="G54" s="463"/>
      <c r="H54" s="463"/>
      <c r="I54" s="463"/>
      <c r="J54" s="463"/>
      <c r="K54" s="463"/>
      <c r="L54" s="463"/>
      <c r="M54" s="475"/>
      <c r="N54" s="475"/>
      <c r="O54" s="475"/>
      <c r="P54" s="425"/>
      <c r="Q54" s="425"/>
      <c r="R54" s="425"/>
      <c r="S54" s="425"/>
      <c r="T54" s="463"/>
      <c r="U54" s="425"/>
      <c r="V54" s="425"/>
      <c r="W54" s="425"/>
      <c r="X54" s="475"/>
      <c r="Y54" s="626"/>
      <c r="Z54" s="475"/>
      <c r="AA54" s="626"/>
      <c r="AB54" s="425"/>
      <c r="AC54" s="425"/>
      <c r="AD54" s="425"/>
      <c r="AE54" s="425"/>
      <c r="AF54" s="463"/>
      <c r="AG54" s="425"/>
      <c r="AH54" s="425"/>
      <c r="AI54" s="425"/>
      <c r="AJ54" s="475"/>
      <c r="AK54" s="626"/>
      <c r="AL54" s="475"/>
      <c r="AM54" s="901"/>
      <c r="AN54" s="820"/>
      <c r="AO54" s="820"/>
      <c r="AP54" s="820"/>
      <c r="AQ54" s="820"/>
      <c r="AR54" s="820"/>
      <c r="AS54" s="820"/>
      <c r="AT54" s="820"/>
      <c r="AU54" s="820"/>
      <c r="AV54" s="820"/>
      <c r="AW54" s="820"/>
      <c r="AX54" s="820"/>
      <c r="AY54" s="820"/>
      <c r="AZ54" s="820"/>
      <c r="BA54" s="820"/>
      <c r="BB54" s="820"/>
      <c r="BC54" s="820"/>
      <c r="BD54" s="820"/>
      <c r="BE54" s="820"/>
      <c r="BF54" s="820"/>
      <c r="BG54" s="820"/>
      <c r="BH54" s="820"/>
      <c r="BI54" s="820"/>
      <c r="BJ54" s="820"/>
      <c r="BK54" s="820"/>
      <c r="BL54" s="820"/>
      <c r="BM54" s="820"/>
      <c r="BN54" s="820"/>
      <c r="BO54" s="820"/>
      <c r="BP54" s="878"/>
      <c r="BQ54" s="62"/>
    </row>
    <row r="55" spans="1:69" s="465" customFormat="1" ht="13.5" customHeight="1" x14ac:dyDescent="0.25">
      <c r="A55" s="421"/>
      <c r="B55" s="892"/>
      <c r="C55" s="831"/>
      <c r="D55" s="831"/>
      <c r="E55" s="477"/>
      <c r="F55" s="477"/>
      <c r="G55" s="477"/>
      <c r="H55" s="477"/>
      <c r="I55" s="477"/>
      <c r="J55" s="477"/>
      <c r="K55" s="477"/>
      <c r="L55" s="477"/>
      <c r="M55" s="895" t="s">
        <v>658</v>
      </c>
      <c r="N55" s="957"/>
      <c r="O55" s="478"/>
      <c r="P55" s="634"/>
      <c r="Q55" s="634"/>
      <c r="R55" s="634"/>
      <c r="S55" s="634"/>
      <c r="T55" s="477"/>
      <c r="U55" s="634"/>
      <c r="V55" s="634"/>
      <c r="W55" s="634"/>
      <c r="X55" s="896"/>
      <c r="Y55" s="635"/>
      <c r="Z55" s="479"/>
      <c r="AA55" s="635"/>
      <c r="AB55" s="634"/>
      <c r="AC55" s="634"/>
      <c r="AD55" s="634"/>
      <c r="AE55" s="634"/>
      <c r="AF55" s="477"/>
      <c r="AG55" s="634"/>
      <c r="AH55" s="634"/>
      <c r="AI55" s="634"/>
      <c r="AJ55" s="820"/>
      <c r="AK55" s="819"/>
      <c r="AL55" s="818"/>
      <c r="AM55" s="965" t="s">
        <v>1788</v>
      </c>
      <c r="AN55" s="966"/>
      <c r="AO55" s="823"/>
      <c r="AP55" s="965" t="s">
        <v>1789</v>
      </c>
      <c r="AQ55" s="966"/>
      <c r="AR55" s="823"/>
      <c r="AS55" s="965" t="s">
        <v>1790</v>
      </c>
      <c r="AT55" s="966"/>
      <c r="AU55" s="823"/>
      <c r="AV55" s="965" t="s">
        <v>1791</v>
      </c>
      <c r="AW55" s="966"/>
      <c r="AX55" s="823"/>
      <c r="AY55" s="965" t="s">
        <v>1792</v>
      </c>
      <c r="AZ55" s="966"/>
      <c r="BA55" s="823"/>
      <c r="BB55" s="965" t="s">
        <v>1793</v>
      </c>
      <c r="BC55" s="966"/>
      <c r="BD55" s="823"/>
      <c r="BE55" s="965" t="s">
        <v>1794</v>
      </c>
      <c r="BF55" s="966"/>
      <c r="BG55" s="823"/>
      <c r="BH55" s="965" t="s">
        <v>1795</v>
      </c>
      <c r="BI55" s="966"/>
      <c r="BJ55" s="823"/>
      <c r="BK55" s="965" t="s">
        <v>1796</v>
      </c>
      <c r="BL55" s="966"/>
      <c r="BM55" s="823"/>
      <c r="BN55" s="965" t="s">
        <v>1797</v>
      </c>
      <c r="BO55" s="966"/>
      <c r="BP55" s="709"/>
      <c r="BQ55" s="62"/>
    </row>
    <row r="56" spans="1:69" s="465" customFormat="1" ht="13.5" customHeight="1" x14ac:dyDescent="0.25">
      <c r="A56" s="421"/>
      <c r="B56" s="893" t="s">
        <v>51</v>
      </c>
      <c r="C56" s="894"/>
      <c r="D56" s="831"/>
      <c r="E56" s="463"/>
      <c r="F56" s="463"/>
      <c r="G56" s="463"/>
      <c r="H56" s="463"/>
      <c r="I56" s="463"/>
      <c r="J56" s="463"/>
      <c r="K56" s="463"/>
      <c r="L56" s="463"/>
      <c r="M56" s="832" t="s">
        <v>535</v>
      </c>
      <c r="N56" s="582"/>
      <c r="O56" s="715" t="s">
        <v>535</v>
      </c>
      <c r="P56" s="425"/>
      <c r="Q56" s="425"/>
      <c r="R56" s="425"/>
      <c r="S56" s="425"/>
      <c r="T56" s="463"/>
      <c r="U56" s="425"/>
      <c r="V56" s="425"/>
      <c r="W56" s="425"/>
      <c r="X56" s="833" t="s">
        <v>536</v>
      </c>
      <c r="Y56" s="196"/>
      <c r="Z56" s="715" t="s">
        <v>536</v>
      </c>
      <c r="AA56" s="625"/>
      <c r="AB56" s="425"/>
      <c r="AC56" s="425"/>
      <c r="AD56" s="425"/>
      <c r="AE56" s="425"/>
      <c r="AF56" s="463"/>
      <c r="AG56" s="425"/>
      <c r="AH56" s="425"/>
      <c r="AI56" s="425"/>
      <c r="AJ56" s="820"/>
      <c r="AK56" s="890"/>
      <c r="AL56" s="820"/>
      <c r="AM56" s="832" t="s">
        <v>535</v>
      </c>
      <c r="AN56" s="833" t="s">
        <v>536</v>
      </c>
      <c r="AO56" s="823"/>
      <c r="AP56" s="832" t="s">
        <v>535</v>
      </c>
      <c r="AQ56" s="833" t="s">
        <v>536</v>
      </c>
      <c r="AR56" s="823"/>
      <c r="AS56" s="832" t="s">
        <v>535</v>
      </c>
      <c r="AT56" s="833" t="s">
        <v>536</v>
      </c>
      <c r="AU56" s="823"/>
      <c r="AV56" s="832" t="s">
        <v>535</v>
      </c>
      <c r="AW56" s="833" t="s">
        <v>536</v>
      </c>
      <c r="AX56" s="823"/>
      <c r="AY56" s="832" t="s">
        <v>535</v>
      </c>
      <c r="AZ56" s="833" t="s">
        <v>536</v>
      </c>
      <c r="BA56" s="823"/>
      <c r="BB56" s="832" t="s">
        <v>535</v>
      </c>
      <c r="BC56" s="833" t="s">
        <v>536</v>
      </c>
      <c r="BD56" s="823"/>
      <c r="BE56" s="832" t="s">
        <v>535</v>
      </c>
      <c r="BF56" s="833" t="s">
        <v>536</v>
      </c>
      <c r="BG56" s="823"/>
      <c r="BH56" s="832" t="s">
        <v>535</v>
      </c>
      <c r="BI56" s="833" t="s">
        <v>536</v>
      </c>
      <c r="BJ56" s="823"/>
      <c r="BK56" s="832" t="s">
        <v>535</v>
      </c>
      <c r="BL56" s="833" t="s">
        <v>536</v>
      </c>
      <c r="BM56" s="823"/>
      <c r="BN56" s="832" t="s">
        <v>535</v>
      </c>
      <c r="BO56" s="833" t="s">
        <v>536</v>
      </c>
      <c r="BP56" s="878"/>
      <c r="BQ56" s="62"/>
    </row>
    <row r="57" spans="1:69" s="465" customFormat="1" ht="12.75" customHeight="1" x14ac:dyDescent="0.25">
      <c r="A57" s="421">
        <v>41</v>
      </c>
      <c r="B57" s="480" t="s">
        <v>50</v>
      </c>
      <c r="C57" s="481" t="s">
        <v>744</v>
      </c>
      <c r="D57" s="468"/>
      <c r="E57" s="463">
        <v>8353</v>
      </c>
      <c r="F57" s="463"/>
      <c r="G57" s="463">
        <v>0</v>
      </c>
      <c r="H57" s="463" t="s">
        <v>581</v>
      </c>
      <c r="I57" s="463" t="s">
        <v>362</v>
      </c>
      <c r="J57" s="463">
        <v>25000</v>
      </c>
      <c r="K57" s="463">
        <v>250000</v>
      </c>
      <c r="L57" s="463" t="s">
        <v>996</v>
      </c>
      <c r="M57" s="459"/>
      <c r="N57" s="750"/>
      <c r="O57" s="794" t="str">
        <f t="shared" ref="O57:O74" si="5">IF(ISNUMBER(M57),M57,"")</f>
        <v/>
      </c>
      <c r="P57" s="463">
        <v>8369</v>
      </c>
      <c r="Q57" s="463"/>
      <c r="R57" s="463">
        <v>0</v>
      </c>
      <c r="S57" s="463" t="s">
        <v>581</v>
      </c>
      <c r="T57" s="463" t="s">
        <v>832</v>
      </c>
      <c r="U57" s="463">
        <v>500</v>
      </c>
      <c r="V57" s="463">
        <v>200000</v>
      </c>
      <c r="W57" s="463" t="s">
        <v>1024</v>
      </c>
      <c r="X57" s="459"/>
      <c r="Y57" s="464"/>
      <c r="Z57" s="473" t="str">
        <f t="shared" ref="Z57:Z74" si="6">IF(ISNUMBER(X57),X57,"")</f>
        <v/>
      </c>
      <c r="AA57" s="464"/>
      <c r="AB57" s="463"/>
      <c r="AC57" s="463"/>
      <c r="AD57" s="463"/>
      <c r="AE57" s="463"/>
      <c r="AF57" s="463"/>
      <c r="AG57" s="463"/>
      <c r="AH57" s="463"/>
      <c r="AI57" s="463"/>
      <c r="AJ57" s="820"/>
      <c r="AK57" s="821"/>
      <c r="AL57" s="822"/>
      <c r="AM57" s="459"/>
      <c r="AN57" s="459" t="s">
        <v>1773</v>
      </c>
      <c r="AO57" s="831"/>
      <c r="AP57" s="459"/>
      <c r="AQ57" s="459"/>
      <c r="AR57" s="831"/>
      <c r="AS57" s="459"/>
      <c r="AT57" s="459"/>
      <c r="AU57" s="831"/>
      <c r="AV57" s="459"/>
      <c r="AW57" s="459"/>
      <c r="AX57" s="831"/>
      <c r="AY57" s="459"/>
      <c r="AZ57" s="459"/>
      <c r="BA57" s="831"/>
      <c r="BB57" s="459"/>
      <c r="BC57" s="459"/>
      <c r="BD57" s="831"/>
      <c r="BE57" s="459"/>
      <c r="BF57" s="459"/>
      <c r="BG57" s="831"/>
      <c r="BH57" s="459"/>
      <c r="BI57" s="459"/>
      <c r="BJ57" s="831"/>
      <c r="BK57" s="459"/>
      <c r="BL57" s="459"/>
      <c r="BM57" s="831"/>
      <c r="BN57" s="459"/>
      <c r="BO57" s="459"/>
      <c r="BP57" s="709"/>
      <c r="BQ57" s="62"/>
    </row>
    <row r="58" spans="1:69" s="465" customFormat="1" ht="12.75" customHeight="1" x14ac:dyDescent="0.25">
      <c r="A58" s="421">
        <v>42</v>
      </c>
      <c r="B58" s="482"/>
      <c r="C58" s="483" t="s">
        <v>743</v>
      </c>
      <c r="D58" s="468"/>
      <c r="E58" s="463">
        <v>8354</v>
      </c>
      <c r="F58" s="463"/>
      <c r="G58" s="463">
        <v>0</v>
      </c>
      <c r="H58" s="463" t="s">
        <v>581</v>
      </c>
      <c r="I58" s="463" t="s">
        <v>363</v>
      </c>
      <c r="J58" s="463">
        <v>25000</v>
      </c>
      <c r="K58" s="463">
        <v>250000</v>
      </c>
      <c r="L58" s="463" t="s">
        <v>995</v>
      </c>
      <c r="M58" s="459"/>
      <c r="N58" s="750"/>
      <c r="O58" s="794" t="str">
        <f t="shared" si="5"/>
        <v/>
      </c>
      <c r="P58" s="463">
        <v>8370</v>
      </c>
      <c r="Q58" s="463"/>
      <c r="R58" s="463">
        <v>0</v>
      </c>
      <c r="S58" s="463" t="s">
        <v>581</v>
      </c>
      <c r="T58" s="463" t="s">
        <v>833</v>
      </c>
      <c r="U58" s="463">
        <v>500</v>
      </c>
      <c r="V58" s="463">
        <v>200000</v>
      </c>
      <c r="W58" s="463" t="s">
        <v>1025</v>
      </c>
      <c r="X58" s="459"/>
      <c r="Y58" s="464"/>
      <c r="Z58" s="473" t="str">
        <f t="shared" si="6"/>
        <v/>
      </c>
      <c r="AA58" s="464"/>
      <c r="AB58" s="463"/>
      <c r="AC58" s="463"/>
      <c r="AD58" s="463"/>
      <c r="AE58" s="463"/>
      <c r="AF58" s="463"/>
      <c r="AG58" s="463"/>
      <c r="AH58" s="463"/>
      <c r="AI58" s="463"/>
      <c r="AJ58" s="820"/>
      <c r="AK58" s="821"/>
      <c r="AL58" s="822"/>
      <c r="AM58" s="459"/>
      <c r="AN58" s="459" t="s">
        <v>1773</v>
      </c>
      <c r="AO58" s="831"/>
      <c r="AP58" s="459"/>
      <c r="AQ58" s="459"/>
      <c r="AR58" s="831"/>
      <c r="AS58" s="459"/>
      <c r="AT58" s="459"/>
      <c r="AU58" s="831"/>
      <c r="AV58" s="459"/>
      <c r="AW58" s="459"/>
      <c r="AX58" s="831"/>
      <c r="AY58" s="459"/>
      <c r="AZ58" s="459"/>
      <c r="BA58" s="831"/>
      <c r="BB58" s="459"/>
      <c r="BC58" s="459"/>
      <c r="BD58" s="831"/>
      <c r="BE58" s="459"/>
      <c r="BF58" s="459"/>
      <c r="BG58" s="831"/>
      <c r="BH58" s="459"/>
      <c r="BI58" s="459"/>
      <c r="BJ58" s="831"/>
      <c r="BK58" s="459"/>
      <c r="BL58" s="459"/>
      <c r="BM58" s="831"/>
      <c r="BN58" s="459"/>
      <c r="BO58" s="459"/>
      <c r="BP58" s="709"/>
      <c r="BQ58" s="62"/>
    </row>
    <row r="59" spans="1:69" s="465" customFormat="1" ht="12.75" customHeight="1" x14ac:dyDescent="0.25">
      <c r="A59" s="421">
        <v>43</v>
      </c>
      <c r="B59" s="480" t="s">
        <v>738</v>
      </c>
      <c r="C59" s="481" t="s">
        <v>744</v>
      </c>
      <c r="D59" s="468"/>
      <c r="E59" s="463">
        <v>8385</v>
      </c>
      <c r="F59" s="463"/>
      <c r="G59" s="463">
        <v>0</v>
      </c>
      <c r="H59" s="463" t="s">
        <v>581</v>
      </c>
      <c r="I59" s="463" t="s">
        <v>364</v>
      </c>
      <c r="J59" s="463">
        <v>25000</v>
      </c>
      <c r="K59" s="463">
        <v>250000</v>
      </c>
      <c r="L59" s="463" t="s">
        <v>997</v>
      </c>
      <c r="M59" s="459"/>
      <c r="N59" s="750"/>
      <c r="O59" s="794" t="str">
        <f t="shared" si="5"/>
        <v/>
      </c>
      <c r="P59" s="463">
        <v>8387</v>
      </c>
      <c r="Q59" s="463"/>
      <c r="R59" s="463">
        <v>0</v>
      </c>
      <c r="S59" s="463" t="s">
        <v>581</v>
      </c>
      <c r="T59" s="463" t="s">
        <v>834</v>
      </c>
      <c r="U59" s="463">
        <v>500</v>
      </c>
      <c r="V59" s="463">
        <v>200000</v>
      </c>
      <c r="W59" s="463" t="s">
        <v>1026</v>
      </c>
      <c r="X59" s="459"/>
      <c r="Y59" s="464"/>
      <c r="Z59" s="473" t="str">
        <f t="shared" si="6"/>
        <v/>
      </c>
      <c r="AA59" s="464"/>
      <c r="AB59" s="463"/>
      <c r="AC59" s="463"/>
      <c r="AD59" s="463"/>
      <c r="AE59" s="463"/>
      <c r="AF59" s="463"/>
      <c r="AG59" s="463"/>
      <c r="AH59" s="463"/>
      <c r="AI59" s="463"/>
      <c r="AJ59" s="820"/>
      <c r="AK59" s="821"/>
      <c r="AL59" s="822"/>
      <c r="AM59" s="459"/>
      <c r="AN59" s="459"/>
      <c r="AO59" s="831"/>
      <c r="AP59" s="459"/>
      <c r="AQ59" s="459"/>
      <c r="AR59" s="831"/>
      <c r="AS59" s="459"/>
      <c r="AT59" s="459"/>
      <c r="AU59" s="831"/>
      <c r="AV59" s="459"/>
      <c r="AW59" s="459"/>
      <c r="AX59" s="831"/>
      <c r="AY59" s="459"/>
      <c r="AZ59" s="459"/>
      <c r="BA59" s="831"/>
      <c r="BB59" s="459"/>
      <c r="BC59" s="459"/>
      <c r="BD59" s="831"/>
      <c r="BE59" s="459"/>
      <c r="BF59" s="459"/>
      <c r="BG59" s="831"/>
      <c r="BH59" s="459"/>
      <c r="BI59" s="459"/>
      <c r="BJ59" s="831"/>
      <c r="BK59" s="459"/>
      <c r="BL59" s="459"/>
      <c r="BM59" s="831"/>
      <c r="BN59" s="459"/>
      <c r="BO59" s="459"/>
      <c r="BP59" s="709"/>
      <c r="BQ59" s="62"/>
    </row>
    <row r="60" spans="1:69" s="465" customFormat="1" ht="12.75" customHeight="1" x14ac:dyDescent="0.25">
      <c r="A60" s="421">
        <v>44</v>
      </c>
      <c r="B60" s="482"/>
      <c r="C60" s="483" t="s">
        <v>743</v>
      </c>
      <c r="D60" s="468"/>
      <c r="E60" s="463">
        <v>8386</v>
      </c>
      <c r="F60" s="463"/>
      <c r="G60" s="463">
        <v>0</v>
      </c>
      <c r="H60" s="463" t="s">
        <v>581</v>
      </c>
      <c r="I60" s="463" t="s">
        <v>365</v>
      </c>
      <c r="J60" s="463">
        <v>25000</v>
      </c>
      <c r="K60" s="463">
        <v>250000</v>
      </c>
      <c r="L60" s="463" t="s">
        <v>1000</v>
      </c>
      <c r="M60" s="459"/>
      <c r="N60" s="750"/>
      <c r="O60" s="794" t="str">
        <f t="shared" si="5"/>
        <v/>
      </c>
      <c r="P60" s="463">
        <v>8388</v>
      </c>
      <c r="Q60" s="463"/>
      <c r="R60" s="463">
        <v>0</v>
      </c>
      <c r="S60" s="463" t="s">
        <v>581</v>
      </c>
      <c r="T60" s="463" t="s">
        <v>835</v>
      </c>
      <c r="U60" s="463">
        <v>500</v>
      </c>
      <c r="V60" s="463">
        <v>200000</v>
      </c>
      <c r="W60" s="463" t="s">
        <v>1027</v>
      </c>
      <c r="X60" s="459"/>
      <c r="Y60" s="464"/>
      <c r="Z60" s="473" t="str">
        <f t="shared" si="6"/>
        <v/>
      </c>
      <c r="AA60" s="464"/>
      <c r="AB60" s="463"/>
      <c r="AC60" s="463"/>
      <c r="AD60" s="463"/>
      <c r="AE60" s="463"/>
      <c r="AF60" s="463"/>
      <c r="AG60" s="463"/>
      <c r="AH60" s="463"/>
      <c r="AI60" s="463"/>
      <c r="AJ60" s="820"/>
      <c r="AK60" s="821"/>
      <c r="AL60" s="822"/>
      <c r="AM60" s="459"/>
      <c r="AN60" s="459"/>
      <c r="AO60" s="831"/>
      <c r="AP60" s="459"/>
      <c r="AQ60" s="459"/>
      <c r="AR60" s="831"/>
      <c r="AS60" s="459"/>
      <c r="AT60" s="459"/>
      <c r="AU60" s="831"/>
      <c r="AV60" s="459"/>
      <c r="AW60" s="459"/>
      <c r="AX60" s="831"/>
      <c r="AY60" s="459"/>
      <c r="AZ60" s="459"/>
      <c r="BA60" s="831"/>
      <c r="BB60" s="459"/>
      <c r="BC60" s="459"/>
      <c r="BD60" s="831"/>
      <c r="BE60" s="459"/>
      <c r="BF60" s="459"/>
      <c r="BG60" s="831"/>
      <c r="BH60" s="459"/>
      <c r="BI60" s="459"/>
      <c r="BJ60" s="831"/>
      <c r="BK60" s="459"/>
      <c r="BL60" s="459"/>
      <c r="BM60" s="831"/>
      <c r="BN60" s="459"/>
      <c r="BO60" s="459"/>
      <c r="BP60" s="709"/>
      <c r="BQ60" s="62"/>
    </row>
    <row r="61" spans="1:69" s="465" customFormat="1" ht="12.75" customHeight="1" x14ac:dyDescent="0.25">
      <c r="A61" s="421">
        <v>45</v>
      </c>
      <c r="B61" s="480" t="s">
        <v>669</v>
      </c>
      <c r="C61" s="481" t="s">
        <v>744</v>
      </c>
      <c r="D61" s="468"/>
      <c r="E61" s="463">
        <v>8355</v>
      </c>
      <c r="F61" s="463"/>
      <c r="G61" s="463">
        <v>0</v>
      </c>
      <c r="H61" s="463" t="s">
        <v>581</v>
      </c>
      <c r="I61" s="463" t="s">
        <v>366</v>
      </c>
      <c r="J61" s="463">
        <v>25000</v>
      </c>
      <c r="K61" s="463">
        <v>250000</v>
      </c>
      <c r="L61" s="463" t="s">
        <v>998</v>
      </c>
      <c r="M61" s="459"/>
      <c r="N61" s="750"/>
      <c r="O61" s="794" t="str">
        <f t="shared" si="5"/>
        <v/>
      </c>
      <c r="P61" s="463">
        <v>8371</v>
      </c>
      <c r="Q61" s="463"/>
      <c r="R61" s="463">
        <v>0</v>
      </c>
      <c r="S61" s="463" t="s">
        <v>581</v>
      </c>
      <c r="T61" s="463" t="s">
        <v>836</v>
      </c>
      <c r="U61" s="463">
        <v>500</v>
      </c>
      <c r="V61" s="463">
        <v>200000</v>
      </c>
      <c r="W61" s="463" t="s">
        <v>1028</v>
      </c>
      <c r="X61" s="459"/>
      <c r="Y61" s="464"/>
      <c r="Z61" s="473" t="str">
        <f t="shared" si="6"/>
        <v/>
      </c>
      <c r="AA61" s="464"/>
      <c r="AB61" s="463"/>
      <c r="AC61" s="463"/>
      <c r="AD61" s="463"/>
      <c r="AE61" s="463"/>
      <c r="AF61" s="463"/>
      <c r="AG61" s="463"/>
      <c r="AH61" s="463"/>
      <c r="AI61" s="463"/>
      <c r="AJ61" s="820"/>
      <c r="AK61" s="821"/>
      <c r="AL61" s="822"/>
      <c r="AM61" s="459"/>
      <c r="AN61" s="459"/>
      <c r="AO61" s="831"/>
      <c r="AP61" s="459"/>
      <c r="AQ61" s="459"/>
      <c r="AR61" s="831"/>
      <c r="AS61" s="459"/>
      <c r="AT61" s="459"/>
      <c r="AU61" s="831"/>
      <c r="AV61" s="459"/>
      <c r="AW61" s="459"/>
      <c r="AX61" s="831"/>
      <c r="AY61" s="459"/>
      <c r="AZ61" s="459"/>
      <c r="BA61" s="831"/>
      <c r="BB61" s="459"/>
      <c r="BC61" s="459"/>
      <c r="BD61" s="831"/>
      <c r="BE61" s="459"/>
      <c r="BF61" s="459"/>
      <c r="BG61" s="831"/>
      <c r="BH61" s="459"/>
      <c r="BI61" s="459"/>
      <c r="BJ61" s="831"/>
      <c r="BK61" s="459"/>
      <c r="BL61" s="459"/>
      <c r="BM61" s="831"/>
      <c r="BN61" s="459"/>
      <c r="BO61" s="459"/>
      <c r="BP61" s="709"/>
      <c r="BQ61" s="62"/>
    </row>
    <row r="62" spans="1:69" s="465" customFormat="1" ht="12.75" customHeight="1" x14ac:dyDescent="0.25">
      <c r="A62" s="421">
        <v>46</v>
      </c>
      <c r="B62" s="482"/>
      <c r="C62" s="483" t="s">
        <v>743</v>
      </c>
      <c r="D62" s="468"/>
      <c r="E62" s="463">
        <v>8356</v>
      </c>
      <c r="F62" s="463"/>
      <c r="G62" s="463">
        <v>0</v>
      </c>
      <c r="H62" s="463" t="s">
        <v>581</v>
      </c>
      <c r="I62" s="463" t="s">
        <v>367</v>
      </c>
      <c r="J62" s="463">
        <v>25000</v>
      </c>
      <c r="K62" s="463">
        <v>250000</v>
      </c>
      <c r="L62" s="463" t="s">
        <v>999</v>
      </c>
      <c r="M62" s="459"/>
      <c r="N62" s="750"/>
      <c r="O62" s="794" t="str">
        <f t="shared" si="5"/>
        <v/>
      </c>
      <c r="P62" s="463">
        <v>8372</v>
      </c>
      <c r="Q62" s="463"/>
      <c r="R62" s="463">
        <v>0</v>
      </c>
      <c r="S62" s="463" t="s">
        <v>581</v>
      </c>
      <c r="T62" s="463" t="s">
        <v>837</v>
      </c>
      <c r="U62" s="463">
        <v>500</v>
      </c>
      <c r="V62" s="463">
        <v>200000</v>
      </c>
      <c r="W62" s="463" t="s">
        <v>1029</v>
      </c>
      <c r="X62" s="459"/>
      <c r="Y62" s="464"/>
      <c r="Z62" s="473" t="str">
        <f t="shared" si="6"/>
        <v/>
      </c>
      <c r="AA62" s="464"/>
      <c r="AB62" s="463"/>
      <c r="AC62" s="463"/>
      <c r="AD62" s="463"/>
      <c r="AE62" s="463"/>
      <c r="AF62" s="463"/>
      <c r="AG62" s="463"/>
      <c r="AH62" s="463"/>
      <c r="AI62" s="463"/>
      <c r="AJ62" s="820"/>
      <c r="AK62" s="821"/>
      <c r="AL62" s="822"/>
      <c r="AM62" s="459"/>
      <c r="AN62" s="459"/>
      <c r="AO62" s="831"/>
      <c r="AP62" s="459"/>
      <c r="AQ62" s="459"/>
      <c r="AR62" s="831"/>
      <c r="AS62" s="459"/>
      <c r="AT62" s="459"/>
      <c r="AU62" s="831"/>
      <c r="AV62" s="459"/>
      <c r="AW62" s="459"/>
      <c r="AX62" s="831"/>
      <c r="AY62" s="459"/>
      <c r="AZ62" s="459"/>
      <c r="BA62" s="831"/>
      <c r="BB62" s="459"/>
      <c r="BC62" s="459"/>
      <c r="BD62" s="831"/>
      <c r="BE62" s="459"/>
      <c r="BF62" s="459"/>
      <c r="BG62" s="831"/>
      <c r="BH62" s="459"/>
      <c r="BI62" s="459"/>
      <c r="BJ62" s="831"/>
      <c r="BK62" s="459"/>
      <c r="BL62" s="459"/>
      <c r="BM62" s="831"/>
      <c r="BN62" s="459"/>
      <c r="BO62" s="459"/>
      <c r="BP62" s="709"/>
      <c r="BQ62" s="62"/>
    </row>
    <row r="63" spans="1:69" s="465" customFormat="1" ht="12.75" customHeight="1" x14ac:dyDescent="0.25">
      <c r="A63" s="421">
        <v>47</v>
      </c>
      <c r="B63" s="480" t="s">
        <v>528</v>
      </c>
      <c r="C63" s="481" t="s">
        <v>744</v>
      </c>
      <c r="D63" s="468"/>
      <c r="E63" s="463">
        <v>8357</v>
      </c>
      <c r="F63" s="463"/>
      <c r="G63" s="463">
        <v>0</v>
      </c>
      <c r="H63" s="463" t="s">
        <v>581</v>
      </c>
      <c r="I63" s="463" t="s">
        <v>906</v>
      </c>
      <c r="J63" s="463">
        <v>25000</v>
      </c>
      <c r="K63" s="463">
        <v>250000</v>
      </c>
      <c r="L63" s="463" t="s">
        <v>1001</v>
      </c>
      <c r="M63" s="459"/>
      <c r="N63" s="750"/>
      <c r="O63" s="794" t="str">
        <f t="shared" si="5"/>
        <v/>
      </c>
      <c r="P63" s="463">
        <v>8373</v>
      </c>
      <c r="Q63" s="463"/>
      <c r="R63" s="463">
        <v>0</v>
      </c>
      <c r="S63" s="463" t="s">
        <v>581</v>
      </c>
      <c r="T63" s="463" t="s">
        <v>912</v>
      </c>
      <c r="U63" s="463">
        <v>500</v>
      </c>
      <c r="V63" s="463">
        <v>200000</v>
      </c>
      <c r="W63" s="463" t="s">
        <v>1030</v>
      </c>
      <c r="X63" s="459"/>
      <c r="Y63" s="464"/>
      <c r="Z63" s="473" t="str">
        <f t="shared" si="6"/>
        <v/>
      </c>
      <c r="AA63" s="464"/>
      <c r="AB63" s="463"/>
      <c r="AC63" s="463"/>
      <c r="AD63" s="463"/>
      <c r="AE63" s="463"/>
      <c r="AF63" s="463"/>
      <c r="AG63" s="463"/>
      <c r="AH63" s="463"/>
      <c r="AI63" s="463"/>
      <c r="AJ63" s="820"/>
      <c r="AK63" s="821"/>
      <c r="AL63" s="822"/>
      <c r="AM63" s="459"/>
      <c r="AN63" s="459"/>
      <c r="AO63" s="831"/>
      <c r="AP63" s="459"/>
      <c r="AQ63" s="459"/>
      <c r="AR63" s="831"/>
      <c r="AS63" s="459"/>
      <c r="AT63" s="459"/>
      <c r="AU63" s="831"/>
      <c r="AV63" s="459"/>
      <c r="AW63" s="459"/>
      <c r="AX63" s="831"/>
      <c r="AY63" s="459"/>
      <c r="AZ63" s="459"/>
      <c r="BA63" s="831"/>
      <c r="BB63" s="459"/>
      <c r="BC63" s="459"/>
      <c r="BD63" s="831"/>
      <c r="BE63" s="459"/>
      <c r="BF63" s="459"/>
      <c r="BG63" s="831"/>
      <c r="BH63" s="459"/>
      <c r="BI63" s="459"/>
      <c r="BJ63" s="831"/>
      <c r="BK63" s="459"/>
      <c r="BL63" s="459"/>
      <c r="BM63" s="831"/>
      <c r="BN63" s="459"/>
      <c r="BO63" s="459"/>
      <c r="BP63" s="709"/>
      <c r="BQ63" s="62"/>
    </row>
    <row r="64" spans="1:69" s="465" customFormat="1" ht="12.75" customHeight="1" x14ac:dyDescent="0.25">
      <c r="A64" s="421">
        <v>48</v>
      </c>
      <c r="B64" s="482"/>
      <c r="C64" s="483" t="s">
        <v>743</v>
      </c>
      <c r="D64" s="468"/>
      <c r="E64" s="463">
        <v>8358</v>
      </c>
      <c r="F64" s="463"/>
      <c r="G64" s="463">
        <v>0</v>
      </c>
      <c r="H64" s="463" t="s">
        <v>581</v>
      </c>
      <c r="I64" s="463" t="s">
        <v>907</v>
      </c>
      <c r="J64" s="463">
        <v>25000</v>
      </c>
      <c r="K64" s="463">
        <v>250000</v>
      </c>
      <c r="L64" s="463" t="s">
        <v>1002</v>
      </c>
      <c r="M64" s="459"/>
      <c r="N64" s="750"/>
      <c r="O64" s="794" t="str">
        <f t="shared" si="5"/>
        <v/>
      </c>
      <c r="P64" s="463">
        <v>8374</v>
      </c>
      <c r="Q64" s="463"/>
      <c r="R64" s="463">
        <v>0</v>
      </c>
      <c r="S64" s="463" t="s">
        <v>581</v>
      </c>
      <c r="T64" s="463" t="s">
        <v>913</v>
      </c>
      <c r="U64" s="463">
        <v>500</v>
      </c>
      <c r="V64" s="463">
        <v>200000</v>
      </c>
      <c r="W64" s="463" t="s">
        <v>1031</v>
      </c>
      <c r="X64" s="459"/>
      <c r="Y64" s="464"/>
      <c r="Z64" s="473" t="str">
        <f t="shared" si="6"/>
        <v/>
      </c>
      <c r="AA64" s="464"/>
      <c r="AB64" s="463"/>
      <c r="AC64" s="463"/>
      <c r="AD64" s="463"/>
      <c r="AE64" s="463"/>
      <c r="AF64" s="463"/>
      <c r="AG64" s="463"/>
      <c r="AH64" s="463"/>
      <c r="AI64" s="463"/>
      <c r="AJ64" s="820"/>
      <c r="AK64" s="821"/>
      <c r="AL64" s="822"/>
      <c r="AM64" s="459"/>
      <c r="AN64" s="459"/>
      <c r="AO64" s="831"/>
      <c r="AP64" s="459"/>
      <c r="AQ64" s="459"/>
      <c r="AR64" s="831"/>
      <c r="AS64" s="459"/>
      <c r="AT64" s="459"/>
      <c r="AU64" s="831"/>
      <c r="AV64" s="459"/>
      <c r="AW64" s="459"/>
      <c r="AX64" s="831"/>
      <c r="AY64" s="459"/>
      <c r="AZ64" s="459"/>
      <c r="BA64" s="831"/>
      <c r="BB64" s="459"/>
      <c r="BC64" s="459"/>
      <c r="BD64" s="831"/>
      <c r="BE64" s="459"/>
      <c r="BF64" s="459"/>
      <c r="BG64" s="831"/>
      <c r="BH64" s="459"/>
      <c r="BI64" s="459"/>
      <c r="BJ64" s="831"/>
      <c r="BK64" s="459"/>
      <c r="BL64" s="459"/>
      <c r="BM64" s="831"/>
      <c r="BN64" s="459"/>
      <c r="BO64" s="459"/>
      <c r="BP64" s="709"/>
      <c r="BQ64" s="62"/>
    </row>
    <row r="65" spans="1:69" s="465" customFormat="1" ht="12.75" customHeight="1" x14ac:dyDescent="0.25">
      <c r="A65" s="421">
        <v>49</v>
      </c>
      <c r="B65" s="480" t="s">
        <v>529</v>
      </c>
      <c r="C65" s="481" t="s">
        <v>744</v>
      </c>
      <c r="D65" s="468"/>
      <c r="E65" s="463">
        <v>8359</v>
      </c>
      <c r="F65" s="463"/>
      <c r="G65" s="463">
        <v>0</v>
      </c>
      <c r="H65" s="463" t="s">
        <v>581</v>
      </c>
      <c r="I65" s="463" t="s">
        <v>908</v>
      </c>
      <c r="J65" s="463">
        <v>25000</v>
      </c>
      <c r="K65" s="463">
        <v>250000</v>
      </c>
      <c r="L65" s="463" t="s">
        <v>1003</v>
      </c>
      <c r="M65" s="459"/>
      <c r="N65" s="750"/>
      <c r="O65" s="794" t="str">
        <f t="shared" si="5"/>
        <v/>
      </c>
      <c r="P65" s="463">
        <v>8375</v>
      </c>
      <c r="Q65" s="463"/>
      <c r="R65" s="463">
        <v>0</v>
      </c>
      <c r="S65" s="463" t="s">
        <v>581</v>
      </c>
      <c r="T65" s="463" t="s">
        <v>914</v>
      </c>
      <c r="U65" s="463">
        <v>500</v>
      </c>
      <c r="V65" s="463">
        <v>200000</v>
      </c>
      <c r="W65" s="463" t="s">
        <v>1032</v>
      </c>
      <c r="X65" s="459"/>
      <c r="Y65" s="464"/>
      <c r="Z65" s="473" t="str">
        <f t="shared" si="6"/>
        <v/>
      </c>
      <c r="AA65" s="464"/>
      <c r="AB65" s="463"/>
      <c r="AC65" s="463"/>
      <c r="AD65" s="463"/>
      <c r="AE65" s="463"/>
      <c r="AF65" s="463"/>
      <c r="AG65" s="463"/>
      <c r="AH65" s="463"/>
      <c r="AI65" s="463"/>
      <c r="AJ65" s="820"/>
      <c r="AK65" s="821"/>
      <c r="AL65" s="822"/>
      <c r="AM65" s="459"/>
      <c r="AN65" s="459"/>
      <c r="AO65" s="831"/>
      <c r="AP65" s="459"/>
      <c r="AQ65" s="459"/>
      <c r="AR65" s="831"/>
      <c r="AS65" s="459"/>
      <c r="AT65" s="459"/>
      <c r="AU65" s="831"/>
      <c r="AV65" s="459"/>
      <c r="AW65" s="459"/>
      <c r="AX65" s="831"/>
      <c r="AY65" s="459"/>
      <c r="AZ65" s="459"/>
      <c r="BA65" s="831"/>
      <c r="BB65" s="459"/>
      <c r="BC65" s="459"/>
      <c r="BD65" s="831"/>
      <c r="BE65" s="459"/>
      <c r="BF65" s="459"/>
      <c r="BG65" s="831"/>
      <c r="BH65" s="459"/>
      <c r="BI65" s="459"/>
      <c r="BJ65" s="831"/>
      <c r="BK65" s="459"/>
      <c r="BL65" s="459"/>
      <c r="BM65" s="831"/>
      <c r="BN65" s="459"/>
      <c r="BO65" s="459"/>
      <c r="BP65" s="710"/>
      <c r="BQ65" s="62"/>
    </row>
    <row r="66" spans="1:69" s="465" customFormat="1" ht="12.75" customHeight="1" x14ac:dyDescent="0.25">
      <c r="A66" s="421">
        <v>50</v>
      </c>
      <c r="B66" s="482"/>
      <c r="C66" s="483" t="s">
        <v>743</v>
      </c>
      <c r="D66" s="468"/>
      <c r="E66" s="463">
        <v>8360</v>
      </c>
      <c r="F66" s="463"/>
      <c r="G66" s="463">
        <v>0</v>
      </c>
      <c r="H66" s="463" t="s">
        <v>581</v>
      </c>
      <c r="I66" s="463" t="s">
        <v>1617</v>
      </c>
      <c r="J66" s="463">
        <v>25000</v>
      </c>
      <c r="K66" s="463">
        <v>250000</v>
      </c>
      <c r="L66" s="463" t="s">
        <v>1004</v>
      </c>
      <c r="M66" s="459"/>
      <c r="N66" s="750"/>
      <c r="O66" s="794" t="str">
        <f t="shared" si="5"/>
        <v/>
      </c>
      <c r="P66" s="463">
        <v>8376</v>
      </c>
      <c r="Q66" s="463"/>
      <c r="R66" s="463">
        <v>0</v>
      </c>
      <c r="S66" s="463" t="s">
        <v>581</v>
      </c>
      <c r="T66" s="463" t="s">
        <v>1619</v>
      </c>
      <c r="U66" s="463">
        <v>500</v>
      </c>
      <c r="V66" s="463">
        <v>200000</v>
      </c>
      <c r="W66" s="463" t="s">
        <v>1033</v>
      </c>
      <c r="X66" s="459"/>
      <c r="Y66" s="464"/>
      <c r="Z66" s="473" t="str">
        <f t="shared" si="6"/>
        <v/>
      </c>
      <c r="AA66" s="464"/>
      <c r="AB66" s="463"/>
      <c r="AC66" s="463"/>
      <c r="AD66" s="463"/>
      <c r="AE66" s="463"/>
      <c r="AF66" s="463"/>
      <c r="AG66" s="463"/>
      <c r="AH66" s="463"/>
      <c r="AI66" s="463"/>
      <c r="AJ66" s="820"/>
      <c r="AK66" s="821"/>
      <c r="AL66" s="822"/>
      <c r="AM66" s="459"/>
      <c r="AN66" s="459"/>
      <c r="AO66" s="831"/>
      <c r="AP66" s="459"/>
      <c r="AQ66" s="459"/>
      <c r="AR66" s="831"/>
      <c r="AS66" s="459"/>
      <c r="AT66" s="459"/>
      <c r="AU66" s="831"/>
      <c r="AV66" s="459"/>
      <c r="AW66" s="459"/>
      <c r="AX66" s="831"/>
      <c r="AY66" s="459"/>
      <c r="AZ66" s="459"/>
      <c r="BA66" s="831"/>
      <c r="BB66" s="459"/>
      <c r="BC66" s="459"/>
      <c r="BD66" s="831"/>
      <c r="BE66" s="459"/>
      <c r="BF66" s="459"/>
      <c r="BG66" s="831"/>
      <c r="BH66" s="459"/>
      <c r="BI66" s="459"/>
      <c r="BJ66" s="831"/>
      <c r="BK66" s="459"/>
      <c r="BL66" s="459"/>
      <c r="BM66" s="831"/>
      <c r="BN66" s="459"/>
      <c r="BO66" s="459"/>
      <c r="BP66" s="710"/>
      <c r="BQ66" s="62"/>
    </row>
    <row r="67" spans="1:69" s="465" customFormat="1" ht="12.75" customHeight="1" x14ac:dyDescent="0.25">
      <c r="A67" s="421">
        <v>51</v>
      </c>
      <c r="B67" s="480" t="s">
        <v>530</v>
      </c>
      <c r="C67" s="481" t="s">
        <v>744</v>
      </c>
      <c r="D67" s="468"/>
      <c r="E67" s="463">
        <v>8361</v>
      </c>
      <c r="F67" s="463"/>
      <c r="G67" s="463">
        <v>0</v>
      </c>
      <c r="H67" s="463" t="s">
        <v>581</v>
      </c>
      <c r="I67" s="463" t="s">
        <v>1618</v>
      </c>
      <c r="J67" s="463">
        <v>25000</v>
      </c>
      <c r="K67" s="463">
        <v>250000</v>
      </c>
      <c r="L67" s="463" t="s">
        <v>1005</v>
      </c>
      <c r="M67" s="459"/>
      <c r="N67" s="750"/>
      <c r="O67" s="794" t="str">
        <f t="shared" si="5"/>
        <v/>
      </c>
      <c r="P67" s="463">
        <v>8377</v>
      </c>
      <c r="Q67" s="463"/>
      <c r="R67" s="463">
        <v>0</v>
      </c>
      <c r="S67" s="463" t="s">
        <v>581</v>
      </c>
      <c r="T67" s="463" t="s">
        <v>1620</v>
      </c>
      <c r="U67" s="463">
        <v>500</v>
      </c>
      <c r="V67" s="463">
        <v>200000</v>
      </c>
      <c r="W67" s="463" t="s">
        <v>1034</v>
      </c>
      <c r="X67" s="459"/>
      <c r="Y67" s="464"/>
      <c r="Z67" s="473" t="str">
        <f t="shared" si="6"/>
        <v/>
      </c>
      <c r="AA67" s="464"/>
      <c r="AB67" s="463"/>
      <c r="AC67" s="463"/>
      <c r="AD67" s="463"/>
      <c r="AE67" s="463"/>
      <c r="AF67" s="463"/>
      <c r="AG67" s="463"/>
      <c r="AH67" s="463"/>
      <c r="AI67" s="463"/>
      <c r="AJ67" s="820"/>
      <c r="AK67" s="821"/>
      <c r="AL67" s="822"/>
      <c r="AM67" s="459"/>
      <c r="AN67" s="459"/>
      <c r="AO67" s="831"/>
      <c r="AP67" s="459"/>
      <c r="AQ67" s="459"/>
      <c r="AR67" s="831"/>
      <c r="AS67" s="459"/>
      <c r="AT67" s="459"/>
      <c r="AU67" s="831"/>
      <c r="AV67" s="459"/>
      <c r="AW67" s="459"/>
      <c r="AX67" s="831"/>
      <c r="AY67" s="459"/>
      <c r="AZ67" s="459"/>
      <c r="BA67" s="831"/>
      <c r="BB67" s="459"/>
      <c r="BC67" s="459"/>
      <c r="BD67" s="831"/>
      <c r="BE67" s="459"/>
      <c r="BF67" s="459"/>
      <c r="BG67" s="831"/>
      <c r="BH67" s="459"/>
      <c r="BI67" s="459"/>
      <c r="BJ67" s="831"/>
      <c r="BK67" s="459"/>
      <c r="BL67" s="459"/>
      <c r="BM67" s="831"/>
      <c r="BN67" s="459"/>
      <c r="BO67" s="459"/>
      <c r="BP67" s="710"/>
      <c r="BQ67" s="62"/>
    </row>
    <row r="68" spans="1:69" s="465" customFormat="1" ht="12.75" customHeight="1" x14ac:dyDescent="0.25">
      <c r="A68" s="421">
        <v>52</v>
      </c>
      <c r="B68" s="482"/>
      <c r="C68" s="483" t="s">
        <v>743</v>
      </c>
      <c r="D68" s="468"/>
      <c r="E68" s="463">
        <v>8362</v>
      </c>
      <c r="F68" s="463"/>
      <c r="G68" s="463">
        <v>0</v>
      </c>
      <c r="H68" s="463" t="s">
        <v>581</v>
      </c>
      <c r="I68" s="463" t="s">
        <v>1713</v>
      </c>
      <c r="J68" s="463">
        <v>25000</v>
      </c>
      <c r="K68" s="463">
        <v>250000</v>
      </c>
      <c r="L68" s="463" t="s">
        <v>1006</v>
      </c>
      <c r="M68" s="459"/>
      <c r="N68" s="750"/>
      <c r="O68" s="794" t="str">
        <f t="shared" si="5"/>
        <v/>
      </c>
      <c r="P68" s="463">
        <v>8378</v>
      </c>
      <c r="Q68" s="463"/>
      <c r="R68" s="463">
        <v>0</v>
      </c>
      <c r="S68" s="463" t="s">
        <v>581</v>
      </c>
      <c r="T68" s="463" t="s">
        <v>1720</v>
      </c>
      <c r="U68" s="463">
        <v>500</v>
      </c>
      <c r="V68" s="463">
        <v>200000</v>
      </c>
      <c r="W68" s="463" t="s">
        <v>1035</v>
      </c>
      <c r="X68" s="459"/>
      <c r="Y68" s="464"/>
      <c r="Z68" s="473" t="str">
        <f t="shared" si="6"/>
        <v/>
      </c>
      <c r="AA68" s="464"/>
      <c r="AB68" s="463"/>
      <c r="AC68" s="463"/>
      <c r="AD68" s="463"/>
      <c r="AE68" s="463"/>
      <c r="AF68" s="463"/>
      <c r="AG68" s="463"/>
      <c r="AH68" s="463"/>
      <c r="AI68" s="463"/>
      <c r="AJ68" s="820"/>
      <c r="AK68" s="821"/>
      <c r="AL68" s="822"/>
      <c r="AM68" s="459"/>
      <c r="AN68" s="459"/>
      <c r="AO68" s="831"/>
      <c r="AP68" s="459"/>
      <c r="AQ68" s="459"/>
      <c r="AR68" s="831"/>
      <c r="AS68" s="459"/>
      <c r="AT68" s="459"/>
      <c r="AU68" s="831"/>
      <c r="AV68" s="459"/>
      <c r="AW68" s="459"/>
      <c r="AX68" s="831"/>
      <c r="AY68" s="459"/>
      <c r="AZ68" s="459"/>
      <c r="BA68" s="831"/>
      <c r="BB68" s="459"/>
      <c r="BC68" s="459"/>
      <c r="BD68" s="831"/>
      <c r="BE68" s="459"/>
      <c r="BF68" s="459"/>
      <c r="BG68" s="831"/>
      <c r="BH68" s="459"/>
      <c r="BI68" s="459"/>
      <c r="BJ68" s="831"/>
      <c r="BK68" s="459"/>
      <c r="BL68" s="459"/>
      <c r="BM68" s="831"/>
      <c r="BN68" s="459"/>
      <c r="BO68" s="459"/>
      <c r="BP68" s="710"/>
      <c r="BQ68" s="62"/>
    </row>
    <row r="69" spans="1:69" s="465" customFormat="1" ht="12.75" customHeight="1" x14ac:dyDescent="0.25">
      <c r="A69" s="421">
        <v>53</v>
      </c>
      <c r="B69" s="480" t="s">
        <v>309</v>
      </c>
      <c r="C69" s="481" t="s">
        <v>744</v>
      </c>
      <c r="D69" s="468"/>
      <c r="E69" s="463">
        <v>8363</v>
      </c>
      <c r="F69" s="463"/>
      <c r="G69" s="463">
        <v>0</v>
      </c>
      <c r="H69" s="463" t="s">
        <v>581</v>
      </c>
      <c r="I69" s="463" t="s">
        <v>1714</v>
      </c>
      <c r="J69" s="463">
        <v>25000</v>
      </c>
      <c r="K69" s="463">
        <v>250000</v>
      </c>
      <c r="L69" s="463" t="s">
        <v>1007</v>
      </c>
      <c r="M69" s="459"/>
      <c r="N69" s="750"/>
      <c r="O69" s="794" t="str">
        <f t="shared" si="5"/>
        <v/>
      </c>
      <c r="P69" s="463">
        <v>8379</v>
      </c>
      <c r="Q69" s="463"/>
      <c r="R69" s="463">
        <v>0</v>
      </c>
      <c r="S69" s="463" t="s">
        <v>581</v>
      </c>
      <c r="T69" s="463" t="s">
        <v>1721</v>
      </c>
      <c r="U69" s="463">
        <v>500</v>
      </c>
      <c r="V69" s="463">
        <v>200000</v>
      </c>
      <c r="W69" s="463" t="s">
        <v>1036</v>
      </c>
      <c r="X69" s="459"/>
      <c r="Y69" s="464"/>
      <c r="Z69" s="473" t="str">
        <f t="shared" si="6"/>
        <v/>
      </c>
      <c r="AA69" s="464"/>
      <c r="AB69" s="463"/>
      <c r="AC69" s="463"/>
      <c r="AD69" s="463"/>
      <c r="AE69" s="463"/>
      <c r="AF69" s="463"/>
      <c r="AG69" s="463"/>
      <c r="AH69" s="463"/>
      <c r="AI69" s="463"/>
      <c r="AJ69" s="820"/>
      <c r="AK69" s="821"/>
      <c r="AL69" s="822"/>
      <c r="AM69" s="459"/>
      <c r="AN69" s="459"/>
      <c r="AO69" s="831"/>
      <c r="AP69" s="459"/>
      <c r="AQ69" s="459"/>
      <c r="AR69" s="831"/>
      <c r="AS69" s="459"/>
      <c r="AT69" s="459"/>
      <c r="AU69" s="831"/>
      <c r="AV69" s="459"/>
      <c r="AW69" s="459"/>
      <c r="AX69" s="831"/>
      <c r="AY69" s="459"/>
      <c r="AZ69" s="459"/>
      <c r="BA69" s="831"/>
      <c r="BB69" s="459"/>
      <c r="BC69" s="459"/>
      <c r="BD69" s="831"/>
      <c r="BE69" s="459"/>
      <c r="BF69" s="459"/>
      <c r="BG69" s="831"/>
      <c r="BH69" s="459"/>
      <c r="BI69" s="459"/>
      <c r="BJ69" s="831"/>
      <c r="BK69" s="459"/>
      <c r="BL69" s="459"/>
      <c r="BM69" s="831"/>
      <c r="BN69" s="459"/>
      <c r="BO69" s="459"/>
      <c r="BP69" s="710"/>
      <c r="BQ69" s="62"/>
    </row>
    <row r="70" spans="1:69" s="465" customFormat="1" ht="12.75" customHeight="1" x14ac:dyDescent="0.25">
      <c r="A70" s="421">
        <v>54</v>
      </c>
      <c r="B70" s="482"/>
      <c r="C70" s="483" t="s">
        <v>743</v>
      </c>
      <c r="D70" s="468"/>
      <c r="E70" s="463">
        <v>8364</v>
      </c>
      <c r="F70" s="463"/>
      <c r="G70" s="463">
        <v>0</v>
      </c>
      <c r="H70" s="463" t="s">
        <v>581</v>
      </c>
      <c r="I70" s="463" t="s">
        <v>1715</v>
      </c>
      <c r="J70" s="463">
        <v>25000</v>
      </c>
      <c r="K70" s="463">
        <v>250000</v>
      </c>
      <c r="L70" s="463" t="s">
        <v>1008</v>
      </c>
      <c r="M70" s="459"/>
      <c r="N70" s="750"/>
      <c r="O70" s="794" t="str">
        <f t="shared" si="5"/>
        <v/>
      </c>
      <c r="P70" s="463">
        <v>8380</v>
      </c>
      <c r="Q70" s="463"/>
      <c r="R70" s="463">
        <v>0</v>
      </c>
      <c r="S70" s="463" t="s">
        <v>581</v>
      </c>
      <c r="T70" s="463" t="s">
        <v>1722</v>
      </c>
      <c r="U70" s="463">
        <v>500</v>
      </c>
      <c r="V70" s="463">
        <v>200000</v>
      </c>
      <c r="W70" s="463" t="s">
        <v>1037</v>
      </c>
      <c r="X70" s="459"/>
      <c r="Y70" s="464"/>
      <c r="Z70" s="473" t="str">
        <f t="shared" si="6"/>
        <v/>
      </c>
      <c r="AA70" s="464"/>
      <c r="AB70" s="463"/>
      <c r="AC70" s="463"/>
      <c r="AD70" s="463"/>
      <c r="AE70" s="463"/>
      <c r="AF70" s="463"/>
      <c r="AG70" s="463"/>
      <c r="AH70" s="463"/>
      <c r="AI70" s="463"/>
      <c r="AJ70" s="820"/>
      <c r="AK70" s="821"/>
      <c r="AL70" s="822"/>
      <c r="AM70" s="459"/>
      <c r="AN70" s="459"/>
      <c r="AO70" s="831"/>
      <c r="AP70" s="459"/>
      <c r="AQ70" s="459"/>
      <c r="AR70" s="831"/>
      <c r="AS70" s="459"/>
      <c r="AT70" s="459"/>
      <c r="AU70" s="831"/>
      <c r="AV70" s="459"/>
      <c r="AW70" s="459"/>
      <c r="AX70" s="831"/>
      <c r="AY70" s="459"/>
      <c r="AZ70" s="459"/>
      <c r="BA70" s="831"/>
      <c r="BB70" s="459"/>
      <c r="BC70" s="459"/>
      <c r="BD70" s="831"/>
      <c r="BE70" s="459"/>
      <c r="BF70" s="459"/>
      <c r="BG70" s="831"/>
      <c r="BH70" s="459"/>
      <c r="BI70" s="459"/>
      <c r="BJ70" s="831"/>
      <c r="BK70" s="459"/>
      <c r="BL70" s="459"/>
      <c r="BM70" s="831"/>
      <c r="BN70" s="459"/>
      <c r="BO70" s="459"/>
      <c r="BP70" s="710"/>
      <c r="BQ70" s="62"/>
    </row>
    <row r="71" spans="1:69" s="465" customFormat="1" ht="12.75" customHeight="1" x14ac:dyDescent="0.25">
      <c r="A71" s="421">
        <v>55</v>
      </c>
      <c r="B71" s="719" t="s">
        <v>904</v>
      </c>
      <c r="C71" s="720" t="s">
        <v>744</v>
      </c>
      <c r="D71" s="468"/>
      <c r="E71" s="463">
        <v>8365</v>
      </c>
      <c r="F71" s="463"/>
      <c r="G71" s="463">
        <v>0</v>
      </c>
      <c r="H71" s="463" t="s">
        <v>581</v>
      </c>
      <c r="I71" s="463" t="s">
        <v>1716</v>
      </c>
      <c r="J71" s="463">
        <v>25000</v>
      </c>
      <c r="K71" s="463">
        <v>250000</v>
      </c>
      <c r="L71" s="463" t="s">
        <v>1009</v>
      </c>
      <c r="M71" s="459"/>
      <c r="N71" s="750"/>
      <c r="O71" s="794" t="str">
        <f t="shared" si="5"/>
        <v/>
      </c>
      <c r="P71" s="463">
        <v>8381</v>
      </c>
      <c r="Q71" s="463"/>
      <c r="R71" s="463">
        <v>0</v>
      </c>
      <c r="S71" s="463" t="s">
        <v>581</v>
      </c>
      <c r="T71" s="463" t="s">
        <v>1723</v>
      </c>
      <c r="U71" s="463">
        <v>500</v>
      </c>
      <c r="V71" s="463">
        <v>200000</v>
      </c>
      <c r="W71" s="463" t="s">
        <v>1038</v>
      </c>
      <c r="X71" s="459"/>
      <c r="Y71" s="464"/>
      <c r="Z71" s="473" t="str">
        <f t="shared" si="6"/>
        <v/>
      </c>
      <c r="AA71" s="464"/>
      <c r="AB71" s="463"/>
      <c r="AC71" s="463"/>
      <c r="AD71" s="463"/>
      <c r="AE71" s="463"/>
      <c r="AF71" s="463"/>
      <c r="AG71" s="463"/>
      <c r="AH71" s="463"/>
      <c r="AI71" s="463"/>
      <c r="AJ71" s="820"/>
      <c r="AK71" s="821"/>
      <c r="AL71" s="822"/>
      <c r="AM71" s="459"/>
      <c r="AN71" s="459"/>
      <c r="AO71" s="831"/>
      <c r="AP71" s="459"/>
      <c r="AQ71" s="459"/>
      <c r="AR71" s="831"/>
      <c r="AS71" s="459"/>
      <c r="AT71" s="459"/>
      <c r="AU71" s="831"/>
      <c r="AV71" s="459"/>
      <c r="AW71" s="459"/>
      <c r="AX71" s="831"/>
      <c r="AY71" s="459"/>
      <c r="AZ71" s="459"/>
      <c r="BA71" s="831"/>
      <c r="BB71" s="459"/>
      <c r="BC71" s="459"/>
      <c r="BD71" s="831"/>
      <c r="BE71" s="459"/>
      <c r="BF71" s="459"/>
      <c r="BG71" s="831"/>
      <c r="BH71" s="459"/>
      <c r="BI71" s="459"/>
      <c r="BJ71" s="831"/>
      <c r="BK71" s="459"/>
      <c r="BL71" s="459"/>
      <c r="BM71" s="831"/>
      <c r="BN71" s="459"/>
      <c r="BO71" s="459"/>
      <c r="BP71" s="710"/>
      <c r="BQ71" s="62"/>
    </row>
    <row r="72" spans="1:69" s="465" customFormat="1" ht="12.75" customHeight="1" x14ac:dyDescent="0.25">
      <c r="A72" s="421">
        <v>56</v>
      </c>
      <c r="B72" s="777"/>
      <c r="C72" s="789" t="s">
        <v>743</v>
      </c>
      <c r="D72" s="468"/>
      <c r="E72" s="463">
        <v>8366</v>
      </c>
      <c r="F72" s="463"/>
      <c r="G72" s="463">
        <v>0</v>
      </c>
      <c r="H72" s="463" t="s">
        <v>581</v>
      </c>
      <c r="I72" s="463" t="s">
        <v>1717</v>
      </c>
      <c r="J72" s="463">
        <v>25000</v>
      </c>
      <c r="K72" s="463">
        <v>250000</v>
      </c>
      <c r="L72" s="463" t="s">
        <v>1010</v>
      </c>
      <c r="M72" s="459"/>
      <c r="N72" s="750"/>
      <c r="O72" s="794" t="str">
        <f t="shared" si="5"/>
        <v/>
      </c>
      <c r="P72" s="463">
        <v>8382</v>
      </c>
      <c r="Q72" s="463"/>
      <c r="R72" s="463">
        <v>0</v>
      </c>
      <c r="S72" s="463" t="s">
        <v>581</v>
      </c>
      <c r="T72" s="463" t="s">
        <v>1724</v>
      </c>
      <c r="U72" s="463">
        <v>500</v>
      </c>
      <c r="V72" s="463">
        <v>200000</v>
      </c>
      <c r="W72" s="463" t="s">
        <v>1039</v>
      </c>
      <c r="X72" s="459"/>
      <c r="Y72" s="464"/>
      <c r="Z72" s="473" t="str">
        <f t="shared" si="6"/>
        <v/>
      </c>
      <c r="AA72" s="464"/>
      <c r="AB72" s="463"/>
      <c r="AC72" s="463"/>
      <c r="AD72" s="463"/>
      <c r="AE72" s="463"/>
      <c r="AF72" s="463"/>
      <c r="AG72" s="463"/>
      <c r="AH72" s="463"/>
      <c r="AI72" s="463"/>
      <c r="AJ72" s="820"/>
      <c r="AK72" s="821"/>
      <c r="AL72" s="822"/>
      <c r="AM72" s="459"/>
      <c r="AN72" s="459"/>
      <c r="AO72" s="831"/>
      <c r="AP72" s="459"/>
      <c r="AQ72" s="459"/>
      <c r="AR72" s="831"/>
      <c r="AS72" s="459"/>
      <c r="AT72" s="459"/>
      <c r="AU72" s="831"/>
      <c r="AV72" s="459"/>
      <c r="AW72" s="459"/>
      <c r="AX72" s="831"/>
      <c r="AY72" s="459"/>
      <c r="AZ72" s="459"/>
      <c r="BA72" s="831"/>
      <c r="BB72" s="459"/>
      <c r="BC72" s="459"/>
      <c r="BD72" s="831"/>
      <c r="BE72" s="459"/>
      <c r="BF72" s="459"/>
      <c r="BG72" s="831"/>
      <c r="BH72" s="459"/>
      <c r="BI72" s="459"/>
      <c r="BJ72" s="831"/>
      <c r="BK72" s="459"/>
      <c r="BL72" s="459"/>
      <c r="BM72" s="831"/>
      <c r="BN72" s="459"/>
      <c r="BO72" s="459"/>
      <c r="BP72" s="710"/>
      <c r="BQ72" s="62"/>
    </row>
    <row r="73" spans="1:69" s="465" customFormat="1" ht="12.75" customHeight="1" x14ac:dyDescent="0.25">
      <c r="A73" s="421">
        <v>57</v>
      </c>
      <c r="B73" s="897" t="s">
        <v>532</v>
      </c>
      <c r="C73" s="898" t="s">
        <v>744</v>
      </c>
      <c r="D73" s="468"/>
      <c r="E73" s="463">
        <v>8367</v>
      </c>
      <c r="F73" s="463"/>
      <c r="G73" s="463">
        <v>0</v>
      </c>
      <c r="H73" s="463" t="s">
        <v>581</v>
      </c>
      <c r="I73" s="463" t="s">
        <v>1718</v>
      </c>
      <c r="J73" s="463">
        <v>25000</v>
      </c>
      <c r="K73" s="463">
        <v>250000</v>
      </c>
      <c r="L73" s="463" t="s">
        <v>1011</v>
      </c>
      <c r="M73" s="459"/>
      <c r="N73" s="750"/>
      <c r="O73" s="794" t="str">
        <f t="shared" si="5"/>
        <v/>
      </c>
      <c r="P73" s="463">
        <v>8383</v>
      </c>
      <c r="Q73" s="463"/>
      <c r="R73" s="463">
        <v>0</v>
      </c>
      <c r="S73" s="463" t="s">
        <v>581</v>
      </c>
      <c r="T73" s="463" t="s">
        <v>1725</v>
      </c>
      <c r="U73" s="463">
        <v>500</v>
      </c>
      <c r="V73" s="463">
        <v>200000</v>
      </c>
      <c r="W73" s="463" t="s">
        <v>1040</v>
      </c>
      <c r="X73" s="459"/>
      <c r="Y73" s="464"/>
      <c r="Z73" s="473" t="str">
        <f t="shared" si="6"/>
        <v/>
      </c>
      <c r="AA73" s="464"/>
      <c r="AB73" s="463"/>
      <c r="AC73" s="463"/>
      <c r="AD73" s="463"/>
      <c r="AE73" s="463"/>
      <c r="AF73" s="463"/>
      <c r="AG73" s="463"/>
      <c r="AH73" s="463"/>
      <c r="AI73" s="463"/>
      <c r="AJ73" s="820"/>
      <c r="AK73" s="821"/>
      <c r="AL73" s="822"/>
      <c r="AM73" s="459"/>
      <c r="AN73" s="459"/>
      <c r="AO73" s="831"/>
      <c r="AP73" s="459"/>
      <c r="AQ73" s="459"/>
      <c r="AR73" s="831"/>
      <c r="AS73" s="459"/>
      <c r="AT73" s="459"/>
      <c r="AU73" s="831"/>
      <c r="AV73" s="459"/>
      <c r="AW73" s="459"/>
      <c r="AX73" s="831"/>
      <c r="AY73" s="459"/>
      <c r="AZ73" s="459"/>
      <c r="BA73" s="831"/>
      <c r="BB73" s="459"/>
      <c r="BC73" s="459"/>
      <c r="BD73" s="831"/>
      <c r="BE73" s="459"/>
      <c r="BF73" s="459"/>
      <c r="BG73" s="831"/>
      <c r="BH73" s="459"/>
      <c r="BI73" s="459"/>
      <c r="BJ73" s="831"/>
      <c r="BK73" s="459"/>
      <c r="BL73" s="459"/>
      <c r="BM73" s="831"/>
      <c r="BN73" s="459"/>
      <c r="BO73" s="459"/>
      <c r="BP73" s="710"/>
      <c r="BQ73" s="62"/>
    </row>
    <row r="74" spans="1:69" s="465" customFormat="1" ht="12.75" customHeight="1" x14ac:dyDescent="0.25">
      <c r="A74" s="421">
        <v>58</v>
      </c>
      <c r="B74" s="899"/>
      <c r="C74" s="900" t="s">
        <v>743</v>
      </c>
      <c r="D74" s="468"/>
      <c r="E74" s="463">
        <v>8368</v>
      </c>
      <c r="F74" s="463"/>
      <c r="G74" s="463">
        <v>0</v>
      </c>
      <c r="H74" s="463" t="s">
        <v>581</v>
      </c>
      <c r="I74" s="463" t="s">
        <v>1719</v>
      </c>
      <c r="J74" s="463">
        <v>25000</v>
      </c>
      <c r="K74" s="463">
        <v>250000</v>
      </c>
      <c r="L74" s="463" t="s">
        <v>1012</v>
      </c>
      <c r="M74" s="459"/>
      <c r="N74" s="750"/>
      <c r="O74" s="794" t="str">
        <f t="shared" si="5"/>
        <v/>
      </c>
      <c r="P74" s="463">
        <v>8384</v>
      </c>
      <c r="Q74" s="463"/>
      <c r="R74" s="463">
        <v>0</v>
      </c>
      <c r="S74" s="463" t="s">
        <v>581</v>
      </c>
      <c r="T74" s="463" t="s">
        <v>1726</v>
      </c>
      <c r="U74" s="463">
        <v>500</v>
      </c>
      <c r="V74" s="463">
        <v>200000</v>
      </c>
      <c r="W74" s="463" t="s">
        <v>1041</v>
      </c>
      <c r="X74" s="459"/>
      <c r="Y74" s="464"/>
      <c r="Z74" s="473" t="str">
        <f t="shared" si="6"/>
        <v/>
      </c>
      <c r="AA74" s="464"/>
      <c r="AB74" s="463"/>
      <c r="AC74" s="463"/>
      <c r="AD74" s="463"/>
      <c r="AE74" s="463"/>
      <c r="AF74" s="463"/>
      <c r="AG74" s="463"/>
      <c r="AH74" s="463"/>
      <c r="AI74" s="463"/>
      <c r="AJ74" s="820"/>
      <c r="AK74" s="821"/>
      <c r="AL74" s="822"/>
      <c r="AM74" s="459"/>
      <c r="AN74" s="459"/>
      <c r="AO74" s="831"/>
      <c r="AP74" s="459"/>
      <c r="AQ74" s="459"/>
      <c r="AR74" s="831"/>
      <c r="AS74" s="459"/>
      <c r="AT74" s="459"/>
      <c r="AU74" s="831"/>
      <c r="AV74" s="459"/>
      <c r="AW74" s="459"/>
      <c r="AX74" s="831"/>
      <c r="AY74" s="459"/>
      <c r="AZ74" s="459"/>
      <c r="BA74" s="831"/>
      <c r="BB74" s="459"/>
      <c r="BC74" s="459"/>
      <c r="BD74" s="831"/>
      <c r="BE74" s="459"/>
      <c r="BF74" s="459"/>
      <c r="BG74" s="831"/>
      <c r="BH74" s="459"/>
      <c r="BI74" s="459"/>
      <c r="BJ74" s="831"/>
      <c r="BK74" s="459"/>
      <c r="BL74" s="459"/>
      <c r="BM74" s="831"/>
      <c r="BN74" s="459"/>
      <c r="BO74" s="459"/>
      <c r="BP74" s="710"/>
      <c r="BQ74" s="62"/>
    </row>
    <row r="75" spans="1:69" s="465" customFormat="1" ht="4.5" customHeight="1" x14ac:dyDescent="0.25">
      <c r="A75" s="421"/>
      <c r="B75" s="800"/>
      <c r="C75" s="801"/>
      <c r="D75" s="802"/>
      <c r="E75" s="803"/>
      <c r="F75" s="803"/>
      <c r="G75" s="803"/>
      <c r="H75" s="803"/>
      <c r="I75" s="803"/>
      <c r="J75" s="803"/>
      <c r="K75" s="803"/>
      <c r="L75" s="803"/>
      <c r="M75" s="804"/>
      <c r="N75" s="805"/>
      <c r="O75" s="806"/>
      <c r="P75" s="803"/>
      <c r="Q75" s="803"/>
      <c r="R75" s="803"/>
      <c r="S75" s="803"/>
      <c r="T75" s="803"/>
      <c r="U75" s="803"/>
      <c r="V75" s="803"/>
      <c r="W75" s="803"/>
      <c r="X75" s="799"/>
      <c r="Y75" s="911"/>
      <c r="Z75" s="845"/>
      <c r="AA75" s="911"/>
      <c r="AB75" s="907"/>
      <c r="AC75" s="907"/>
      <c r="AD75" s="907"/>
      <c r="AE75" s="907"/>
      <c r="AF75" s="907"/>
      <c r="AG75" s="907"/>
      <c r="AH75" s="907"/>
      <c r="AI75" s="907"/>
      <c r="AJ75" s="799"/>
      <c r="AK75" s="912"/>
      <c r="AL75" s="806"/>
      <c r="AM75" s="840"/>
      <c r="AN75" s="840"/>
      <c r="AO75" s="841"/>
      <c r="AP75" s="840"/>
      <c r="AQ75" s="840"/>
      <c r="AR75" s="841"/>
      <c r="AS75" s="840"/>
      <c r="AT75" s="840"/>
      <c r="AU75" s="841"/>
      <c r="AV75" s="840"/>
      <c r="AW75" s="840"/>
      <c r="AX75" s="841"/>
      <c r="AY75" s="840"/>
      <c r="AZ75" s="840"/>
      <c r="BA75" s="841"/>
      <c r="BB75" s="840"/>
      <c r="BC75" s="840"/>
      <c r="BD75" s="841"/>
      <c r="BE75" s="840"/>
      <c r="BF75" s="840"/>
      <c r="BG75" s="841"/>
      <c r="BH75" s="840"/>
      <c r="BI75" s="840"/>
      <c r="BJ75" s="841"/>
      <c r="BK75" s="840"/>
      <c r="BL75" s="840"/>
      <c r="BM75" s="841"/>
      <c r="BN75" s="840"/>
      <c r="BO75" s="840"/>
      <c r="BP75" s="842"/>
      <c r="BQ75" s="62"/>
    </row>
    <row r="76" spans="1:69" s="465" customFormat="1" ht="10.5" customHeight="1" x14ac:dyDescent="0.25">
      <c r="A76" s="421"/>
      <c r="B76" s="777"/>
      <c r="C76" s="876"/>
      <c r="D76" s="877"/>
      <c r="E76" s="463"/>
      <c r="F76" s="463"/>
      <c r="G76" s="463"/>
      <c r="H76" s="463"/>
      <c r="I76" s="463"/>
      <c r="J76" s="463"/>
      <c r="K76" s="463"/>
      <c r="L76" s="463"/>
      <c r="M76" s="830"/>
      <c r="N76" s="835"/>
      <c r="O76" s="822"/>
      <c r="P76" s="463"/>
      <c r="Q76" s="463"/>
      <c r="R76" s="463"/>
      <c r="S76" s="463"/>
      <c r="T76" s="463"/>
      <c r="U76" s="463"/>
      <c r="V76" s="463"/>
      <c r="W76" s="463"/>
      <c r="X76" s="820"/>
      <c r="Y76" s="890"/>
      <c r="Z76" s="822"/>
      <c r="AA76" s="890"/>
      <c r="AB76" s="913"/>
      <c r="AC76" s="913"/>
      <c r="AD76" s="913"/>
      <c r="AE76" s="913"/>
      <c r="AF76" s="913"/>
      <c r="AG76" s="913"/>
      <c r="AH76" s="913"/>
      <c r="AI76" s="913"/>
      <c r="AJ76" s="820"/>
      <c r="AK76" s="914"/>
      <c r="AL76" s="796"/>
      <c r="AM76" s="818"/>
      <c r="AN76" s="818"/>
      <c r="AO76" s="843"/>
      <c r="AP76" s="818"/>
      <c r="AQ76" s="818"/>
      <c r="AR76" s="843"/>
      <c r="AS76" s="818"/>
      <c r="AT76" s="818"/>
      <c r="AU76" s="843"/>
      <c r="AV76" s="818"/>
      <c r="AW76" s="818"/>
      <c r="AX76" s="843"/>
      <c r="AY76" s="818"/>
      <c r="AZ76" s="818"/>
      <c r="BA76" s="843"/>
      <c r="BB76" s="818"/>
      <c r="BC76" s="818"/>
      <c r="BD76" s="843"/>
      <c r="BE76" s="818"/>
      <c r="BF76" s="818"/>
      <c r="BG76" s="843"/>
      <c r="BH76" s="818"/>
      <c r="BI76" s="818"/>
      <c r="BJ76" s="843"/>
      <c r="BK76" s="818"/>
      <c r="BL76" s="818"/>
      <c r="BM76" s="843"/>
      <c r="BN76" s="818"/>
      <c r="BO76" s="818"/>
      <c r="BP76" s="847"/>
      <c r="BQ76" s="62"/>
    </row>
    <row r="77" spans="1:69" s="465" customFormat="1" ht="12.75" customHeight="1" x14ac:dyDescent="0.25">
      <c r="A77" s="421"/>
      <c r="B77" s="836" t="s">
        <v>1616</v>
      </c>
      <c r="C77" s="873"/>
      <c r="D77" s="476"/>
      <c r="E77" s="463"/>
      <c r="F77" s="463"/>
      <c r="G77" s="463"/>
      <c r="H77" s="463"/>
      <c r="I77" s="463"/>
      <c r="J77" s="463"/>
      <c r="K77" s="463"/>
      <c r="L77" s="463"/>
      <c r="M77" s="838"/>
      <c r="N77" s="750"/>
      <c r="O77" s="822"/>
      <c r="P77" s="463"/>
      <c r="Q77" s="463"/>
      <c r="R77" s="463"/>
      <c r="S77" s="463"/>
      <c r="T77" s="463"/>
      <c r="U77" s="463"/>
      <c r="V77" s="463"/>
      <c r="W77" s="463"/>
      <c r="X77" s="923"/>
      <c r="Y77" s="890"/>
      <c r="Z77" s="822"/>
      <c r="AA77" s="890"/>
      <c r="AB77" s="425"/>
      <c r="AC77" s="425"/>
      <c r="AD77" s="425"/>
      <c r="AE77" s="425"/>
      <c r="AF77" s="425"/>
      <c r="AG77" s="425"/>
      <c r="AH77" s="425"/>
      <c r="AI77" s="425"/>
      <c r="AJ77" s="820"/>
      <c r="AK77" s="798"/>
      <c r="AL77" s="796"/>
      <c r="AM77" s="820"/>
      <c r="AN77" s="820"/>
      <c r="AO77" s="820"/>
      <c r="AP77" s="820"/>
      <c r="AQ77" s="820"/>
      <c r="AR77" s="820"/>
      <c r="AS77" s="820"/>
      <c r="AT77" s="820"/>
      <c r="AU77" s="820"/>
      <c r="AV77" s="820"/>
      <c r="AW77" s="820"/>
      <c r="AX77" s="820"/>
      <c r="AY77" s="820"/>
      <c r="AZ77" s="820"/>
      <c r="BA77" s="820"/>
      <c r="BB77" s="820"/>
      <c r="BC77" s="820"/>
      <c r="BD77" s="820"/>
      <c r="BE77" s="820"/>
      <c r="BF77" s="820"/>
      <c r="BG77" s="820"/>
      <c r="BH77" s="820"/>
      <c r="BI77" s="820"/>
      <c r="BJ77" s="820"/>
      <c r="BK77" s="820"/>
      <c r="BL77" s="820"/>
      <c r="BM77" s="820"/>
      <c r="BN77" s="820"/>
      <c r="BO77" s="820"/>
      <c r="BP77" s="848"/>
      <c r="BQ77" s="62"/>
    </row>
    <row r="78" spans="1:69" s="465" customFormat="1" ht="12.75" customHeight="1" x14ac:dyDescent="0.25">
      <c r="A78" s="795">
        <v>59</v>
      </c>
      <c r="B78" s="797" t="s">
        <v>1748</v>
      </c>
      <c r="C78" s="874"/>
      <c r="D78" s="468"/>
      <c r="E78" s="463"/>
      <c r="F78" s="463"/>
      <c r="G78" s="463"/>
      <c r="H78" s="463"/>
      <c r="I78" s="463" t="s">
        <v>1727</v>
      </c>
      <c r="J78" s="463"/>
      <c r="K78" s="463"/>
      <c r="L78" s="463"/>
      <c r="M78" s="484"/>
      <c r="N78" s="763"/>
      <c r="O78" s="822"/>
      <c r="P78" s="463"/>
      <c r="Q78" s="463"/>
      <c r="R78" s="463"/>
      <c r="S78" s="463"/>
      <c r="T78" s="463"/>
      <c r="U78" s="463"/>
      <c r="V78" s="463"/>
      <c r="W78" s="463"/>
      <c r="X78" s="915"/>
      <c r="Y78" s="890"/>
      <c r="Z78" s="822"/>
      <c r="AA78" s="890"/>
      <c r="AB78" s="913"/>
      <c r="AC78" s="913"/>
      <c r="AD78" s="913"/>
      <c r="AE78" s="913"/>
      <c r="AF78" s="913"/>
      <c r="AG78" s="913"/>
      <c r="AH78" s="913"/>
      <c r="AI78" s="913"/>
      <c r="AJ78" s="820"/>
      <c r="AK78" s="890"/>
      <c r="AL78" s="822"/>
      <c r="AM78" s="844"/>
      <c r="AN78" s="844"/>
      <c r="AO78" s="844"/>
      <c r="AP78" s="844"/>
      <c r="AQ78" s="844"/>
      <c r="AR78" s="844"/>
      <c r="AS78" s="844"/>
      <c r="AT78" s="844"/>
      <c r="AU78" s="844"/>
      <c r="AV78" s="844"/>
      <c r="AW78" s="844"/>
      <c r="AX78" s="844"/>
      <c r="AY78" s="844"/>
      <c r="AZ78" s="844"/>
      <c r="BA78" s="844"/>
      <c r="BB78" s="844"/>
      <c r="BC78" s="844"/>
      <c r="BD78" s="844"/>
      <c r="BE78" s="844"/>
      <c r="BF78" s="844"/>
      <c r="BG78" s="844"/>
      <c r="BH78" s="844"/>
      <c r="BI78" s="844"/>
      <c r="BJ78" s="844"/>
      <c r="BK78" s="844"/>
      <c r="BL78" s="844"/>
      <c r="BM78" s="844"/>
      <c r="BN78" s="844"/>
      <c r="BO78" s="844"/>
      <c r="BP78" s="916"/>
      <c r="BQ78" s="62"/>
    </row>
    <row r="79" spans="1:69" s="465" customFormat="1" ht="12.75" customHeight="1" x14ac:dyDescent="0.25">
      <c r="A79" s="795">
        <v>60</v>
      </c>
      <c r="B79" s="797" t="s">
        <v>1749</v>
      </c>
      <c r="C79" s="874"/>
      <c r="D79" s="468"/>
      <c r="E79" s="463"/>
      <c r="F79" s="463"/>
      <c r="G79" s="463"/>
      <c r="H79" s="463"/>
      <c r="I79" s="740" t="s">
        <v>1728</v>
      </c>
      <c r="J79" s="463"/>
      <c r="K79" s="463"/>
      <c r="L79" s="463"/>
      <c r="M79" s="484"/>
      <c r="N79" s="763"/>
      <c r="O79" s="822"/>
      <c r="P79" s="463"/>
      <c r="Q79" s="463"/>
      <c r="R79" s="463"/>
      <c r="S79" s="463"/>
      <c r="T79" s="463"/>
      <c r="U79" s="463"/>
      <c r="V79" s="463"/>
      <c r="W79" s="463"/>
      <c r="X79" s="915"/>
      <c r="Y79" s="890"/>
      <c r="Z79" s="822"/>
      <c r="AA79" s="890"/>
      <c r="AB79" s="913"/>
      <c r="AC79" s="913"/>
      <c r="AD79" s="913"/>
      <c r="AE79" s="913"/>
      <c r="AF79" s="913"/>
      <c r="AG79" s="913"/>
      <c r="AH79" s="913"/>
      <c r="AI79" s="913"/>
      <c r="AJ79" s="820"/>
      <c r="AK79" s="890"/>
      <c r="AL79" s="822"/>
      <c r="AM79" s="844"/>
      <c r="AN79" s="844"/>
      <c r="AO79" s="844"/>
      <c r="AP79" s="844"/>
      <c r="AQ79" s="844"/>
      <c r="AR79" s="844"/>
      <c r="AS79" s="844"/>
      <c r="AT79" s="844"/>
      <c r="AU79" s="844"/>
      <c r="AV79" s="844"/>
      <c r="AW79" s="844"/>
      <c r="AX79" s="844"/>
      <c r="AY79" s="844"/>
      <c r="AZ79" s="844"/>
      <c r="BA79" s="844"/>
      <c r="BB79" s="844"/>
      <c r="BC79" s="844"/>
      <c r="BD79" s="844"/>
      <c r="BE79" s="844"/>
      <c r="BF79" s="844"/>
      <c r="BG79" s="844"/>
      <c r="BH79" s="844"/>
      <c r="BI79" s="844"/>
      <c r="BJ79" s="844"/>
      <c r="BK79" s="844"/>
      <c r="BL79" s="844"/>
      <c r="BM79" s="844"/>
      <c r="BN79" s="844"/>
      <c r="BO79" s="844"/>
      <c r="BP79" s="916"/>
      <c r="BQ79" s="62"/>
    </row>
    <row r="80" spans="1:69" s="465" customFormat="1" ht="12.75" customHeight="1" x14ac:dyDescent="0.25">
      <c r="A80" s="795">
        <v>61</v>
      </c>
      <c r="B80" s="797" t="s">
        <v>1750</v>
      </c>
      <c r="C80" s="468"/>
      <c r="D80" s="468"/>
      <c r="E80" s="463"/>
      <c r="F80" s="463"/>
      <c r="G80" s="463"/>
      <c r="H80" s="463"/>
      <c r="I80" s="463" t="s">
        <v>1729</v>
      </c>
      <c r="J80" s="463"/>
      <c r="K80" s="463"/>
      <c r="L80" s="463"/>
      <c r="M80" s="484"/>
      <c r="N80" s="763"/>
      <c r="O80" s="822"/>
      <c r="P80" s="463"/>
      <c r="Q80" s="463"/>
      <c r="R80" s="463"/>
      <c r="S80" s="463"/>
      <c r="T80" s="463"/>
      <c r="U80" s="463"/>
      <c r="V80" s="463"/>
      <c r="W80" s="463"/>
      <c r="X80" s="915"/>
      <c r="Y80" s="890"/>
      <c r="Z80" s="822" t="str">
        <f t="shared" ref="Z80" si="7">IF(ISNUMBER(X80),X80,"")</f>
        <v/>
      </c>
      <c r="AA80" s="890"/>
      <c r="AB80" s="913"/>
      <c r="AC80" s="913"/>
      <c r="AD80" s="913"/>
      <c r="AE80" s="913"/>
      <c r="AF80" s="913"/>
      <c r="AG80" s="913"/>
      <c r="AH80" s="913"/>
      <c r="AI80" s="913"/>
      <c r="AJ80" s="820"/>
      <c r="AK80" s="890"/>
      <c r="AL80" s="822" t="str">
        <f t="shared" ref="AL80" si="8">IF(ISNUMBER(AJ80),AJ80,"")</f>
        <v/>
      </c>
      <c r="AM80" s="844"/>
      <c r="AN80" s="844"/>
      <c r="AO80" s="844"/>
      <c r="AP80" s="844"/>
      <c r="AQ80" s="844"/>
      <c r="AR80" s="844"/>
      <c r="AS80" s="844"/>
      <c r="AT80" s="844"/>
      <c r="AU80" s="844"/>
      <c r="AV80" s="844"/>
      <c r="AW80" s="844"/>
      <c r="AX80" s="844"/>
      <c r="AY80" s="844"/>
      <c r="AZ80" s="844"/>
      <c r="BA80" s="844"/>
      <c r="BB80" s="844"/>
      <c r="BC80" s="844"/>
      <c r="BD80" s="844"/>
      <c r="BE80" s="844"/>
      <c r="BF80" s="844"/>
      <c r="BG80" s="844"/>
      <c r="BH80" s="844"/>
      <c r="BI80" s="844"/>
      <c r="BJ80" s="844"/>
      <c r="BK80" s="844"/>
      <c r="BL80" s="844"/>
      <c r="BM80" s="844"/>
      <c r="BN80" s="844"/>
      <c r="BO80" s="844"/>
      <c r="BP80" s="916"/>
      <c r="BQ80" s="62"/>
    </row>
    <row r="81" spans="1:69" s="465" customFormat="1" ht="5.25" customHeight="1" x14ac:dyDescent="0.25">
      <c r="A81" s="421"/>
      <c r="B81" s="837"/>
      <c r="C81" s="875"/>
      <c r="D81" s="872"/>
      <c r="E81" s="463"/>
      <c r="F81" s="463"/>
      <c r="G81" s="463"/>
      <c r="H81" s="463"/>
      <c r="I81" s="463"/>
      <c r="J81" s="463"/>
      <c r="K81" s="463"/>
      <c r="L81" s="463"/>
      <c r="M81" s="839"/>
      <c r="N81" s="846"/>
      <c r="O81" s="822"/>
      <c r="P81" s="463"/>
      <c r="Q81" s="463"/>
      <c r="R81" s="463"/>
      <c r="S81" s="463"/>
      <c r="T81" s="463"/>
      <c r="U81" s="463"/>
      <c r="V81" s="463"/>
      <c r="W81" s="463"/>
      <c r="X81" s="919"/>
      <c r="Y81" s="917"/>
      <c r="Z81" s="822"/>
      <c r="AA81" s="917"/>
      <c r="AB81" s="913"/>
      <c r="AC81" s="913"/>
      <c r="AD81" s="913"/>
      <c r="AE81" s="913"/>
      <c r="AF81" s="913"/>
      <c r="AG81" s="913"/>
      <c r="AH81" s="913"/>
      <c r="AI81" s="913"/>
      <c r="AJ81" s="820"/>
      <c r="AK81" s="917"/>
      <c r="AL81" s="822"/>
      <c r="AM81" s="844"/>
      <c r="AN81" s="844"/>
      <c r="AO81" s="844"/>
      <c r="AP81" s="844"/>
      <c r="AQ81" s="844"/>
      <c r="AR81" s="844"/>
      <c r="AS81" s="844"/>
      <c r="AT81" s="844"/>
      <c r="AU81" s="844"/>
      <c r="AV81" s="844"/>
      <c r="AW81" s="844"/>
      <c r="AX81" s="844"/>
      <c r="AY81" s="844"/>
      <c r="AZ81" s="844"/>
      <c r="BA81" s="844"/>
      <c r="BB81" s="844"/>
      <c r="BC81" s="844"/>
      <c r="BD81" s="844"/>
      <c r="BE81" s="844"/>
      <c r="BF81" s="844"/>
      <c r="BG81" s="844"/>
      <c r="BH81" s="844"/>
      <c r="BI81" s="844"/>
      <c r="BJ81" s="844"/>
      <c r="BK81" s="844"/>
      <c r="BL81" s="844"/>
      <c r="BM81" s="844"/>
      <c r="BN81" s="844"/>
      <c r="BO81" s="844"/>
      <c r="BP81" s="916"/>
      <c r="BQ81" s="62"/>
    </row>
    <row r="82" spans="1:69" s="374" customFormat="1" ht="3.75" customHeight="1" x14ac:dyDescent="0.2">
      <c r="A82" s="196"/>
      <c r="B82" s="388"/>
      <c r="C82" s="387"/>
      <c r="D82" s="387"/>
      <c r="E82" s="792"/>
      <c r="F82" s="792"/>
      <c r="G82" s="792"/>
      <c r="H82" s="792"/>
      <c r="I82" s="792"/>
      <c r="J82" s="792"/>
      <c r="K82" s="792"/>
      <c r="L82" s="793"/>
      <c r="M82" s="387"/>
      <c r="N82" s="387"/>
      <c r="O82" s="387"/>
      <c r="P82" s="792"/>
      <c r="Q82" s="792"/>
      <c r="R82" s="792"/>
      <c r="S82" s="792"/>
      <c r="T82" s="792"/>
      <c r="U82" s="792"/>
      <c r="V82" s="792"/>
      <c r="W82" s="793"/>
      <c r="X82" s="918"/>
      <c r="Y82" s="918"/>
      <c r="Z82" s="918"/>
      <c r="AA82" s="918"/>
      <c r="AB82" s="918"/>
      <c r="AC82" s="918"/>
      <c r="AD82" s="918"/>
      <c r="AE82" s="918"/>
      <c r="AF82" s="918"/>
      <c r="AG82" s="918"/>
      <c r="AH82" s="918"/>
      <c r="AI82" s="920"/>
      <c r="AJ82" s="918"/>
      <c r="AK82" s="918"/>
      <c r="AL82" s="918"/>
      <c r="AM82" s="921"/>
      <c r="AN82" s="921"/>
      <c r="AO82" s="921"/>
      <c r="AP82" s="921"/>
      <c r="AQ82" s="921"/>
      <c r="AR82" s="921"/>
      <c r="AS82" s="921"/>
      <c r="AT82" s="921"/>
      <c r="AU82" s="921"/>
      <c r="AV82" s="921"/>
      <c r="AW82" s="921"/>
      <c r="AX82" s="921"/>
      <c r="AY82" s="921"/>
      <c r="AZ82" s="921"/>
      <c r="BA82" s="921"/>
      <c r="BB82" s="921"/>
      <c r="BC82" s="921"/>
      <c r="BD82" s="921"/>
      <c r="BE82" s="921"/>
      <c r="BF82" s="921"/>
      <c r="BG82" s="921"/>
      <c r="BH82" s="921"/>
      <c r="BI82" s="921"/>
      <c r="BJ82" s="921"/>
      <c r="BK82" s="921"/>
      <c r="BL82" s="921"/>
      <c r="BM82" s="921"/>
      <c r="BN82" s="921"/>
      <c r="BO82" s="921"/>
      <c r="BP82" s="922"/>
      <c r="BQ82" s="6"/>
    </row>
    <row r="83" spans="1:69" ht="7.5" customHeight="1" x14ac:dyDescent="0.2">
      <c r="A83" s="196"/>
      <c r="B83" s="196"/>
      <c r="C83" s="196"/>
      <c r="D83" s="196"/>
      <c r="M83" s="196"/>
      <c r="N83" s="196"/>
      <c r="O83" s="196"/>
      <c r="X83" s="196"/>
      <c r="Y83" s="196"/>
      <c r="Z83" s="196"/>
      <c r="AA83" s="196"/>
      <c r="AJ83" s="196"/>
      <c r="AK83" s="196"/>
      <c r="AL83" s="196"/>
      <c r="BP83" s="196"/>
    </row>
  </sheetData>
  <sheetProtection password="ECAB" sheet="1" objects="1" scenarios="1"/>
  <mergeCells count="14">
    <mergeCell ref="BE55:BF55"/>
    <mergeCell ref="BH55:BI55"/>
    <mergeCell ref="BK55:BL55"/>
    <mergeCell ref="BN55:BO55"/>
    <mergeCell ref="AP55:AQ55"/>
    <mergeCell ref="AS55:AT55"/>
    <mergeCell ref="AV55:AW55"/>
    <mergeCell ref="AY55:AZ55"/>
    <mergeCell ref="BB55:BC55"/>
    <mergeCell ref="B24:C24"/>
    <mergeCell ref="B25:C25"/>
    <mergeCell ref="B52:C52"/>
    <mergeCell ref="B51:C51"/>
    <mergeCell ref="AM55:AN55"/>
  </mergeCells>
  <phoneticPr fontId="0" type="noConversion"/>
  <dataValidations count="1">
    <dataValidation type="list" allowBlank="1" showInputMessage="1" showErrorMessage="1" sqref="M78:M80">
      <formula1>"Yes,No"</formula1>
    </dataValidation>
  </dataValidations>
  <pageMargins left="0.25" right="0.25" top="0.75" bottom="0.5" header="0" footer="0"/>
  <pageSetup scale="88" fitToWidth="2" fitToHeight="2" pageOrder="overThenDown" orientation="landscape" r:id="rId1"/>
  <headerFooter>
    <oddHeader>&amp;L&amp;"Times New Roman,Bold"&amp;16 2016 Law Firm Statistical Survey
 &amp;14Form 4:  Administrative Leaders &amp; Departmental Supervisors Compensation Information</oddHeader>
    <oddFooter>&amp;L&amp;"Times New Roman,Regular"PricewaterhouseCoopers LLP
&amp;F&amp;C&amp;"Times New Roman,Regular"Page &amp;P&amp;R&amp;"Times New Roman,Regular"2016 Law Firm Statistical Survey
&amp;D &amp;T</oddFooter>
  </headerFooter>
  <rowBreaks count="1" manualBreakCount="1">
    <brk id="54" max="6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BB227"/>
  <sheetViews>
    <sheetView zoomScaleNormal="100" zoomScaleSheetLayoutView="50" workbookViewId="0">
      <pane xSplit="3" ySplit="6" topLeftCell="D7" activePane="bottomRight" state="frozen"/>
      <selection pane="topRight"/>
      <selection pane="bottomLeft"/>
      <selection pane="bottomRight" activeCell="M9" sqref="M9"/>
    </sheetView>
  </sheetViews>
  <sheetFormatPr defaultColWidth="0" defaultRowHeight="12.75" zeroHeight="1" x14ac:dyDescent="0.2"/>
  <cols>
    <col min="1" max="1" width="2.7109375" customWidth="1"/>
    <col min="2" max="2" width="52.7109375" customWidth="1"/>
    <col min="3" max="3" width="8.5703125" customWidth="1"/>
    <col min="4" max="4" width="1.7109375" customWidth="1"/>
    <col min="5" max="7" width="5" style="306" hidden="1" customWidth="1"/>
    <col min="8" max="8" width="4.140625" style="306" hidden="1" customWidth="1"/>
    <col min="9" max="9" width="7.140625" style="306" hidden="1" customWidth="1"/>
    <col min="10" max="12" width="6" style="306" hidden="1" customWidth="1"/>
    <col min="13" max="13" width="11" customWidth="1"/>
    <col min="14" max="14" width="1.5703125" hidden="1" customWidth="1"/>
    <col min="15" max="46" width="11" hidden="1" customWidth="1"/>
    <col min="47" max="47" width="52.85546875" customWidth="1"/>
    <col min="48" max="48" width="1.7109375" customWidth="1"/>
    <col min="49" max="49" width="67.85546875" customWidth="1"/>
    <col min="50" max="16384" width="9.140625" hidden="1"/>
  </cols>
  <sheetData>
    <row r="1" spans="1:54" ht="17.25" customHeight="1" x14ac:dyDescent="0.3">
      <c r="A1" s="117" t="str">
        <f>refSurveyLbl</f>
        <v>2016 Law Firm Statistical Survey</v>
      </c>
      <c r="B1" s="16"/>
      <c r="C1" s="1"/>
      <c r="D1" s="1"/>
      <c r="E1" s="303"/>
      <c r="F1" s="303"/>
      <c r="G1" s="303"/>
      <c r="H1" s="303"/>
      <c r="I1" s="303"/>
      <c r="J1" s="303"/>
      <c r="K1" s="303"/>
      <c r="L1" s="303"/>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Z1" s="394" t="s">
        <v>312</v>
      </c>
    </row>
    <row r="2" spans="1:54" ht="17.25" customHeight="1" x14ac:dyDescent="0.3">
      <c r="A2" s="17" t="str">
        <f>"Form 5:  Worksheets - " &amp; refSurveyYear</f>
        <v>Form 5:  Worksheets - 2016</v>
      </c>
      <c r="B2" s="17"/>
      <c r="C2" s="2"/>
      <c r="D2" s="2"/>
      <c r="E2" s="304"/>
      <c r="F2" s="304"/>
      <c r="G2" s="304"/>
      <c r="H2" s="304"/>
      <c r="I2" s="304"/>
      <c r="J2" s="304"/>
      <c r="K2" s="304"/>
      <c r="L2" s="304"/>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Z2" s="394" t="s">
        <v>894</v>
      </c>
    </row>
    <row r="3" spans="1:54" ht="15.75" x14ac:dyDescent="0.25">
      <c r="A3" s="74" t="s">
        <v>299</v>
      </c>
      <c r="B3" s="74"/>
      <c r="C3" s="2"/>
      <c r="D3" s="2"/>
      <c r="E3" s="304"/>
      <c r="F3" s="304"/>
      <c r="G3" s="304"/>
      <c r="H3" s="304"/>
      <c r="I3" s="304"/>
      <c r="J3" s="304"/>
      <c r="K3" s="304"/>
      <c r="L3" s="304"/>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Z3" s="394" t="s">
        <v>31</v>
      </c>
    </row>
    <row r="4" spans="1:54" ht="15" customHeight="1" x14ac:dyDescent="0.25">
      <c r="A4" s="74"/>
      <c r="B4" s="74"/>
      <c r="C4" s="2"/>
      <c r="D4" s="2"/>
      <c r="E4" s="304"/>
      <c r="F4" s="304"/>
      <c r="G4" s="304"/>
      <c r="H4" s="304"/>
      <c r="I4" s="304"/>
      <c r="J4" s="304"/>
      <c r="K4" s="304"/>
      <c r="L4" s="304"/>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Z4" s="394" t="s">
        <v>893</v>
      </c>
    </row>
    <row r="5" spans="1:54" ht="15" customHeight="1" x14ac:dyDescent="0.3">
      <c r="A5" s="2"/>
      <c r="B5" s="2"/>
      <c r="C5" s="2"/>
      <c r="D5" s="2"/>
      <c r="E5" s="304"/>
      <c r="F5" s="304"/>
      <c r="G5" s="304"/>
      <c r="H5" s="304"/>
      <c r="I5" s="305"/>
      <c r="J5" s="304"/>
      <c r="K5" s="304"/>
      <c r="L5" s="304"/>
      <c r="M5" s="2"/>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3"/>
      <c r="AT5" s="3"/>
      <c r="AU5" s="3"/>
      <c r="AV5" s="3"/>
      <c r="AW5" s="3"/>
      <c r="AZ5" s="394" t="s">
        <v>32</v>
      </c>
    </row>
    <row r="6" spans="1:54" ht="30.75" customHeight="1" x14ac:dyDescent="0.25">
      <c r="A6" s="2"/>
      <c r="B6" s="2"/>
      <c r="C6" s="2"/>
      <c r="D6" s="2"/>
      <c r="E6" s="371" t="s">
        <v>588</v>
      </c>
      <c r="F6" s="371" t="s">
        <v>589</v>
      </c>
      <c r="G6" s="303" t="s">
        <v>26</v>
      </c>
      <c r="H6" s="303" t="s">
        <v>645</v>
      </c>
      <c r="I6" s="306" t="s">
        <v>27</v>
      </c>
      <c r="J6" s="306" t="s">
        <v>743</v>
      </c>
      <c r="K6" s="306" t="s">
        <v>744</v>
      </c>
      <c r="L6" s="306" t="s">
        <v>942</v>
      </c>
      <c r="M6" s="194" t="str">
        <f>refTFLabel</f>
        <v>Total Firm</v>
      </c>
      <c r="N6" s="199"/>
      <c r="O6" s="192" t="str">
        <f>refTFALabel</f>
        <v>Total Firm</v>
      </c>
      <c r="P6" s="194" t="s">
        <v>665</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2"/>
      <c r="AV6" s="2"/>
      <c r="AW6" s="2"/>
      <c r="AZ6" s="394"/>
    </row>
    <row r="7" spans="1:54" ht="21" customHeight="1" thickBot="1" x14ac:dyDescent="0.35">
      <c r="A7" s="118" t="s">
        <v>40</v>
      </c>
      <c r="B7" s="115"/>
      <c r="C7" s="119"/>
      <c r="D7" s="85"/>
      <c r="E7" s="303"/>
      <c r="F7" s="303"/>
      <c r="G7" s="303"/>
      <c r="H7" s="303"/>
      <c r="I7" s="303"/>
      <c r="J7" s="303"/>
      <c r="K7" s="303"/>
      <c r="L7" s="303"/>
      <c r="M7" s="87"/>
      <c r="N7" s="177"/>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52"/>
      <c r="AV7" s="2"/>
      <c r="AW7" s="2"/>
      <c r="AZ7" s="394"/>
    </row>
    <row r="8" spans="1:54" s="465" customFormat="1" ht="15" customHeight="1" x14ac:dyDescent="0.2">
      <c r="A8" s="556" t="s">
        <v>527</v>
      </c>
      <c r="B8" s="556"/>
      <c r="C8" s="557"/>
      <c r="D8" s="543"/>
      <c r="E8" s="463"/>
      <c r="F8" s="463"/>
      <c r="G8" s="463"/>
      <c r="H8" s="463"/>
      <c r="I8" s="463"/>
      <c r="J8" s="463"/>
      <c r="K8" s="463"/>
      <c r="L8" s="463"/>
      <c r="M8" s="584"/>
      <c r="N8" s="545"/>
      <c r="O8" s="587"/>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6"/>
      <c r="AU8" s="563"/>
      <c r="AV8" s="564"/>
      <c r="AW8" s="564"/>
      <c r="AZ8" s="494"/>
      <c r="BB8" s="465" t="s">
        <v>895</v>
      </c>
    </row>
    <row r="9" spans="1:54" s="465" customFormat="1" ht="15" customHeight="1" x14ac:dyDescent="0.2">
      <c r="A9" s="541">
        <v>1</v>
      </c>
      <c r="B9" s="540" t="s">
        <v>846</v>
      </c>
      <c r="C9" s="542"/>
      <c r="D9" s="543"/>
      <c r="E9" s="463">
        <v>5252</v>
      </c>
      <c r="F9" s="463">
        <v>5254</v>
      </c>
      <c r="G9" s="463">
        <v>0</v>
      </c>
      <c r="H9" s="463" t="s">
        <v>581</v>
      </c>
      <c r="I9" s="544" t="s">
        <v>838</v>
      </c>
      <c r="J9" s="463"/>
      <c r="K9" s="463"/>
      <c r="L9" s="463" t="s">
        <v>1042</v>
      </c>
      <c r="M9" s="459"/>
      <c r="N9" s="545"/>
      <c r="O9" s="546" t="str">
        <f>IF(ISNUMBER(M9),M9,IF(ISERROR(AVERAGE(P9:AT9)),"",SUM(P9:AT9)))</f>
        <v/>
      </c>
      <c r="P9" s="547"/>
      <c r="Q9" s="547"/>
      <c r="R9" s="547"/>
      <c r="S9" s="547"/>
      <c r="T9" s="547"/>
      <c r="U9" s="547"/>
      <c r="V9" s="547"/>
      <c r="W9" s="547"/>
      <c r="X9" s="547"/>
      <c r="Y9" s="547"/>
      <c r="Z9" s="547"/>
      <c r="AA9" s="547"/>
      <c r="AB9" s="547"/>
      <c r="AC9" s="547"/>
      <c r="AD9" s="547"/>
      <c r="AE9" s="547"/>
      <c r="AF9" s="547"/>
      <c r="AG9" s="547"/>
      <c r="AH9" s="547"/>
      <c r="AI9" s="547"/>
      <c r="AJ9" s="547"/>
      <c r="AK9" s="547"/>
      <c r="AL9" s="547"/>
      <c r="AM9" s="547"/>
      <c r="AN9" s="547"/>
      <c r="AO9" s="547"/>
      <c r="AP9" s="547"/>
      <c r="AQ9" s="547"/>
      <c r="AR9" s="547"/>
      <c r="AS9" s="547"/>
      <c r="AT9" s="547"/>
      <c r="AU9" s="548"/>
      <c r="AV9" s="549"/>
      <c r="AW9" s="549"/>
      <c r="AZ9" s="494" t="s">
        <v>1461</v>
      </c>
      <c r="BB9" s="465">
        <f>IF(AZ9="","",ROW())</f>
        <v>9</v>
      </c>
    </row>
    <row r="10" spans="1:54" s="465" customFormat="1" ht="15" customHeight="1" x14ac:dyDescent="0.2">
      <c r="A10" s="550">
        <v>2</v>
      </c>
      <c r="B10" s="540" t="s">
        <v>847</v>
      </c>
      <c r="C10" s="542"/>
      <c r="D10" s="543"/>
      <c r="E10" s="463">
        <v>5256</v>
      </c>
      <c r="F10" s="463">
        <v>5258</v>
      </c>
      <c r="G10" s="463">
        <v>0</v>
      </c>
      <c r="H10" s="463" t="s">
        <v>581</v>
      </c>
      <c r="I10" s="544" t="s">
        <v>839</v>
      </c>
      <c r="J10" s="463"/>
      <c r="K10" s="463"/>
      <c r="L10" s="463" t="s">
        <v>1043</v>
      </c>
      <c r="M10" s="456"/>
      <c r="N10" s="545"/>
      <c r="O10" s="551" t="str">
        <f>IF(ISNUMBER(M10),M10,IF(ISERROR(AVERAGE(P10:AT10)),"",SUM(P10:AT10)))</f>
        <v/>
      </c>
      <c r="P10" s="552"/>
      <c r="Q10" s="552"/>
      <c r="R10" s="552"/>
      <c r="S10" s="552"/>
      <c r="T10" s="552"/>
      <c r="U10" s="552"/>
      <c r="V10" s="552"/>
      <c r="W10" s="552"/>
      <c r="X10" s="552"/>
      <c r="Y10" s="552"/>
      <c r="Z10" s="552"/>
      <c r="AA10" s="552"/>
      <c r="AB10" s="552"/>
      <c r="AC10" s="552"/>
      <c r="AD10" s="552"/>
      <c r="AE10" s="552"/>
      <c r="AF10" s="552"/>
      <c r="AG10" s="552"/>
      <c r="AH10" s="552"/>
      <c r="AI10" s="552"/>
      <c r="AJ10" s="552"/>
      <c r="AK10" s="552"/>
      <c r="AL10" s="552"/>
      <c r="AM10" s="552"/>
      <c r="AN10" s="552"/>
      <c r="AO10" s="552"/>
      <c r="AP10" s="552"/>
      <c r="AQ10" s="552"/>
      <c r="AR10" s="552"/>
      <c r="AS10" s="552"/>
      <c r="AT10" s="552"/>
      <c r="AU10" s="548"/>
      <c r="AV10" s="549"/>
      <c r="AW10" s="549"/>
      <c r="AZ10" s="494" t="s">
        <v>1330</v>
      </c>
      <c r="BB10" s="465">
        <f t="shared" ref="BB10:BB73" si="0">IF(AZ10="","",ROW())</f>
        <v>10</v>
      </c>
    </row>
    <row r="11" spans="1:54" s="465" customFormat="1" ht="15" customHeight="1" x14ac:dyDescent="0.2">
      <c r="A11" s="550">
        <v>3</v>
      </c>
      <c r="B11" s="540" t="s">
        <v>848</v>
      </c>
      <c r="C11" s="542"/>
      <c r="D11" s="543"/>
      <c r="E11" s="463">
        <v>5260</v>
      </c>
      <c r="F11" s="463">
        <v>5262</v>
      </c>
      <c r="G11" s="463">
        <v>0</v>
      </c>
      <c r="H11" s="463" t="s">
        <v>581</v>
      </c>
      <c r="I11" s="544" t="s">
        <v>840</v>
      </c>
      <c r="J11" s="463"/>
      <c r="K11" s="463"/>
      <c r="L11" s="463" t="s">
        <v>1044</v>
      </c>
      <c r="M11" s="456"/>
      <c r="N11" s="545"/>
      <c r="O11" s="551" t="str">
        <f>IF(ISNUMBER(M11),M11,IF(ISERROR(AVERAGE(P11:AT11)),"",SUM(P11:AT11)))</f>
        <v/>
      </c>
      <c r="P11" s="552"/>
      <c r="Q11" s="552"/>
      <c r="R11" s="552"/>
      <c r="S11" s="552"/>
      <c r="T11" s="552"/>
      <c r="U11" s="552"/>
      <c r="V11" s="552"/>
      <c r="W11" s="552"/>
      <c r="X11" s="552"/>
      <c r="Y11" s="552"/>
      <c r="Z11" s="552"/>
      <c r="AA11" s="552"/>
      <c r="AB11" s="552"/>
      <c r="AC11" s="552"/>
      <c r="AD11" s="552"/>
      <c r="AE11" s="552"/>
      <c r="AF11" s="552"/>
      <c r="AG11" s="552"/>
      <c r="AH11" s="552"/>
      <c r="AI11" s="552"/>
      <c r="AJ11" s="552"/>
      <c r="AK11" s="552"/>
      <c r="AL11" s="552"/>
      <c r="AM11" s="552"/>
      <c r="AN11" s="552"/>
      <c r="AO11" s="552"/>
      <c r="AP11" s="552"/>
      <c r="AQ11" s="552"/>
      <c r="AR11" s="552"/>
      <c r="AS11" s="552"/>
      <c r="AT11" s="552"/>
      <c r="AU11" s="548"/>
      <c r="AV11" s="549"/>
      <c r="AW11" s="549"/>
      <c r="AZ11" s="494" t="s">
        <v>1318</v>
      </c>
      <c r="BB11" s="465">
        <f t="shared" si="0"/>
        <v>11</v>
      </c>
    </row>
    <row r="12" spans="1:54" s="465" customFormat="1" ht="15" customHeight="1" x14ac:dyDescent="0.2">
      <c r="A12" s="553">
        <v>4</v>
      </c>
      <c r="B12" s="540" t="s">
        <v>849</v>
      </c>
      <c r="C12" s="542"/>
      <c r="D12" s="543"/>
      <c r="E12" s="463">
        <v>5264</v>
      </c>
      <c r="F12" s="463">
        <v>5266</v>
      </c>
      <c r="G12" s="463">
        <v>0</v>
      </c>
      <c r="H12" s="463" t="s">
        <v>581</v>
      </c>
      <c r="I12" s="544" t="s">
        <v>841</v>
      </c>
      <c r="J12" s="463"/>
      <c r="K12" s="463"/>
      <c r="L12" s="463" t="s">
        <v>1045</v>
      </c>
      <c r="M12" s="456"/>
      <c r="N12" s="545"/>
      <c r="O12" s="551" t="str">
        <f>IF(ISNUMBER(M12),M12,IF(ISERROR(AVERAGE(P12:AT12)),"",SUM(P12:AT12)))</f>
        <v/>
      </c>
      <c r="P12" s="554"/>
      <c r="Q12" s="554"/>
      <c r="R12" s="554"/>
      <c r="S12" s="554"/>
      <c r="T12" s="554"/>
      <c r="U12" s="554"/>
      <c r="V12" s="554"/>
      <c r="W12" s="554"/>
      <c r="X12" s="554"/>
      <c r="Y12" s="554"/>
      <c r="Z12" s="554"/>
      <c r="AA12" s="554"/>
      <c r="AB12" s="554"/>
      <c r="AC12" s="554"/>
      <c r="AD12" s="554"/>
      <c r="AE12" s="554"/>
      <c r="AF12" s="554"/>
      <c r="AG12" s="554"/>
      <c r="AH12" s="554"/>
      <c r="AI12" s="554"/>
      <c r="AJ12" s="554"/>
      <c r="AK12" s="554"/>
      <c r="AL12" s="554"/>
      <c r="AM12" s="554"/>
      <c r="AN12" s="554"/>
      <c r="AO12" s="554"/>
      <c r="AP12" s="554"/>
      <c r="AQ12" s="554"/>
      <c r="AR12" s="554"/>
      <c r="AS12" s="554"/>
      <c r="AT12" s="554"/>
      <c r="AU12" s="548"/>
      <c r="AV12" s="549"/>
      <c r="AW12" s="549"/>
      <c r="AZ12" s="494" t="s">
        <v>1331</v>
      </c>
      <c r="BB12" s="465">
        <f t="shared" si="0"/>
        <v>12</v>
      </c>
    </row>
    <row r="13" spans="1:54" s="465" customFormat="1" ht="15" customHeight="1" x14ac:dyDescent="0.2">
      <c r="A13" s="556" t="s">
        <v>565</v>
      </c>
      <c r="B13" s="556"/>
      <c r="C13" s="557"/>
      <c r="D13" s="543"/>
      <c r="E13" s="558"/>
      <c r="F13" s="463"/>
      <c r="G13" s="463"/>
      <c r="H13" s="463"/>
      <c r="I13" s="558"/>
      <c r="J13" s="463"/>
      <c r="K13" s="463"/>
      <c r="L13" s="463"/>
      <c r="M13" s="559"/>
      <c r="N13" s="545"/>
      <c r="O13" s="560"/>
      <c r="P13" s="561"/>
      <c r="Q13" s="561"/>
      <c r="R13" s="561"/>
      <c r="S13" s="561"/>
      <c r="T13" s="561"/>
      <c r="U13" s="561"/>
      <c r="V13" s="561"/>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2"/>
      <c r="AU13" s="563"/>
      <c r="AV13" s="564"/>
      <c r="AW13" s="564"/>
      <c r="AZ13" s="494"/>
      <c r="BB13" s="465" t="str">
        <f t="shared" si="0"/>
        <v/>
      </c>
    </row>
    <row r="14" spans="1:54" s="465" customFormat="1" ht="15" customHeight="1" x14ac:dyDescent="0.2">
      <c r="A14" s="541">
        <v>5</v>
      </c>
      <c r="B14" s="565" t="s">
        <v>850</v>
      </c>
      <c r="C14" s="566"/>
      <c r="D14" s="543"/>
      <c r="E14" s="463">
        <v>5268</v>
      </c>
      <c r="F14" s="463">
        <v>5270</v>
      </c>
      <c r="G14" s="463">
        <v>0</v>
      </c>
      <c r="H14" s="463" t="s">
        <v>581</v>
      </c>
      <c r="I14" s="544" t="s">
        <v>842</v>
      </c>
      <c r="J14" s="463"/>
      <c r="K14" s="463"/>
      <c r="L14" s="463" t="s">
        <v>1046</v>
      </c>
      <c r="M14" s="456"/>
      <c r="N14" s="545"/>
      <c r="O14" s="551" t="str">
        <f t="shared" ref="O14:O27" si="1">IF(ISNUMBER(M14),M14,IF(ISERROR(AVERAGE(P14:AT14)),"",SUM(P14:AT14)))</f>
        <v/>
      </c>
      <c r="P14" s="567"/>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548"/>
      <c r="AV14" s="549"/>
      <c r="AW14" s="549"/>
      <c r="AZ14" s="494" t="s">
        <v>1332</v>
      </c>
      <c r="BB14" s="465">
        <f t="shared" si="0"/>
        <v>14</v>
      </c>
    </row>
    <row r="15" spans="1:54" s="465" customFormat="1" ht="15" customHeight="1" x14ac:dyDescent="0.2">
      <c r="A15" s="550">
        <v>6</v>
      </c>
      <c r="B15" s="565" t="s">
        <v>851</v>
      </c>
      <c r="C15" s="566"/>
      <c r="D15" s="543"/>
      <c r="E15" s="463">
        <v>5272</v>
      </c>
      <c r="F15" s="463">
        <v>5274</v>
      </c>
      <c r="G15" s="463">
        <v>0</v>
      </c>
      <c r="H15" s="463" t="s">
        <v>581</v>
      </c>
      <c r="I15" s="544" t="s">
        <v>843</v>
      </c>
      <c r="J15" s="463"/>
      <c r="K15" s="463"/>
      <c r="L15" s="463" t="s">
        <v>1047</v>
      </c>
      <c r="M15" s="456"/>
      <c r="N15" s="545"/>
      <c r="O15" s="551" t="str">
        <f t="shared" si="1"/>
        <v/>
      </c>
      <c r="P15" s="567"/>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548"/>
      <c r="AV15" s="549"/>
      <c r="AW15" s="549"/>
      <c r="AZ15" s="494" t="s">
        <v>1320</v>
      </c>
      <c r="BB15" s="465">
        <f t="shared" si="0"/>
        <v>15</v>
      </c>
    </row>
    <row r="16" spans="1:54" s="465" customFormat="1" ht="15" customHeight="1" x14ac:dyDescent="0.2">
      <c r="A16" s="550">
        <v>7</v>
      </c>
      <c r="B16" s="540" t="s">
        <v>852</v>
      </c>
      <c r="C16" s="542"/>
      <c r="D16" s="543"/>
      <c r="E16" s="463">
        <v>5276</v>
      </c>
      <c r="F16" s="463">
        <v>5278</v>
      </c>
      <c r="G16" s="463">
        <v>0</v>
      </c>
      <c r="H16" s="463" t="s">
        <v>581</v>
      </c>
      <c r="I16" s="544" t="s">
        <v>844</v>
      </c>
      <c r="J16" s="463"/>
      <c r="K16" s="463"/>
      <c r="L16" s="463" t="s">
        <v>1048</v>
      </c>
      <c r="M16" s="456"/>
      <c r="N16" s="545"/>
      <c r="O16" s="551" t="str">
        <f t="shared" si="1"/>
        <v/>
      </c>
      <c r="P16" s="554"/>
      <c r="Q16" s="554"/>
      <c r="R16" s="554"/>
      <c r="S16" s="554"/>
      <c r="T16" s="554"/>
      <c r="U16" s="554"/>
      <c r="V16" s="554"/>
      <c r="W16" s="554"/>
      <c r="X16" s="554"/>
      <c r="Y16" s="554"/>
      <c r="Z16" s="554"/>
      <c r="AA16" s="554"/>
      <c r="AB16" s="554"/>
      <c r="AC16" s="554"/>
      <c r="AD16" s="554"/>
      <c r="AE16" s="554"/>
      <c r="AF16" s="554"/>
      <c r="AG16" s="554"/>
      <c r="AH16" s="554"/>
      <c r="AI16" s="554"/>
      <c r="AJ16" s="554"/>
      <c r="AK16" s="554"/>
      <c r="AL16" s="554"/>
      <c r="AM16" s="554"/>
      <c r="AN16" s="554"/>
      <c r="AO16" s="554"/>
      <c r="AP16" s="554"/>
      <c r="AQ16" s="554"/>
      <c r="AR16" s="554"/>
      <c r="AS16" s="554"/>
      <c r="AT16" s="554"/>
      <c r="AU16" s="548"/>
      <c r="AV16" s="549"/>
      <c r="AW16" s="549"/>
      <c r="AZ16" s="494" t="s">
        <v>1333</v>
      </c>
      <c r="BB16" s="465">
        <f t="shared" si="0"/>
        <v>16</v>
      </c>
    </row>
    <row r="17" spans="1:54" s="465" customFormat="1" ht="15" customHeight="1" x14ac:dyDescent="0.2">
      <c r="A17" s="556" t="s">
        <v>845</v>
      </c>
      <c r="B17" s="556"/>
      <c r="C17" s="557"/>
      <c r="D17" s="543"/>
      <c r="E17" s="681"/>
      <c r="F17" s="681"/>
      <c r="G17" s="463"/>
      <c r="H17" s="463"/>
      <c r="J17" s="463"/>
      <c r="K17" s="463"/>
      <c r="L17" s="463"/>
      <c r="M17" s="559"/>
      <c r="N17" s="545"/>
      <c r="O17" s="560"/>
      <c r="P17" s="561"/>
      <c r="Q17" s="561"/>
      <c r="R17" s="561"/>
      <c r="S17" s="561"/>
      <c r="T17" s="561"/>
      <c r="U17" s="561"/>
      <c r="V17" s="561"/>
      <c r="W17" s="561"/>
      <c r="X17" s="561"/>
      <c r="Y17" s="561"/>
      <c r="Z17" s="561"/>
      <c r="AA17" s="561"/>
      <c r="AB17" s="561"/>
      <c r="AC17" s="561"/>
      <c r="AD17" s="561"/>
      <c r="AE17" s="561"/>
      <c r="AF17" s="561"/>
      <c r="AG17" s="561"/>
      <c r="AH17" s="561"/>
      <c r="AI17" s="561"/>
      <c r="AJ17" s="561"/>
      <c r="AK17" s="561"/>
      <c r="AL17" s="561"/>
      <c r="AM17" s="561"/>
      <c r="AN17" s="561"/>
      <c r="AO17" s="561"/>
      <c r="AP17" s="561"/>
      <c r="AQ17" s="561"/>
      <c r="AR17" s="561"/>
      <c r="AS17" s="561"/>
      <c r="AT17" s="562"/>
      <c r="AU17" s="563"/>
      <c r="AV17" s="549"/>
      <c r="AW17" s="549"/>
      <c r="AZ17" s="494"/>
      <c r="BB17" s="465" t="str">
        <f t="shared" si="0"/>
        <v/>
      </c>
    </row>
    <row r="18" spans="1:54" s="465" customFormat="1" ht="15" customHeight="1" x14ac:dyDescent="0.2">
      <c r="A18" s="550">
        <v>8</v>
      </c>
      <c r="B18" s="540" t="s">
        <v>856</v>
      </c>
      <c r="C18" s="542"/>
      <c r="D18" s="543"/>
      <c r="E18" s="463">
        <v>8869</v>
      </c>
      <c r="F18" s="463">
        <v>8871</v>
      </c>
      <c r="G18" s="463">
        <v>0</v>
      </c>
      <c r="H18" s="463" t="s">
        <v>581</v>
      </c>
      <c r="I18" s="544" t="s">
        <v>116</v>
      </c>
      <c r="J18" s="463"/>
      <c r="K18" s="463"/>
      <c r="L18" s="463" t="s">
        <v>1049</v>
      </c>
      <c r="M18" s="456"/>
      <c r="N18" s="545"/>
      <c r="O18" s="551" t="str">
        <f t="shared" si="1"/>
        <v/>
      </c>
      <c r="P18" s="554"/>
      <c r="Q18" s="554"/>
      <c r="R18" s="554"/>
      <c r="S18" s="554"/>
      <c r="T18" s="554"/>
      <c r="U18" s="554"/>
      <c r="V18" s="554"/>
      <c r="W18" s="554"/>
      <c r="X18" s="554"/>
      <c r="Y18" s="554"/>
      <c r="Z18" s="554"/>
      <c r="AA18" s="554"/>
      <c r="AB18" s="554"/>
      <c r="AC18" s="554"/>
      <c r="AD18" s="554"/>
      <c r="AE18" s="554"/>
      <c r="AF18" s="554"/>
      <c r="AG18" s="554"/>
      <c r="AH18" s="554"/>
      <c r="AI18" s="554"/>
      <c r="AJ18" s="554"/>
      <c r="AK18" s="554"/>
      <c r="AL18" s="554"/>
      <c r="AM18" s="554"/>
      <c r="AN18" s="554"/>
      <c r="AO18" s="554"/>
      <c r="AP18" s="554"/>
      <c r="AQ18" s="554"/>
      <c r="AR18" s="554"/>
      <c r="AS18" s="554"/>
      <c r="AT18" s="554"/>
      <c r="AU18" s="548"/>
      <c r="AV18" s="549"/>
      <c r="AW18" s="549"/>
      <c r="AZ18" s="494" t="s">
        <v>1334</v>
      </c>
      <c r="BB18" s="465">
        <f t="shared" si="0"/>
        <v>18</v>
      </c>
    </row>
    <row r="19" spans="1:54" s="465" customFormat="1" ht="15" customHeight="1" x14ac:dyDescent="0.2">
      <c r="A19" s="550">
        <v>9</v>
      </c>
      <c r="B19" s="540" t="s">
        <v>855</v>
      </c>
      <c r="C19" s="542"/>
      <c r="D19" s="543"/>
      <c r="E19" s="463">
        <v>8873</v>
      </c>
      <c r="F19" s="463">
        <v>8875</v>
      </c>
      <c r="G19" s="463">
        <v>0</v>
      </c>
      <c r="H19" s="463" t="s">
        <v>581</v>
      </c>
      <c r="I19" s="544" t="s">
        <v>117</v>
      </c>
      <c r="J19" s="463"/>
      <c r="K19" s="463"/>
      <c r="L19" s="463" t="s">
        <v>1050</v>
      </c>
      <c r="M19" s="456"/>
      <c r="N19" s="545"/>
      <c r="O19" s="551" t="str">
        <f t="shared" si="1"/>
        <v/>
      </c>
      <c r="P19" s="554"/>
      <c r="Q19" s="554"/>
      <c r="R19" s="554"/>
      <c r="S19" s="554"/>
      <c r="T19" s="554"/>
      <c r="U19" s="554"/>
      <c r="V19" s="554"/>
      <c r="W19" s="554"/>
      <c r="X19" s="554"/>
      <c r="Y19" s="554"/>
      <c r="Z19" s="554"/>
      <c r="AA19" s="554"/>
      <c r="AB19" s="554"/>
      <c r="AC19" s="554"/>
      <c r="AD19" s="554"/>
      <c r="AE19" s="554"/>
      <c r="AF19" s="554"/>
      <c r="AG19" s="554"/>
      <c r="AH19" s="554"/>
      <c r="AI19" s="554"/>
      <c r="AJ19" s="554"/>
      <c r="AK19" s="554"/>
      <c r="AL19" s="554"/>
      <c r="AM19" s="554"/>
      <c r="AN19" s="554"/>
      <c r="AO19" s="554"/>
      <c r="AP19" s="554"/>
      <c r="AQ19" s="554"/>
      <c r="AR19" s="554"/>
      <c r="AS19" s="554"/>
      <c r="AT19" s="554"/>
      <c r="AU19" s="548"/>
      <c r="AV19" s="549"/>
      <c r="AW19" s="549"/>
      <c r="AZ19" s="494" t="s">
        <v>1322</v>
      </c>
      <c r="BB19" s="465">
        <f t="shared" si="0"/>
        <v>19</v>
      </c>
    </row>
    <row r="20" spans="1:54" s="465" customFormat="1" ht="15" customHeight="1" x14ac:dyDescent="0.2">
      <c r="A20" s="550">
        <v>10</v>
      </c>
      <c r="B20" s="540" t="s">
        <v>854</v>
      </c>
      <c r="C20" s="542"/>
      <c r="D20" s="543"/>
      <c r="E20" s="463">
        <v>8877</v>
      </c>
      <c r="F20" s="463">
        <v>8879</v>
      </c>
      <c r="G20" s="463">
        <v>0</v>
      </c>
      <c r="H20" s="463" t="s">
        <v>581</v>
      </c>
      <c r="I20" s="544" t="s">
        <v>118</v>
      </c>
      <c r="J20" s="463"/>
      <c r="K20" s="463"/>
      <c r="L20" s="463" t="s">
        <v>1051</v>
      </c>
      <c r="M20" s="456"/>
      <c r="N20" s="545"/>
      <c r="O20" s="551" t="str">
        <f t="shared" si="1"/>
        <v/>
      </c>
      <c r="P20" s="554"/>
      <c r="Q20" s="554"/>
      <c r="R20" s="554"/>
      <c r="S20" s="554"/>
      <c r="T20" s="554"/>
      <c r="U20" s="554"/>
      <c r="V20" s="554"/>
      <c r="W20" s="554"/>
      <c r="X20" s="554"/>
      <c r="Y20" s="554"/>
      <c r="Z20" s="554"/>
      <c r="AA20" s="554"/>
      <c r="AB20" s="554"/>
      <c r="AC20" s="554"/>
      <c r="AD20" s="554"/>
      <c r="AE20" s="554"/>
      <c r="AF20" s="554"/>
      <c r="AG20" s="554"/>
      <c r="AH20" s="554"/>
      <c r="AI20" s="554"/>
      <c r="AJ20" s="554"/>
      <c r="AK20" s="554"/>
      <c r="AL20" s="554"/>
      <c r="AM20" s="554"/>
      <c r="AN20" s="554"/>
      <c r="AO20" s="554"/>
      <c r="AP20" s="554"/>
      <c r="AQ20" s="554"/>
      <c r="AR20" s="554"/>
      <c r="AS20" s="554"/>
      <c r="AT20" s="554"/>
      <c r="AU20" s="548"/>
      <c r="AV20" s="549"/>
      <c r="AW20" s="549"/>
      <c r="AZ20" s="494" t="s">
        <v>1335</v>
      </c>
      <c r="BB20" s="465">
        <f t="shared" si="0"/>
        <v>20</v>
      </c>
    </row>
    <row r="21" spans="1:54" s="465" customFormat="1" ht="15" customHeight="1" x14ac:dyDescent="0.2">
      <c r="A21" s="550">
        <v>11</v>
      </c>
      <c r="B21" s="540" t="s">
        <v>79</v>
      </c>
      <c r="C21" s="542"/>
      <c r="D21" s="543"/>
      <c r="E21" s="463">
        <v>8881</v>
      </c>
      <c r="F21" s="463">
        <v>8883</v>
      </c>
      <c r="G21" s="463">
        <v>0</v>
      </c>
      <c r="H21" s="463" t="s">
        <v>581</v>
      </c>
      <c r="I21" s="544" t="s">
        <v>119</v>
      </c>
      <c r="J21" s="463"/>
      <c r="K21" s="463"/>
      <c r="L21" s="463" t="s">
        <v>1052</v>
      </c>
      <c r="M21" s="456"/>
      <c r="N21" s="545"/>
      <c r="O21" s="551" t="str">
        <f t="shared" si="1"/>
        <v/>
      </c>
      <c r="P21" s="554"/>
      <c r="Q21" s="554"/>
      <c r="R21" s="554"/>
      <c r="S21" s="554"/>
      <c r="T21" s="554"/>
      <c r="U21" s="554"/>
      <c r="V21" s="554"/>
      <c r="W21" s="554"/>
      <c r="X21" s="554"/>
      <c r="Y21" s="554"/>
      <c r="Z21" s="554"/>
      <c r="AA21" s="554"/>
      <c r="AB21" s="554"/>
      <c r="AC21" s="554"/>
      <c r="AD21" s="554"/>
      <c r="AE21" s="554"/>
      <c r="AF21" s="554"/>
      <c r="AG21" s="554"/>
      <c r="AH21" s="554"/>
      <c r="AI21" s="554"/>
      <c r="AJ21" s="554"/>
      <c r="AK21" s="554"/>
      <c r="AL21" s="554"/>
      <c r="AM21" s="554"/>
      <c r="AN21" s="554"/>
      <c r="AO21" s="554"/>
      <c r="AP21" s="554"/>
      <c r="AQ21" s="554"/>
      <c r="AR21" s="554"/>
      <c r="AS21" s="554"/>
      <c r="AT21" s="554"/>
      <c r="AU21" s="548"/>
      <c r="AV21" s="549"/>
      <c r="AW21" s="549"/>
      <c r="AZ21" s="494" t="s">
        <v>1323</v>
      </c>
      <c r="BB21" s="465">
        <f t="shared" si="0"/>
        <v>21</v>
      </c>
    </row>
    <row r="22" spans="1:54" s="465" customFormat="1" ht="15" customHeight="1" x14ac:dyDescent="0.2">
      <c r="A22" s="555" t="s">
        <v>853</v>
      </c>
      <c r="B22" s="556"/>
      <c r="C22" s="557"/>
      <c r="D22" s="543"/>
      <c r="E22" s="558"/>
      <c r="F22" s="463"/>
      <c r="G22" s="463"/>
      <c r="H22" s="463"/>
      <c r="J22" s="463"/>
      <c r="K22" s="463"/>
      <c r="L22" s="463"/>
      <c r="M22" s="559"/>
      <c r="N22" s="545"/>
      <c r="O22" s="560"/>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2"/>
      <c r="AU22" s="563"/>
      <c r="AV22" s="549"/>
      <c r="AW22" s="549"/>
      <c r="AZ22" s="494"/>
      <c r="BB22" s="465" t="str">
        <f t="shared" si="0"/>
        <v/>
      </c>
    </row>
    <row r="23" spans="1:54" s="465" customFormat="1" ht="15" customHeight="1" x14ac:dyDescent="0.2">
      <c r="A23" s="550">
        <v>12</v>
      </c>
      <c r="B23" s="540" t="s">
        <v>650</v>
      </c>
      <c r="C23" s="542"/>
      <c r="D23" s="543"/>
      <c r="E23" s="463">
        <v>5284</v>
      </c>
      <c r="F23" s="463">
        <v>5286</v>
      </c>
      <c r="G23" s="463">
        <v>0</v>
      </c>
      <c r="H23" s="463" t="s">
        <v>581</v>
      </c>
      <c r="I23" s="544" t="s">
        <v>120</v>
      </c>
      <c r="J23" s="463"/>
      <c r="K23" s="463"/>
      <c r="L23" s="463" t="s">
        <v>1053</v>
      </c>
      <c r="M23" s="456"/>
      <c r="N23" s="545"/>
      <c r="O23" s="551" t="str">
        <f t="shared" si="1"/>
        <v/>
      </c>
      <c r="P23" s="554"/>
      <c r="Q23" s="554"/>
      <c r="R23" s="554"/>
      <c r="S23" s="554"/>
      <c r="T23" s="554"/>
      <c r="U23" s="554"/>
      <c r="V23" s="554"/>
      <c r="W23" s="554"/>
      <c r="X23" s="554"/>
      <c r="Y23" s="554"/>
      <c r="Z23" s="554"/>
      <c r="AA23" s="554"/>
      <c r="AB23" s="554"/>
      <c r="AC23" s="554"/>
      <c r="AD23" s="554"/>
      <c r="AE23" s="554"/>
      <c r="AF23" s="554"/>
      <c r="AG23" s="554"/>
      <c r="AH23" s="554"/>
      <c r="AI23" s="554"/>
      <c r="AJ23" s="554"/>
      <c r="AK23" s="554"/>
      <c r="AL23" s="554"/>
      <c r="AM23" s="554"/>
      <c r="AN23" s="554"/>
      <c r="AO23" s="554"/>
      <c r="AP23" s="554"/>
      <c r="AQ23" s="554"/>
      <c r="AR23" s="554"/>
      <c r="AS23" s="554"/>
      <c r="AT23" s="554"/>
      <c r="AU23" s="548"/>
      <c r="AV23" s="549"/>
      <c r="AW23" s="549"/>
      <c r="AZ23" s="494" t="s">
        <v>1324</v>
      </c>
      <c r="BB23" s="465">
        <f t="shared" si="0"/>
        <v>23</v>
      </c>
    </row>
    <row r="24" spans="1:54" s="465" customFormat="1" ht="15" customHeight="1" x14ac:dyDescent="0.2">
      <c r="A24" s="550">
        <v>13</v>
      </c>
      <c r="B24" s="540" t="s">
        <v>549</v>
      </c>
      <c r="C24" s="542"/>
      <c r="D24" s="543"/>
      <c r="E24" s="463">
        <v>5288</v>
      </c>
      <c r="F24" s="463">
        <v>5290</v>
      </c>
      <c r="G24" s="463">
        <v>0</v>
      </c>
      <c r="H24" s="463" t="s">
        <v>581</v>
      </c>
      <c r="I24" s="544" t="s">
        <v>121</v>
      </c>
      <c r="J24" s="463"/>
      <c r="K24" s="463"/>
      <c r="L24" s="463" t="s">
        <v>1054</v>
      </c>
      <c r="M24" s="456"/>
      <c r="N24" s="545"/>
      <c r="O24" s="551" t="str">
        <f t="shared" si="1"/>
        <v/>
      </c>
      <c r="P24" s="554"/>
      <c r="Q24" s="554"/>
      <c r="R24" s="554"/>
      <c r="S24" s="554"/>
      <c r="T24" s="554"/>
      <c r="U24" s="554"/>
      <c r="V24" s="554"/>
      <c r="W24" s="554"/>
      <c r="X24" s="554"/>
      <c r="Y24" s="554"/>
      <c r="Z24" s="554"/>
      <c r="AA24" s="554"/>
      <c r="AB24" s="554"/>
      <c r="AC24" s="554"/>
      <c r="AD24" s="554"/>
      <c r="AE24" s="554"/>
      <c r="AF24" s="554"/>
      <c r="AG24" s="554"/>
      <c r="AH24" s="554"/>
      <c r="AI24" s="554"/>
      <c r="AJ24" s="554"/>
      <c r="AK24" s="554"/>
      <c r="AL24" s="554"/>
      <c r="AM24" s="554"/>
      <c r="AN24" s="554"/>
      <c r="AO24" s="554"/>
      <c r="AP24" s="554"/>
      <c r="AQ24" s="554"/>
      <c r="AR24" s="554"/>
      <c r="AS24" s="554"/>
      <c r="AT24" s="554"/>
      <c r="AU24" s="548"/>
      <c r="AV24" s="549"/>
      <c r="AW24" s="549"/>
      <c r="AZ24" s="494" t="s">
        <v>1336</v>
      </c>
      <c r="BB24" s="465">
        <f t="shared" si="0"/>
        <v>24</v>
      </c>
    </row>
    <row r="25" spans="1:54" s="465" customFormat="1" ht="15" customHeight="1" x14ac:dyDescent="0.2">
      <c r="A25" s="550">
        <v>14</v>
      </c>
      <c r="B25" s="540" t="s">
        <v>766</v>
      </c>
      <c r="C25" s="542"/>
      <c r="D25" s="543"/>
      <c r="E25" s="463">
        <v>5292</v>
      </c>
      <c r="F25" s="463">
        <v>5294</v>
      </c>
      <c r="G25" s="463">
        <v>0</v>
      </c>
      <c r="H25" s="463" t="s">
        <v>581</v>
      </c>
      <c r="I25" s="544" t="s">
        <v>122</v>
      </c>
      <c r="J25" s="463"/>
      <c r="K25" s="463"/>
      <c r="L25" s="463" t="s">
        <v>1055</v>
      </c>
      <c r="M25" s="456"/>
      <c r="N25" s="545"/>
      <c r="O25" s="551" t="str">
        <f t="shared" si="1"/>
        <v/>
      </c>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c r="AT25" s="554"/>
      <c r="AU25" s="548"/>
      <c r="AV25" s="549"/>
      <c r="AW25" s="549"/>
      <c r="AZ25" s="494" t="s">
        <v>1325</v>
      </c>
      <c r="BB25" s="465">
        <f t="shared" si="0"/>
        <v>25</v>
      </c>
    </row>
    <row r="26" spans="1:54" s="465" customFormat="1" ht="15" customHeight="1" x14ac:dyDescent="0.2">
      <c r="A26" s="550">
        <v>15</v>
      </c>
      <c r="B26" s="540" t="s">
        <v>767</v>
      </c>
      <c r="C26" s="542"/>
      <c r="D26" s="543"/>
      <c r="E26" s="463">
        <v>5296</v>
      </c>
      <c r="F26" s="463">
        <v>5298</v>
      </c>
      <c r="G26" s="463">
        <v>0</v>
      </c>
      <c r="H26" s="463" t="s">
        <v>581</v>
      </c>
      <c r="I26" s="544" t="s">
        <v>123</v>
      </c>
      <c r="J26" s="463"/>
      <c r="K26" s="463"/>
      <c r="L26" s="463" t="s">
        <v>1056</v>
      </c>
      <c r="M26" s="456"/>
      <c r="N26" s="545"/>
      <c r="O26" s="551" t="str">
        <f t="shared" si="1"/>
        <v/>
      </c>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4"/>
      <c r="AO26" s="554"/>
      <c r="AP26" s="554"/>
      <c r="AQ26" s="554"/>
      <c r="AR26" s="554"/>
      <c r="AS26" s="554"/>
      <c r="AT26" s="554"/>
      <c r="AU26" s="548"/>
      <c r="AV26" s="549"/>
      <c r="AW26" s="549"/>
      <c r="AZ26" s="494" t="s">
        <v>1337</v>
      </c>
      <c r="BB26" s="465">
        <f t="shared" si="0"/>
        <v>26</v>
      </c>
    </row>
    <row r="27" spans="1:54" s="465" customFormat="1" ht="15" customHeight="1" x14ac:dyDescent="0.2">
      <c r="A27" s="550">
        <v>16</v>
      </c>
      <c r="B27" s="540" t="s">
        <v>638</v>
      </c>
      <c r="C27" s="542"/>
      <c r="D27" s="543"/>
      <c r="E27" s="463">
        <v>5300</v>
      </c>
      <c r="F27" s="463">
        <v>5302</v>
      </c>
      <c r="G27" s="463">
        <v>0</v>
      </c>
      <c r="H27" s="463" t="s">
        <v>581</v>
      </c>
      <c r="I27" s="544" t="s">
        <v>857</v>
      </c>
      <c r="J27" s="463"/>
      <c r="K27" s="463"/>
      <c r="L27" s="463" t="s">
        <v>1057</v>
      </c>
      <c r="M27" s="456"/>
      <c r="N27" s="545"/>
      <c r="O27" s="551" t="str">
        <f t="shared" si="1"/>
        <v/>
      </c>
      <c r="P27" s="554"/>
      <c r="Q27" s="554"/>
      <c r="R27" s="554"/>
      <c r="S27" s="554"/>
      <c r="T27" s="554"/>
      <c r="U27" s="554"/>
      <c r="V27" s="554"/>
      <c r="W27" s="554"/>
      <c r="X27" s="554"/>
      <c r="Y27" s="554"/>
      <c r="Z27" s="554"/>
      <c r="AA27" s="554"/>
      <c r="AB27" s="554"/>
      <c r="AC27" s="554"/>
      <c r="AD27" s="554"/>
      <c r="AE27" s="554"/>
      <c r="AF27" s="554"/>
      <c r="AG27" s="554"/>
      <c r="AH27" s="554"/>
      <c r="AI27" s="554"/>
      <c r="AJ27" s="554"/>
      <c r="AK27" s="554"/>
      <c r="AL27" s="554"/>
      <c r="AM27" s="554"/>
      <c r="AN27" s="554"/>
      <c r="AO27" s="554"/>
      <c r="AP27" s="554"/>
      <c r="AQ27" s="554"/>
      <c r="AR27" s="554"/>
      <c r="AS27" s="554"/>
      <c r="AT27" s="554"/>
      <c r="AU27" s="548"/>
      <c r="AV27" s="549"/>
      <c r="AW27" s="549"/>
      <c r="AZ27" s="494" t="s">
        <v>1326</v>
      </c>
      <c r="BB27" s="465">
        <f t="shared" si="0"/>
        <v>27</v>
      </c>
    </row>
    <row r="28" spans="1:54" s="465" customFormat="1" ht="15" customHeight="1" thickBot="1" x14ac:dyDescent="0.25">
      <c r="A28" s="550">
        <v>17</v>
      </c>
      <c r="B28" s="568" t="s">
        <v>304</v>
      </c>
      <c r="C28" s="569"/>
      <c r="D28" s="570"/>
      <c r="E28" s="463">
        <v>5304</v>
      </c>
      <c r="F28" s="463">
        <v>5306</v>
      </c>
      <c r="G28" s="463">
        <v>0</v>
      </c>
      <c r="H28" s="463" t="s">
        <v>581</v>
      </c>
      <c r="I28" s="544" t="s">
        <v>858</v>
      </c>
      <c r="J28" s="463"/>
      <c r="K28" s="463"/>
      <c r="L28" s="463" t="s">
        <v>1058</v>
      </c>
      <c r="M28" s="571" t="str">
        <f>IF(ISNUMBER(M30),M30,IF(ISERROR(AVERAGE(M9:M27)),"",SUM(M9:M27)))</f>
        <v/>
      </c>
      <c r="N28" s="572"/>
      <c r="O28" s="573" t="str">
        <f>IF(ISNUMBER(M30),M30,IF(COUNT(P30:AT30)&gt;0,SUM(P30:AT30),IF(ISERROR(AVERAGE(O9:O27)),"",SUM(O9:O27))))</f>
        <v/>
      </c>
      <c r="P28" s="571" t="str">
        <f t="shared" ref="P28:AT28" si="2">IF(ISNUMBER(P30),P30,IF(ISERROR(AVERAGE(P9:P27)),"",SUM(P9:P27)))</f>
        <v/>
      </c>
      <c r="Q28" s="571" t="str">
        <f t="shared" si="2"/>
        <v/>
      </c>
      <c r="R28" s="571" t="str">
        <f t="shared" si="2"/>
        <v/>
      </c>
      <c r="S28" s="571" t="str">
        <f t="shared" si="2"/>
        <v/>
      </c>
      <c r="T28" s="571" t="str">
        <f t="shared" si="2"/>
        <v/>
      </c>
      <c r="U28" s="571" t="str">
        <f t="shared" si="2"/>
        <v/>
      </c>
      <c r="V28" s="571" t="str">
        <f t="shared" si="2"/>
        <v/>
      </c>
      <c r="W28" s="571" t="str">
        <f t="shared" si="2"/>
        <v/>
      </c>
      <c r="X28" s="571" t="str">
        <f t="shared" si="2"/>
        <v/>
      </c>
      <c r="Y28" s="571" t="str">
        <f t="shared" si="2"/>
        <v/>
      </c>
      <c r="Z28" s="571" t="str">
        <f t="shared" si="2"/>
        <v/>
      </c>
      <c r="AA28" s="571" t="str">
        <f t="shared" si="2"/>
        <v/>
      </c>
      <c r="AB28" s="571" t="str">
        <f t="shared" si="2"/>
        <v/>
      </c>
      <c r="AC28" s="571" t="str">
        <f t="shared" si="2"/>
        <v/>
      </c>
      <c r="AD28" s="571" t="str">
        <f t="shared" si="2"/>
        <v/>
      </c>
      <c r="AE28" s="571" t="str">
        <f t="shared" si="2"/>
        <v/>
      </c>
      <c r="AF28" s="571" t="str">
        <f t="shared" si="2"/>
        <v/>
      </c>
      <c r="AG28" s="571" t="str">
        <f t="shared" si="2"/>
        <v/>
      </c>
      <c r="AH28" s="571" t="str">
        <f t="shared" si="2"/>
        <v/>
      </c>
      <c r="AI28" s="571" t="str">
        <f t="shared" si="2"/>
        <v/>
      </c>
      <c r="AJ28" s="571" t="str">
        <f t="shared" si="2"/>
        <v/>
      </c>
      <c r="AK28" s="571" t="str">
        <f t="shared" si="2"/>
        <v/>
      </c>
      <c r="AL28" s="571" t="str">
        <f t="shared" si="2"/>
        <v/>
      </c>
      <c r="AM28" s="571" t="str">
        <f t="shared" si="2"/>
        <v/>
      </c>
      <c r="AN28" s="571" t="str">
        <f t="shared" si="2"/>
        <v/>
      </c>
      <c r="AO28" s="571" t="str">
        <f t="shared" si="2"/>
        <v/>
      </c>
      <c r="AP28" s="571" t="str">
        <f t="shared" si="2"/>
        <v/>
      </c>
      <c r="AQ28" s="571" t="str">
        <f t="shared" si="2"/>
        <v/>
      </c>
      <c r="AR28" s="571" t="str">
        <f t="shared" si="2"/>
        <v/>
      </c>
      <c r="AS28" s="571" t="str">
        <f t="shared" si="2"/>
        <v/>
      </c>
      <c r="AT28" s="571" t="str">
        <f t="shared" si="2"/>
        <v/>
      </c>
      <c r="AU28" s="548"/>
      <c r="AV28" s="549"/>
      <c r="AW28" s="549"/>
      <c r="AZ28" s="494"/>
      <c r="BB28" s="465" t="str">
        <f t="shared" si="0"/>
        <v/>
      </c>
    </row>
    <row r="29" spans="1:54" s="465" customFormat="1" ht="15" customHeight="1" thickBot="1" x14ac:dyDescent="0.25">
      <c r="A29" s="540"/>
      <c r="B29" s="545"/>
      <c r="C29" s="545"/>
      <c r="D29" s="545"/>
      <c r="E29" s="463"/>
      <c r="F29" s="463"/>
      <c r="G29" s="463"/>
      <c r="H29" s="463"/>
      <c r="I29" s="544"/>
      <c r="J29" s="463"/>
      <c r="K29" s="463"/>
      <c r="L29" s="463"/>
      <c r="M29" s="545"/>
      <c r="N29" s="545"/>
      <c r="O29" s="574"/>
      <c r="P29" s="575"/>
      <c r="Q29" s="575"/>
      <c r="R29" s="575"/>
      <c r="S29" s="575"/>
      <c r="T29" s="575"/>
      <c r="U29" s="575"/>
      <c r="V29" s="575"/>
      <c r="W29" s="575"/>
      <c r="X29" s="575"/>
      <c r="Y29" s="575"/>
      <c r="Z29" s="575"/>
      <c r="AA29" s="575"/>
      <c r="AB29" s="575"/>
      <c r="AC29" s="575"/>
      <c r="AD29" s="575"/>
      <c r="AE29" s="575"/>
      <c r="AF29" s="575"/>
      <c r="AG29" s="575"/>
      <c r="AH29" s="575"/>
      <c r="AI29" s="575"/>
      <c r="AJ29" s="575"/>
      <c r="AK29" s="575"/>
      <c r="AL29" s="575"/>
      <c r="AM29" s="575"/>
      <c r="AN29" s="575"/>
      <c r="AO29" s="575"/>
      <c r="AP29" s="575"/>
      <c r="AQ29" s="575"/>
      <c r="AR29" s="575"/>
      <c r="AS29" s="575"/>
      <c r="AT29" s="575"/>
      <c r="AU29" s="548"/>
      <c r="AV29" s="549"/>
      <c r="AW29" s="549"/>
      <c r="AZ29" s="494"/>
      <c r="BB29" s="465" t="str">
        <f t="shared" si="0"/>
        <v/>
      </c>
    </row>
    <row r="30" spans="1:54" s="465" customFormat="1" ht="15" customHeight="1" thickTop="1" thickBot="1" x14ac:dyDescent="0.25">
      <c r="A30" s="541">
        <v>18</v>
      </c>
      <c r="B30" s="967" t="s">
        <v>305</v>
      </c>
      <c r="C30" s="968"/>
      <c r="D30" s="543"/>
      <c r="E30" s="463">
        <v>5308</v>
      </c>
      <c r="F30" s="463">
        <v>5310</v>
      </c>
      <c r="G30" s="463">
        <v>0</v>
      </c>
      <c r="H30" s="463" t="s">
        <v>581</v>
      </c>
      <c r="I30" s="544" t="s">
        <v>859</v>
      </c>
      <c r="J30" s="463"/>
      <c r="K30" s="463"/>
      <c r="L30" s="463" t="s">
        <v>1058</v>
      </c>
      <c r="M30" s="576"/>
      <c r="N30" s="577"/>
      <c r="O30" s="578" t="str">
        <f>IF(M30="","",M30)</f>
        <v/>
      </c>
      <c r="P30" s="576"/>
      <c r="Q30" s="576"/>
      <c r="R30" s="576"/>
      <c r="S30" s="576"/>
      <c r="T30" s="576"/>
      <c r="U30" s="576"/>
      <c r="V30" s="576"/>
      <c r="W30" s="576"/>
      <c r="X30" s="576"/>
      <c r="Y30" s="576"/>
      <c r="Z30" s="576"/>
      <c r="AA30" s="576"/>
      <c r="AB30" s="576"/>
      <c r="AC30" s="576"/>
      <c r="AD30" s="576"/>
      <c r="AE30" s="576"/>
      <c r="AF30" s="576"/>
      <c r="AG30" s="576"/>
      <c r="AH30" s="576"/>
      <c r="AI30" s="576"/>
      <c r="AJ30" s="576"/>
      <c r="AK30" s="576"/>
      <c r="AL30" s="576"/>
      <c r="AM30" s="576"/>
      <c r="AN30" s="576"/>
      <c r="AO30" s="576"/>
      <c r="AP30" s="576"/>
      <c r="AQ30" s="576"/>
      <c r="AR30" s="576"/>
      <c r="AS30" s="576"/>
      <c r="AT30" s="576"/>
      <c r="AU30" s="548"/>
      <c r="AV30" s="549"/>
      <c r="AW30" s="549"/>
      <c r="AZ30" s="494" t="s">
        <v>1338</v>
      </c>
      <c r="BB30" s="465">
        <f t="shared" si="0"/>
        <v>30</v>
      </c>
    </row>
    <row r="31" spans="1:54" ht="30" customHeight="1" thickTop="1" x14ac:dyDescent="0.25">
      <c r="A31" s="295"/>
      <c r="B31" s="969"/>
      <c r="C31" s="970"/>
      <c r="D31" s="287"/>
      <c r="E31" s="303"/>
      <c r="F31" s="303" t="s">
        <v>587</v>
      </c>
      <c r="G31" s="303"/>
      <c r="H31" s="303"/>
      <c r="I31" s="383"/>
      <c r="J31" s="303"/>
      <c r="K31" s="303"/>
      <c r="L31" s="303"/>
      <c r="M31" s="101"/>
      <c r="N31" s="101"/>
      <c r="O31" s="377"/>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4"/>
      <c r="AV31" s="2"/>
      <c r="AW31" s="2"/>
      <c r="AZ31" s="394"/>
      <c r="BB31" s="465" t="str">
        <f t="shared" si="0"/>
        <v/>
      </c>
    </row>
    <row r="32" spans="1:54" ht="15" customHeight="1" x14ac:dyDescent="0.25">
      <c r="A32" s="2"/>
      <c r="B32" s="2"/>
      <c r="C32" s="2"/>
      <c r="D32" s="2"/>
      <c r="E32" s="303"/>
      <c r="F32" s="303" t="s">
        <v>587</v>
      </c>
      <c r="G32" s="303"/>
      <c r="H32" s="303"/>
      <c r="I32" s="383"/>
      <c r="J32" s="303"/>
      <c r="K32" s="303"/>
      <c r="L32" s="303"/>
      <c r="M32" s="2"/>
      <c r="N32" s="2"/>
      <c r="O32" s="251"/>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Z32" s="394"/>
      <c r="BB32" s="465" t="str">
        <f t="shared" si="0"/>
        <v/>
      </c>
    </row>
    <row r="33" spans="1:54" ht="21" customHeight="1" thickBot="1" x14ac:dyDescent="0.35">
      <c r="A33" s="118" t="s">
        <v>41</v>
      </c>
      <c r="B33" s="115"/>
      <c r="C33" s="119"/>
      <c r="D33" s="85"/>
      <c r="E33" s="303"/>
      <c r="F33" s="303" t="s">
        <v>587</v>
      </c>
      <c r="G33" s="303"/>
      <c r="H33" s="303"/>
      <c r="I33" s="383"/>
      <c r="J33" s="303"/>
      <c r="K33" s="303"/>
      <c r="L33" s="303"/>
      <c r="M33" s="87"/>
      <c r="N33" s="87"/>
      <c r="O33" s="252"/>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52"/>
      <c r="AV33" s="2"/>
      <c r="AW33" s="2"/>
      <c r="AZ33" s="394"/>
      <c r="BB33" s="465" t="str">
        <f t="shared" si="0"/>
        <v/>
      </c>
    </row>
    <row r="34" spans="1:54" s="465" customFormat="1" ht="15.75" customHeight="1" x14ac:dyDescent="0.2">
      <c r="A34" s="541">
        <v>1</v>
      </c>
      <c r="B34" s="540" t="s">
        <v>65</v>
      </c>
      <c r="C34" s="542"/>
      <c r="D34" s="543"/>
      <c r="E34" s="463">
        <v>5312</v>
      </c>
      <c r="F34" s="463">
        <v>5314</v>
      </c>
      <c r="G34" s="463">
        <v>0</v>
      </c>
      <c r="H34" s="463" t="s">
        <v>581</v>
      </c>
      <c r="I34" s="544" t="s">
        <v>124</v>
      </c>
      <c r="J34" s="463"/>
      <c r="K34" s="463"/>
      <c r="L34" s="463" t="s">
        <v>1059</v>
      </c>
      <c r="M34" s="459"/>
      <c r="N34" s="545"/>
      <c r="O34" s="579" t="str">
        <f t="shared" ref="O34:O47" si="3">IF(ISNUMBER(M34),M34,IF(ISERROR(AVERAGE(P34:AT34)),"",SUM(P34:AT34)))</f>
        <v/>
      </c>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c r="AN34" s="547"/>
      <c r="AO34" s="547"/>
      <c r="AP34" s="547"/>
      <c r="AQ34" s="547"/>
      <c r="AR34" s="547"/>
      <c r="AS34" s="547"/>
      <c r="AT34" s="547"/>
      <c r="AU34" s="548"/>
      <c r="AV34" s="549"/>
      <c r="AW34" s="549"/>
      <c r="AZ34" s="494" t="s">
        <v>1462</v>
      </c>
      <c r="BB34" s="465">
        <f t="shared" si="0"/>
        <v>34</v>
      </c>
    </row>
    <row r="35" spans="1:54" s="465" customFormat="1" ht="15.75" customHeight="1" x14ac:dyDescent="0.2">
      <c r="A35" s="550">
        <v>2</v>
      </c>
      <c r="B35" s="540" t="s">
        <v>768</v>
      </c>
      <c r="C35" s="542"/>
      <c r="D35" s="543"/>
      <c r="E35" s="463">
        <v>5316</v>
      </c>
      <c r="F35" s="463">
        <v>5318</v>
      </c>
      <c r="G35" s="463">
        <v>0</v>
      </c>
      <c r="H35" s="463" t="s">
        <v>581</v>
      </c>
      <c r="I35" s="544" t="s">
        <v>125</v>
      </c>
      <c r="J35" s="463"/>
      <c r="K35" s="463"/>
      <c r="L35" s="463" t="s">
        <v>1060</v>
      </c>
      <c r="M35" s="552"/>
      <c r="N35" s="545"/>
      <c r="O35" s="551" t="str">
        <f t="shared" si="3"/>
        <v/>
      </c>
      <c r="P35" s="552"/>
      <c r="Q35" s="552"/>
      <c r="R35" s="552"/>
      <c r="S35" s="552"/>
      <c r="T35" s="552"/>
      <c r="U35" s="552"/>
      <c r="V35" s="552"/>
      <c r="W35" s="552"/>
      <c r="X35" s="552"/>
      <c r="Y35" s="552"/>
      <c r="Z35" s="552"/>
      <c r="AA35" s="552"/>
      <c r="AB35" s="552"/>
      <c r="AC35" s="552"/>
      <c r="AD35" s="552"/>
      <c r="AE35" s="552"/>
      <c r="AF35" s="552"/>
      <c r="AG35" s="552"/>
      <c r="AH35" s="552"/>
      <c r="AI35" s="552"/>
      <c r="AJ35" s="552"/>
      <c r="AK35" s="552"/>
      <c r="AL35" s="552"/>
      <c r="AM35" s="552"/>
      <c r="AN35" s="552"/>
      <c r="AO35" s="552"/>
      <c r="AP35" s="552"/>
      <c r="AQ35" s="552"/>
      <c r="AR35" s="552"/>
      <c r="AS35" s="552"/>
      <c r="AT35" s="552"/>
      <c r="AU35" s="548"/>
      <c r="AV35" s="549"/>
      <c r="AW35" s="549"/>
      <c r="AZ35" s="494" t="s">
        <v>1339</v>
      </c>
      <c r="BB35" s="465">
        <f t="shared" si="0"/>
        <v>35</v>
      </c>
    </row>
    <row r="36" spans="1:54" s="465" customFormat="1" ht="15.75" customHeight="1" x14ac:dyDescent="0.2">
      <c r="A36" s="550">
        <v>3</v>
      </c>
      <c r="B36" s="540" t="s">
        <v>496</v>
      </c>
      <c r="C36" s="542"/>
      <c r="D36" s="543"/>
      <c r="E36" s="463">
        <v>5320</v>
      </c>
      <c r="F36" s="463">
        <v>5322</v>
      </c>
      <c r="G36" s="463">
        <v>0</v>
      </c>
      <c r="H36" s="463" t="s">
        <v>581</v>
      </c>
      <c r="I36" s="544" t="s">
        <v>126</v>
      </c>
      <c r="J36" s="463"/>
      <c r="K36" s="463"/>
      <c r="L36" s="463" t="s">
        <v>1061</v>
      </c>
      <c r="M36" s="552"/>
      <c r="N36" s="545"/>
      <c r="O36" s="551" t="str">
        <f t="shared" si="3"/>
        <v/>
      </c>
      <c r="P36" s="552"/>
      <c r="Q36" s="552"/>
      <c r="R36" s="552"/>
      <c r="S36" s="552"/>
      <c r="T36" s="552"/>
      <c r="U36" s="552"/>
      <c r="V36" s="552"/>
      <c r="W36" s="552"/>
      <c r="X36" s="552"/>
      <c r="Y36" s="552"/>
      <c r="Z36" s="552"/>
      <c r="AA36" s="552"/>
      <c r="AB36" s="552"/>
      <c r="AC36" s="552"/>
      <c r="AD36" s="552"/>
      <c r="AE36" s="552"/>
      <c r="AF36" s="552"/>
      <c r="AG36" s="552"/>
      <c r="AH36" s="552"/>
      <c r="AI36" s="552"/>
      <c r="AJ36" s="552"/>
      <c r="AK36" s="552"/>
      <c r="AL36" s="552"/>
      <c r="AM36" s="552"/>
      <c r="AN36" s="552"/>
      <c r="AO36" s="552"/>
      <c r="AP36" s="552"/>
      <c r="AQ36" s="552"/>
      <c r="AR36" s="552"/>
      <c r="AS36" s="552"/>
      <c r="AT36" s="552"/>
      <c r="AU36" s="548"/>
      <c r="AV36" s="549"/>
      <c r="AW36" s="549"/>
      <c r="AZ36" s="494" t="s">
        <v>1340</v>
      </c>
      <c r="BB36" s="465">
        <f t="shared" si="0"/>
        <v>36</v>
      </c>
    </row>
    <row r="37" spans="1:54" s="465" customFormat="1" ht="15" customHeight="1" x14ac:dyDescent="0.2">
      <c r="A37" s="550">
        <v>4</v>
      </c>
      <c r="B37" s="540" t="s">
        <v>66</v>
      </c>
      <c r="C37" s="542"/>
      <c r="D37" s="543"/>
      <c r="E37" s="463">
        <v>5324</v>
      </c>
      <c r="F37" s="463">
        <v>5326</v>
      </c>
      <c r="G37" s="463">
        <v>0</v>
      </c>
      <c r="H37" s="463" t="s">
        <v>581</v>
      </c>
      <c r="I37" s="544" t="s">
        <v>127</v>
      </c>
      <c r="J37" s="463"/>
      <c r="K37" s="463"/>
      <c r="L37" s="463" t="s">
        <v>1062</v>
      </c>
      <c r="M37" s="552"/>
      <c r="N37" s="545"/>
      <c r="O37" s="551" t="str">
        <f t="shared" si="3"/>
        <v/>
      </c>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552"/>
      <c r="AP37" s="552"/>
      <c r="AQ37" s="552"/>
      <c r="AR37" s="552"/>
      <c r="AS37" s="552"/>
      <c r="AT37" s="552"/>
      <c r="AU37" s="548"/>
      <c r="AV37" s="549"/>
      <c r="AW37" s="549"/>
      <c r="AZ37" s="494" t="s">
        <v>1341</v>
      </c>
      <c r="BB37" s="465">
        <f t="shared" si="0"/>
        <v>37</v>
      </c>
    </row>
    <row r="38" spans="1:54" s="465" customFormat="1" ht="15" customHeight="1" x14ac:dyDescent="0.2">
      <c r="A38" s="550">
        <v>5</v>
      </c>
      <c r="B38" s="540" t="s">
        <v>67</v>
      </c>
      <c r="C38" s="542"/>
      <c r="D38" s="543"/>
      <c r="E38" s="463">
        <v>5328</v>
      </c>
      <c r="F38" s="463">
        <v>5330</v>
      </c>
      <c r="G38" s="463">
        <v>0</v>
      </c>
      <c r="H38" s="463" t="s">
        <v>581</v>
      </c>
      <c r="I38" s="544" t="s">
        <v>128</v>
      </c>
      <c r="J38" s="463"/>
      <c r="K38" s="463"/>
      <c r="L38" s="463" t="s">
        <v>1063</v>
      </c>
      <c r="M38" s="552"/>
      <c r="N38" s="545"/>
      <c r="O38" s="551" t="str">
        <f t="shared" si="3"/>
        <v/>
      </c>
      <c r="P38" s="552"/>
      <c r="Q38" s="552"/>
      <c r="R38" s="552"/>
      <c r="S38" s="552"/>
      <c r="T38" s="552"/>
      <c r="U38" s="552"/>
      <c r="V38" s="552"/>
      <c r="W38" s="552"/>
      <c r="X38" s="552"/>
      <c r="Y38" s="552"/>
      <c r="Z38" s="552"/>
      <c r="AA38" s="552"/>
      <c r="AB38" s="552"/>
      <c r="AC38" s="552"/>
      <c r="AD38" s="552"/>
      <c r="AE38" s="552"/>
      <c r="AF38" s="552"/>
      <c r="AG38" s="552"/>
      <c r="AH38" s="552"/>
      <c r="AI38" s="552"/>
      <c r="AJ38" s="552"/>
      <c r="AK38" s="552"/>
      <c r="AL38" s="552"/>
      <c r="AM38" s="552"/>
      <c r="AN38" s="552"/>
      <c r="AO38" s="552"/>
      <c r="AP38" s="552"/>
      <c r="AQ38" s="552"/>
      <c r="AR38" s="552"/>
      <c r="AS38" s="552"/>
      <c r="AT38" s="552"/>
      <c r="AU38" s="548"/>
      <c r="AV38" s="549"/>
      <c r="AW38" s="549"/>
      <c r="AZ38" s="494" t="s">
        <v>1342</v>
      </c>
      <c r="BB38" s="465">
        <f t="shared" si="0"/>
        <v>38</v>
      </c>
    </row>
    <row r="39" spans="1:54" s="465" customFormat="1" ht="15" customHeight="1" x14ac:dyDescent="0.2">
      <c r="A39" s="550">
        <v>6</v>
      </c>
      <c r="B39" s="540" t="s">
        <v>68</v>
      </c>
      <c r="C39" s="542"/>
      <c r="D39" s="543"/>
      <c r="E39" s="463">
        <v>5332</v>
      </c>
      <c r="F39" s="463">
        <v>5334</v>
      </c>
      <c r="G39" s="463">
        <v>0</v>
      </c>
      <c r="H39" s="463" t="s">
        <v>581</v>
      </c>
      <c r="I39" s="544" t="s">
        <v>129</v>
      </c>
      <c r="J39" s="463"/>
      <c r="K39" s="463"/>
      <c r="L39" s="463" t="s">
        <v>1064</v>
      </c>
      <c r="M39" s="552"/>
      <c r="N39" s="545"/>
      <c r="O39" s="551" t="str">
        <f t="shared" si="3"/>
        <v/>
      </c>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548"/>
      <c r="AV39" s="549"/>
      <c r="AW39" s="549"/>
      <c r="AZ39" s="494" t="s">
        <v>1343</v>
      </c>
      <c r="BB39" s="465">
        <f t="shared" si="0"/>
        <v>39</v>
      </c>
    </row>
    <row r="40" spans="1:54" s="465" customFormat="1" ht="15" customHeight="1" x14ac:dyDescent="0.2">
      <c r="A40" s="550">
        <v>7</v>
      </c>
      <c r="B40" s="540" t="s">
        <v>872</v>
      </c>
      <c r="C40" s="542"/>
      <c r="D40" s="543"/>
      <c r="E40" s="463">
        <v>5336</v>
      </c>
      <c r="F40" s="463">
        <v>5338</v>
      </c>
      <c r="G40" s="463">
        <v>0</v>
      </c>
      <c r="H40" s="463" t="s">
        <v>581</v>
      </c>
      <c r="I40" s="544" t="s">
        <v>130</v>
      </c>
      <c r="J40" s="463"/>
      <c r="K40" s="463"/>
      <c r="L40" s="463" t="s">
        <v>1065</v>
      </c>
      <c r="M40" s="552"/>
      <c r="N40" s="545"/>
      <c r="O40" s="551" t="str">
        <f t="shared" si="3"/>
        <v/>
      </c>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548"/>
      <c r="AV40" s="549"/>
      <c r="AW40" s="549"/>
      <c r="AZ40" s="494" t="s">
        <v>1344</v>
      </c>
      <c r="BB40" s="465">
        <f t="shared" si="0"/>
        <v>40</v>
      </c>
    </row>
    <row r="41" spans="1:54" s="465" customFormat="1" ht="15" customHeight="1" x14ac:dyDescent="0.2">
      <c r="A41" s="550">
        <v>8</v>
      </c>
      <c r="B41" s="540" t="s">
        <v>590</v>
      </c>
      <c r="C41" s="542"/>
      <c r="D41" s="543"/>
      <c r="E41" s="463">
        <v>5340</v>
      </c>
      <c r="F41" s="463">
        <v>5342</v>
      </c>
      <c r="G41" s="463">
        <v>0</v>
      </c>
      <c r="H41" s="463" t="s">
        <v>581</v>
      </c>
      <c r="I41" s="544" t="s">
        <v>131</v>
      </c>
      <c r="J41" s="463"/>
      <c r="K41" s="463"/>
      <c r="L41" s="463" t="s">
        <v>1066</v>
      </c>
      <c r="M41" s="552"/>
      <c r="N41" s="545"/>
      <c r="O41" s="551" t="str">
        <f t="shared" si="3"/>
        <v/>
      </c>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c r="AU41" s="548"/>
      <c r="AV41" s="549"/>
      <c r="AW41" s="549"/>
      <c r="AZ41" s="494" t="s">
        <v>1345</v>
      </c>
      <c r="BB41" s="465">
        <f t="shared" si="0"/>
        <v>41</v>
      </c>
    </row>
    <row r="42" spans="1:54" s="465" customFormat="1" ht="15" customHeight="1" x14ac:dyDescent="0.2">
      <c r="A42" s="550">
        <v>9</v>
      </c>
      <c r="B42" s="540" t="s">
        <v>591</v>
      </c>
      <c r="C42" s="542"/>
      <c r="D42" s="543"/>
      <c r="E42" s="463">
        <v>5344</v>
      </c>
      <c r="F42" s="463">
        <v>5346</v>
      </c>
      <c r="G42" s="463">
        <v>0</v>
      </c>
      <c r="H42" s="463" t="s">
        <v>581</v>
      </c>
      <c r="I42" s="544" t="s">
        <v>132</v>
      </c>
      <c r="J42" s="463"/>
      <c r="K42" s="463"/>
      <c r="L42" s="463" t="s">
        <v>1067</v>
      </c>
      <c r="M42" s="552"/>
      <c r="N42" s="545"/>
      <c r="O42" s="551" t="str">
        <f t="shared" si="3"/>
        <v/>
      </c>
      <c r="P42" s="552"/>
      <c r="Q42" s="552"/>
      <c r="R42" s="552"/>
      <c r="S42" s="552"/>
      <c r="T42" s="552"/>
      <c r="U42" s="552"/>
      <c r="V42" s="552"/>
      <c r="W42" s="552"/>
      <c r="X42" s="552"/>
      <c r="Y42" s="552"/>
      <c r="Z42" s="552"/>
      <c r="AA42" s="552"/>
      <c r="AB42" s="552"/>
      <c r="AC42" s="552"/>
      <c r="AD42" s="552"/>
      <c r="AE42" s="552"/>
      <c r="AF42" s="552"/>
      <c r="AG42" s="552"/>
      <c r="AH42" s="552"/>
      <c r="AI42" s="552"/>
      <c r="AJ42" s="552"/>
      <c r="AK42" s="552"/>
      <c r="AL42" s="552"/>
      <c r="AM42" s="552"/>
      <c r="AN42" s="552"/>
      <c r="AO42" s="552"/>
      <c r="AP42" s="552"/>
      <c r="AQ42" s="552"/>
      <c r="AR42" s="552"/>
      <c r="AS42" s="552"/>
      <c r="AT42" s="552"/>
      <c r="AU42" s="548"/>
      <c r="AV42" s="549"/>
      <c r="AW42" s="549"/>
      <c r="AZ42" s="494" t="s">
        <v>1346</v>
      </c>
      <c r="BB42" s="465">
        <f t="shared" si="0"/>
        <v>42</v>
      </c>
    </row>
    <row r="43" spans="1:54" s="465" customFormat="1" ht="15" customHeight="1" x14ac:dyDescent="0.2">
      <c r="A43" s="550">
        <v>10</v>
      </c>
      <c r="B43" s="540" t="s">
        <v>592</v>
      </c>
      <c r="C43" s="542"/>
      <c r="D43" s="543"/>
      <c r="E43" s="463">
        <v>5348</v>
      </c>
      <c r="F43" s="463">
        <v>5350</v>
      </c>
      <c r="G43" s="463">
        <v>0</v>
      </c>
      <c r="H43" s="463" t="s">
        <v>581</v>
      </c>
      <c r="I43" s="544" t="s">
        <v>133</v>
      </c>
      <c r="J43" s="463"/>
      <c r="K43" s="463"/>
      <c r="L43" s="463" t="s">
        <v>1068</v>
      </c>
      <c r="M43" s="552"/>
      <c r="N43" s="545"/>
      <c r="O43" s="551" t="str">
        <f t="shared" si="3"/>
        <v/>
      </c>
      <c r="P43" s="552"/>
      <c r="Q43" s="552"/>
      <c r="R43" s="552"/>
      <c r="S43" s="552"/>
      <c r="T43" s="552"/>
      <c r="U43" s="552"/>
      <c r="V43" s="552"/>
      <c r="W43" s="552"/>
      <c r="X43" s="552"/>
      <c r="Y43" s="552"/>
      <c r="Z43" s="552"/>
      <c r="AA43" s="552"/>
      <c r="AB43" s="552"/>
      <c r="AC43" s="552"/>
      <c r="AD43" s="552"/>
      <c r="AE43" s="552"/>
      <c r="AF43" s="552"/>
      <c r="AG43" s="552"/>
      <c r="AH43" s="552"/>
      <c r="AI43" s="552"/>
      <c r="AJ43" s="552"/>
      <c r="AK43" s="552"/>
      <c r="AL43" s="552"/>
      <c r="AM43" s="552"/>
      <c r="AN43" s="552"/>
      <c r="AO43" s="552"/>
      <c r="AP43" s="552"/>
      <c r="AQ43" s="552"/>
      <c r="AR43" s="552"/>
      <c r="AS43" s="552"/>
      <c r="AT43" s="552"/>
      <c r="AU43" s="548"/>
      <c r="AV43" s="549"/>
      <c r="AW43" s="549"/>
      <c r="AZ43" s="494" t="s">
        <v>1347</v>
      </c>
      <c r="BB43" s="465">
        <f t="shared" si="0"/>
        <v>43</v>
      </c>
    </row>
    <row r="44" spans="1:54" s="465" customFormat="1" ht="15" customHeight="1" x14ac:dyDescent="0.2">
      <c r="A44" s="550">
        <v>11</v>
      </c>
      <c r="B44" s="540" t="s">
        <v>873</v>
      </c>
      <c r="C44" s="542"/>
      <c r="D44" s="543"/>
      <c r="E44" s="463">
        <v>5352</v>
      </c>
      <c r="F44" s="463">
        <v>5354</v>
      </c>
      <c r="G44" s="463">
        <v>0</v>
      </c>
      <c r="H44" s="463" t="s">
        <v>581</v>
      </c>
      <c r="I44" s="544" t="s">
        <v>134</v>
      </c>
      <c r="J44" s="463"/>
      <c r="K44" s="463"/>
      <c r="L44" s="463" t="s">
        <v>1069</v>
      </c>
      <c r="M44" s="552"/>
      <c r="N44" s="545"/>
      <c r="O44" s="551" t="str">
        <f t="shared" si="3"/>
        <v/>
      </c>
      <c r="P44" s="552"/>
      <c r="Q44" s="552"/>
      <c r="R44" s="552"/>
      <c r="S44" s="552"/>
      <c r="T44" s="552"/>
      <c r="U44" s="552"/>
      <c r="V44" s="552"/>
      <c r="W44" s="552"/>
      <c r="X44" s="552"/>
      <c r="Y44" s="552"/>
      <c r="Z44" s="552"/>
      <c r="AA44" s="552"/>
      <c r="AB44" s="552"/>
      <c r="AC44" s="552"/>
      <c r="AD44" s="552"/>
      <c r="AE44" s="552"/>
      <c r="AF44" s="552"/>
      <c r="AG44" s="552"/>
      <c r="AH44" s="552"/>
      <c r="AI44" s="552"/>
      <c r="AJ44" s="552"/>
      <c r="AK44" s="552"/>
      <c r="AL44" s="552"/>
      <c r="AM44" s="552"/>
      <c r="AN44" s="552"/>
      <c r="AO44" s="552"/>
      <c r="AP44" s="552"/>
      <c r="AQ44" s="552"/>
      <c r="AR44" s="552"/>
      <c r="AS44" s="552"/>
      <c r="AT44" s="552"/>
      <c r="AU44" s="548"/>
      <c r="AV44" s="549"/>
      <c r="AW44" s="549"/>
      <c r="AZ44" s="494" t="s">
        <v>1348</v>
      </c>
      <c r="BB44" s="465">
        <f t="shared" si="0"/>
        <v>44</v>
      </c>
    </row>
    <row r="45" spans="1:54" s="465" customFormat="1" ht="15" customHeight="1" x14ac:dyDescent="0.2">
      <c r="A45" s="550">
        <v>12</v>
      </c>
      <c r="B45" s="540" t="s">
        <v>618</v>
      </c>
      <c r="C45" s="542"/>
      <c r="D45" s="543"/>
      <c r="E45" s="463">
        <v>5356</v>
      </c>
      <c r="F45" s="463">
        <v>5358</v>
      </c>
      <c r="G45" s="463">
        <v>0</v>
      </c>
      <c r="H45" s="463" t="s">
        <v>581</v>
      </c>
      <c r="I45" s="544" t="s">
        <v>135</v>
      </c>
      <c r="J45" s="463"/>
      <c r="K45" s="463"/>
      <c r="L45" s="463" t="s">
        <v>1070</v>
      </c>
      <c r="M45" s="552"/>
      <c r="N45" s="545"/>
      <c r="O45" s="551" t="str">
        <f t="shared" si="3"/>
        <v/>
      </c>
      <c r="P45" s="552"/>
      <c r="Q45" s="552"/>
      <c r="R45" s="552"/>
      <c r="S45" s="552"/>
      <c r="T45" s="552"/>
      <c r="U45" s="552"/>
      <c r="V45" s="552"/>
      <c r="W45" s="552"/>
      <c r="X45" s="552"/>
      <c r="Y45" s="552"/>
      <c r="Z45" s="552"/>
      <c r="AA45" s="552"/>
      <c r="AB45" s="552"/>
      <c r="AC45" s="552"/>
      <c r="AD45" s="552"/>
      <c r="AE45" s="552"/>
      <c r="AF45" s="552"/>
      <c r="AG45" s="552"/>
      <c r="AH45" s="552"/>
      <c r="AI45" s="552"/>
      <c r="AJ45" s="552"/>
      <c r="AK45" s="552"/>
      <c r="AL45" s="552"/>
      <c r="AM45" s="552"/>
      <c r="AN45" s="552"/>
      <c r="AO45" s="552"/>
      <c r="AP45" s="552"/>
      <c r="AQ45" s="552"/>
      <c r="AR45" s="552"/>
      <c r="AS45" s="552"/>
      <c r="AT45" s="552"/>
      <c r="AU45" s="548"/>
      <c r="AV45" s="549"/>
      <c r="AW45" s="549"/>
      <c r="AZ45" s="494" t="s">
        <v>1349</v>
      </c>
      <c r="BB45" s="465">
        <f t="shared" si="0"/>
        <v>45</v>
      </c>
    </row>
    <row r="46" spans="1:54" s="465" customFormat="1" ht="15" customHeight="1" x14ac:dyDescent="0.2">
      <c r="A46" s="550">
        <v>13</v>
      </c>
      <c r="B46" s="540" t="s">
        <v>651</v>
      </c>
      <c r="C46" s="542"/>
      <c r="D46" s="543"/>
      <c r="E46" s="463">
        <v>5360</v>
      </c>
      <c r="F46" s="463">
        <v>5362</v>
      </c>
      <c r="G46" s="463">
        <v>0</v>
      </c>
      <c r="H46" s="463" t="s">
        <v>581</v>
      </c>
      <c r="I46" s="544" t="s">
        <v>136</v>
      </c>
      <c r="J46" s="463"/>
      <c r="K46" s="463"/>
      <c r="L46" s="463" t="s">
        <v>1071</v>
      </c>
      <c r="M46" s="552"/>
      <c r="N46" s="545"/>
      <c r="O46" s="551" t="str">
        <f t="shared" si="3"/>
        <v/>
      </c>
      <c r="P46" s="552"/>
      <c r="Q46" s="552"/>
      <c r="R46" s="552"/>
      <c r="S46" s="552"/>
      <c r="T46" s="552"/>
      <c r="U46" s="552"/>
      <c r="V46" s="552"/>
      <c r="W46" s="552"/>
      <c r="X46" s="552"/>
      <c r="Y46" s="552"/>
      <c r="Z46" s="552"/>
      <c r="AA46" s="552"/>
      <c r="AB46" s="552"/>
      <c r="AC46" s="552"/>
      <c r="AD46" s="552"/>
      <c r="AE46" s="552"/>
      <c r="AF46" s="552"/>
      <c r="AG46" s="552"/>
      <c r="AH46" s="552"/>
      <c r="AI46" s="552"/>
      <c r="AJ46" s="552"/>
      <c r="AK46" s="552"/>
      <c r="AL46" s="552"/>
      <c r="AM46" s="552"/>
      <c r="AN46" s="552"/>
      <c r="AO46" s="552"/>
      <c r="AP46" s="552"/>
      <c r="AQ46" s="552"/>
      <c r="AR46" s="552"/>
      <c r="AS46" s="552"/>
      <c r="AT46" s="552"/>
      <c r="AU46" s="548"/>
      <c r="AV46" s="549"/>
      <c r="AW46" s="549"/>
      <c r="AZ46" s="494" t="s">
        <v>1350</v>
      </c>
      <c r="BB46" s="465">
        <f t="shared" si="0"/>
        <v>46</v>
      </c>
    </row>
    <row r="47" spans="1:54" s="465" customFormat="1" ht="15" customHeight="1" x14ac:dyDescent="0.2">
      <c r="A47" s="550">
        <v>14</v>
      </c>
      <c r="B47" s="540" t="s">
        <v>79</v>
      </c>
      <c r="C47" s="542"/>
      <c r="D47" s="543"/>
      <c r="E47" s="463">
        <v>5364</v>
      </c>
      <c r="F47" s="463">
        <v>5366</v>
      </c>
      <c r="G47" s="463">
        <v>0</v>
      </c>
      <c r="H47" s="463" t="s">
        <v>581</v>
      </c>
      <c r="I47" s="544" t="s">
        <v>137</v>
      </c>
      <c r="J47" s="463"/>
      <c r="K47" s="463"/>
      <c r="L47" s="463" t="s">
        <v>1072</v>
      </c>
      <c r="M47" s="552"/>
      <c r="N47" s="545"/>
      <c r="O47" s="551" t="str">
        <f t="shared" si="3"/>
        <v/>
      </c>
      <c r="P47" s="552"/>
      <c r="Q47" s="552"/>
      <c r="R47" s="552"/>
      <c r="S47" s="552"/>
      <c r="T47" s="552"/>
      <c r="U47" s="552"/>
      <c r="V47" s="552"/>
      <c r="W47" s="552"/>
      <c r="X47" s="552"/>
      <c r="Y47" s="552"/>
      <c r="Z47" s="552"/>
      <c r="AA47" s="552"/>
      <c r="AB47" s="552"/>
      <c r="AC47" s="552"/>
      <c r="AD47" s="552"/>
      <c r="AE47" s="552"/>
      <c r="AF47" s="552"/>
      <c r="AG47" s="552"/>
      <c r="AH47" s="552"/>
      <c r="AI47" s="552"/>
      <c r="AJ47" s="552"/>
      <c r="AK47" s="552"/>
      <c r="AL47" s="552"/>
      <c r="AM47" s="552"/>
      <c r="AN47" s="552"/>
      <c r="AO47" s="552"/>
      <c r="AP47" s="552"/>
      <c r="AQ47" s="552"/>
      <c r="AR47" s="552"/>
      <c r="AS47" s="552"/>
      <c r="AT47" s="552"/>
      <c r="AU47" s="548"/>
      <c r="AV47" s="549"/>
      <c r="AW47" s="549"/>
      <c r="AZ47" s="494" t="s">
        <v>1351</v>
      </c>
      <c r="BB47" s="465">
        <f t="shared" si="0"/>
        <v>47</v>
      </c>
    </row>
    <row r="48" spans="1:54" s="465" customFormat="1" ht="15" customHeight="1" x14ac:dyDescent="0.2">
      <c r="A48" s="550">
        <v>15</v>
      </c>
      <c r="B48" s="568" t="s">
        <v>619</v>
      </c>
      <c r="C48" s="542"/>
      <c r="D48" s="543"/>
      <c r="E48" s="463">
        <v>5368</v>
      </c>
      <c r="F48" s="463">
        <v>5370</v>
      </c>
      <c r="G48" s="463">
        <v>0</v>
      </c>
      <c r="H48" s="463" t="s">
        <v>581</v>
      </c>
      <c r="I48" s="544" t="s">
        <v>138</v>
      </c>
      <c r="J48" s="463"/>
      <c r="K48" s="463"/>
      <c r="L48" s="463" t="s">
        <v>1073</v>
      </c>
      <c r="M48" s="571" t="str">
        <f>IF(ISERROR(AVERAGE(M34:M47)),"",SUM(M34:M47))</f>
        <v/>
      </c>
      <c r="N48" s="580"/>
      <c r="O48" s="581" t="str">
        <f t="shared" ref="O48:AT48" si="4">IF(ISERROR(AVERAGE(O34:O47)),"",SUM(O34:O47))</f>
        <v/>
      </c>
      <c r="P48" s="571" t="str">
        <f t="shared" si="4"/>
        <v/>
      </c>
      <c r="Q48" s="571" t="str">
        <f t="shared" si="4"/>
        <v/>
      </c>
      <c r="R48" s="571" t="str">
        <f t="shared" si="4"/>
        <v/>
      </c>
      <c r="S48" s="571" t="str">
        <f t="shared" si="4"/>
        <v/>
      </c>
      <c r="T48" s="571" t="str">
        <f t="shared" si="4"/>
        <v/>
      </c>
      <c r="U48" s="571" t="str">
        <f t="shared" si="4"/>
        <v/>
      </c>
      <c r="V48" s="571" t="str">
        <f t="shared" si="4"/>
        <v/>
      </c>
      <c r="W48" s="571" t="str">
        <f t="shared" si="4"/>
        <v/>
      </c>
      <c r="X48" s="571" t="str">
        <f t="shared" si="4"/>
        <v/>
      </c>
      <c r="Y48" s="571" t="str">
        <f t="shared" si="4"/>
        <v/>
      </c>
      <c r="Z48" s="571" t="str">
        <f t="shared" si="4"/>
        <v/>
      </c>
      <c r="AA48" s="571" t="str">
        <f t="shared" si="4"/>
        <v/>
      </c>
      <c r="AB48" s="571" t="str">
        <f t="shared" si="4"/>
        <v/>
      </c>
      <c r="AC48" s="571" t="str">
        <f t="shared" si="4"/>
        <v/>
      </c>
      <c r="AD48" s="571" t="str">
        <f t="shared" si="4"/>
        <v/>
      </c>
      <c r="AE48" s="571" t="str">
        <f t="shared" si="4"/>
        <v/>
      </c>
      <c r="AF48" s="571" t="str">
        <f t="shared" si="4"/>
        <v/>
      </c>
      <c r="AG48" s="571" t="str">
        <f t="shared" si="4"/>
        <v/>
      </c>
      <c r="AH48" s="571" t="str">
        <f t="shared" si="4"/>
        <v/>
      </c>
      <c r="AI48" s="571" t="str">
        <f t="shared" si="4"/>
        <v/>
      </c>
      <c r="AJ48" s="571" t="str">
        <f t="shared" si="4"/>
        <v/>
      </c>
      <c r="AK48" s="571" t="str">
        <f t="shared" si="4"/>
        <v/>
      </c>
      <c r="AL48" s="571" t="str">
        <f t="shared" si="4"/>
        <v/>
      </c>
      <c r="AM48" s="571" t="str">
        <f t="shared" si="4"/>
        <v/>
      </c>
      <c r="AN48" s="571" t="str">
        <f t="shared" si="4"/>
        <v/>
      </c>
      <c r="AO48" s="571" t="str">
        <f t="shared" si="4"/>
        <v/>
      </c>
      <c r="AP48" s="571" t="str">
        <f t="shared" si="4"/>
        <v/>
      </c>
      <c r="AQ48" s="571" t="str">
        <f t="shared" si="4"/>
        <v/>
      </c>
      <c r="AR48" s="571" t="str">
        <f t="shared" si="4"/>
        <v/>
      </c>
      <c r="AS48" s="571" t="str">
        <f t="shared" si="4"/>
        <v/>
      </c>
      <c r="AT48" s="571" t="str">
        <f t="shared" si="4"/>
        <v/>
      </c>
      <c r="AU48" s="548"/>
      <c r="AV48" s="549"/>
      <c r="AW48" s="549"/>
      <c r="AZ48" s="494"/>
      <c r="BB48" s="465" t="str">
        <f t="shared" si="0"/>
        <v/>
      </c>
    </row>
    <row r="49" spans="1:54" s="465" customFormat="1" ht="15" customHeight="1" x14ac:dyDescent="0.2">
      <c r="A49" s="550">
        <v>16</v>
      </c>
      <c r="B49" s="971" t="s">
        <v>12</v>
      </c>
      <c r="C49" s="972"/>
      <c r="D49" s="543"/>
      <c r="E49" s="463">
        <v>5372</v>
      </c>
      <c r="F49" s="463">
        <v>5374</v>
      </c>
      <c r="G49" s="463">
        <v>0</v>
      </c>
      <c r="H49" s="463" t="s">
        <v>581</v>
      </c>
      <c r="I49" s="544" t="s">
        <v>139</v>
      </c>
      <c r="J49" s="463"/>
      <c r="K49" s="463"/>
      <c r="L49" s="463" t="s">
        <v>1074</v>
      </c>
      <c r="M49" s="456"/>
      <c r="O49" s="551" t="str">
        <f>IF(ISNUMBER(M49),M49,IF(ISERROR(AVERAGE(P49:AT49)),"",SUM(P49:AT49)))</f>
        <v/>
      </c>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582"/>
      <c r="AV49" s="549"/>
      <c r="AW49" s="549"/>
      <c r="AZ49" s="494" t="s">
        <v>1352</v>
      </c>
      <c r="BB49" s="465">
        <f t="shared" si="0"/>
        <v>49</v>
      </c>
    </row>
    <row r="50" spans="1:54" s="465" customFormat="1" ht="15" customHeight="1" thickBot="1" x14ac:dyDescent="0.25">
      <c r="A50" s="553">
        <v>17</v>
      </c>
      <c r="B50" s="568" t="s">
        <v>306</v>
      </c>
      <c r="C50" s="569"/>
      <c r="D50" s="570"/>
      <c r="E50" s="463">
        <v>5376</v>
      </c>
      <c r="F50" s="463">
        <v>5378</v>
      </c>
      <c r="G50" s="463">
        <v>0</v>
      </c>
      <c r="H50" s="463" t="s">
        <v>581</v>
      </c>
      <c r="I50" s="544" t="s">
        <v>140</v>
      </c>
      <c r="J50" s="463"/>
      <c r="K50" s="463"/>
      <c r="L50" s="463" t="s">
        <v>1075</v>
      </c>
      <c r="M50" s="571" t="str">
        <f>IF(ISNUMBER(M52),M52,IF(ISERROR(AVERAGE(M48:M49)),"",SUM(M48:M49)))</f>
        <v/>
      </c>
      <c r="N50" s="572"/>
      <c r="O50" s="573" t="str">
        <f>IF(ISNUMBER(M52),M52,IF(COUNT(P52:AT52)&gt;0,SUM(P52:AT52),IF(ISERROR(AVERAGE(O48:O49)),"",SUM(O48:O49))))</f>
        <v/>
      </c>
      <c r="P50" s="571" t="str">
        <f>IF(ISNUMBER(P52),P52,IF(ISERROR(AVERAGE(P48:P49)),"",SUM(P48:P49)))</f>
        <v/>
      </c>
      <c r="Q50" s="571" t="str">
        <f t="shared" ref="Q50:AT50" si="5">IF(ISNUMBER(Q52),Q52,IF(ISERROR(AVERAGE(Q48:Q49)),"",SUM(Q48:Q49)))</f>
        <v/>
      </c>
      <c r="R50" s="571" t="str">
        <f t="shared" si="5"/>
        <v/>
      </c>
      <c r="S50" s="571" t="str">
        <f t="shared" si="5"/>
        <v/>
      </c>
      <c r="T50" s="571" t="str">
        <f t="shared" si="5"/>
        <v/>
      </c>
      <c r="U50" s="571" t="str">
        <f t="shared" si="5"/>
        <v/>
      </c>
      <c r="V50" s="571" t="str">
        <f t="shared" si="5"/>
        <v/>
      </c>
      <c r="W50" s="571" t="str">
        <f t="shared" si="5"/>
        <v/>
      </c>
      <c r="X50" s="571" t="str">
        <f t="shared" si="5"/>
        <v/>
      </c>
      <c r="Y50" s="571" t="str">
        <f t="shared" si="5"/>
        <v/>
      </c>
      <c r="Z50" s="571" t="str">
        <f t="shared" si="5"/>
        <v/>
      </c>
      <c r="AA50" s="571" t="str">
        <f t="shared" si="5"/>
        <v/>
      </c>
      <c r="AB50" s="571" t="str">
        <f t="shared" si="5"/>
        <v/>
      </c>
      <c r="AC50" s="571" t="str">
        <f t="shared" si="5"/>
        <v/>
      </c>
      <c r="AD50" s="571" t="str">
        <f t="shared" si="5"/>
        <v/>
      </c>
      <c r="AE50" s="571" t="str">
        <f t="shared" si="5"/>
        <v/>
      </c>
      <c r="AF50" s="571" t="str">
        <f t="shared" si="5"/>
        <v/>
      </c>
      <c r="AG50" s="571" t="str">
        <f t="shared" si="5"/>
        <v/>
      </c>
      <c r="AH50" s="571" t="str">
        <f t="shared" si="5"/>
        <v/>
      </c>
      <c r="AI50" s="571" t="str">
        <f t="shared" si="5"/>
        <v/>
      </c>
      <c r="AJ50" s="571" t="str">
        <f t="shared" si="5"/>
        <v/>
      </c>
      <c r="AK50" s="571" t="str">
        <f t="shared" si="5"/>
        <v/>
      </c>
      <c r="AL50" s="571" t="str">
        <f t="shared" si="5"/>
        <v/>
      </c>
      <c r="AM50" s="571" t="str">
        <f t="shared" si="5"/>
        <v/>
      </c>
      <c r="AN50" s="571" t="str">
        <f t="shared" si="5"/>
        <v/>
      </c>
      <c r="AO50" s="571" t="str">
        <f t="shared" si="5"/>
        <v/>
      </c>
      <c r="AP50" s="571" t="str">
        <f t="shared" si="5"/>
        <v/>
      </c>
      <c r="AQ50" s="571" t="str">
        <f t="shared" si="5"/>
        <v/>
      </c>
      <c r="AR50" s="571" t="str">
        <f t="shared" si="5"/>
        <v/>
      </c>
      <c r="AS50" s="571" t="str">
        <f t="shared" si="5"/>
        <v/>
      </c>
      <c r="AT50" s="571" t="str">
        <f t="shared" si="5"/>
        <v/>
      </c>
      <c r="AU50" s="548"/>
      <c r="AV50" s="549"/>
      <c r="AW50" s="549"/>
      <c r="AZ50" s="494"/>
      <c r="BB50" s="465" t="str">
        <f t="shared" si="0"/>
        <v/>
      </c>
    </row>
    <row r="51" spans="1:54" s="465" customFormat="1" ht="15" customHeight="1" thickBot="1" x14ac:dyDescent="0.25">
      <c r="A51" s="540"/>
      <c r="B51" s="545"/>
      <c r="C51" s="545"/>
      <c r="D51" s="545"/>
      <c r="E51" s="682"/>
      <c r="F51" s="463" t="s">
        <v>587</v>
      </c>
      <c r="G51" s="463"/>
      <c r="H51" s="463"/>
      <c r="I51" s="558"/>
      <c r="J51" s="463"/>
      <c r="K51" s="463"/>
      <c r="L51" s="463"/>
      <c r="M51" s="545"/>
      <c r="N51" s="545"/>
      <c r="O51" s="574"/>
      <c r="P51" s="575"/>
      <c r="Q51" s="575"/>
      <c r="R51" s="575"/>
      <c r="S51" s="575"/>
      <c r="T51" s="575"/>
      <c r="U51" s="575"/>
      <c r="V51" s="575"/>
      <c r="W51" s="575"/>
      <c r="X51" s="575"/>
      <c r="Y51" s="575"/>
      <c r="Z51" s="575"/>
      <c r="AA51" s="575"/>
      <c r="AB51" s="575"/>
      <c r="AC51" s="575"/>
      <c r="AD51" s="575"/>
      <c r="AE51" s="575"/>
      <c r="AF51" s="575"/>
      <c r="AG51" s="575"/>
      <c r="AH51" s="575"/>
      <c r="AI51" s="575"/>
      <c r="AJ51" s="575"/>
      <c r="AK51" s="575"/>
      <c r="AL51" s="575"/>
      <c r="AM51" s="575"/>
      <c r="AN51" s="575"/>
      <c r="AO51" s="575"/>
      <c r="AP51" s="575"/>
      <c r="AQ51" s="575"/>
      <c r="AR51" s="575"/>
      <c r="AS51" s="575"/>
      <c r="AT51" s="575"/>
      <c r="AU51" s="548"/>
      <c r="AV51" s="549"/>
      <c r="AW51" s="549"/>
      <c r="AZ51" s="494"/>
      <c r="BB51" s="465" t="str">
        <f t="shared" si="0"/>
        <v/>
      </c>
    </row>
    <row r="52" spans="1:54" s="465" customFormat="1" ht="15" customHeight="1" thickTop="1" thickBot="1" x14ac:dyDescent="0.25">
      <c r="A52" s="583">
        <v>18</v>
      </c>
      <c r="B52" s="967" t="s">
        <v>646</v>
      </c>
      <c r="C52" s="968"/>
      <c r="D52" s="543"/>
      <c r="E52" s="463">
        <v>5380</v>
      </c>
      <c r="F52" s="463">
        <v>5382</v>
      </c>
      <c r="G52" s="463">
        <v>0</v>
      </c>
      <c r="H52" s="463" t="s">
        <v>581</v>
      </c>
      <c r="I52" s="544" t="s">
        <v>141</v>
      </c>
      <c r="J52" s="463"/>
      <c r="K52" s="463"/>
      <c r="L52" s="463" t="s">
        <v>1075</v>
      </c>
      <c r="M52" s="576"/>
      <c r="N52" s="577"/>
      <c r="O52" s="578" t="str">
        <f>IF(M52="","",M52)</f>
        <v/>
      </c>
      <c r="P52" s="576"/>
      <c r="Q52" s="576"/>
      <c r="R52" s="576"/>
      <c r="S52" s="576"/>
      <c r="T52" s="576"/>
      <c r="U52" s="576"/>
      <c r="V52" s="576"/>
      <c r="W52" s="576"/>
      <c r="X52" s="576"/>
      <c r="Y52" s="576"/>
      <c r="Z52" s="576"/>
      <c r="AA52" s="576"/>
      <c r="AB52" s="576"/>
      <c r="AC52" s="576"/>
      <c r="AD52" s="576"/>
      <c r="AE52" s="576"/>
      <c r="AF52" s="576"/>
      <c r="AG52" s="576"/>
      <c r="AH52" s="576"/>
      <c r="AI52" s="576"/>
      <c r="AJ52" s="576"/>
      <c r="AK52" s="576"/>
      <c r="AL52" s="576"/>
      <c r="AM52" s="576"/>
      <c r="AN52" s="576"/>
      <c r="AO52" s="576"/>
      <c r="AP52" s="576"/>
      <c r="AQ52" s="576"/>
      <c r="AR52" s="576"/>
      <c r="AS52" s="576"/>
      <c r="AT52" s="576"/>
      <c r="AU52" s="548"/>
      <c r="AV52" s="549"/>
      <c r="AW52" s="549"/>
      <c r="AZ52" s="494" t="s">
        <v>1353</v>
      </c>
      <c r="BB52" s="465">
        <f t="shared" si="0"/>
        <v>52</v>
      </c>
    </row>
    <row r="53" spans="1:54" ht="30" customHeight="1" thickTop="1" x14ac:dyDescent="0.25">
      <c r="A53" s="295"/>
      <c r="B53" s="969"/>
      <c r="C53" s="970"/>
      <c r="D53" s="287"/>
      <c r="E53" s="303"/>
      <c r="F53" s="303" t="s">
        <v>587</v>
      </c>
      <c r="G53" s="303"/>
      <c r="H53" s="303"/>
      <c r="I53" s="383"/>
      <c r="J53" s="303"/>
      <c r="K53" s="303"/>
      <c r="L53" s="303"/>
      <c r="M53" s="101"/>
      <c r="N53" s="101"/>
      <c r="O53" s="250"/>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4"/>
      <c r="AV53" s="2"/>
      <c r="AW53" s="2"/>
      <c r="AZ53" s="394"/>
      <c r="BB53" s="465" t="str">
        <f t="shared" si="0"/>
        <v/>
      </c>
    </row>
    <row r="54" spans="1:54" ht="15" customHeight="1" x14ac:dyDescent="0.25">
      <c r="A54" s="2"/>
      <c r="B54" s="2"/>
      <c r="C54" s="2"/>
      <c r="D54" s="2"/>
      <c r="E54" s="303"/>
      <c r="F54" s="303" t="s">
        <v>587</v>
      </c>
      <c r="G54" s="303"/>
      <c r="H54" s="303"/>
      <c r="I54" s="383"/>
      <c r="J54" s="303"/>
      <c r="K54" s="303"/>
      <c r="L54" s="303"/>
      <c r="M54" s="2"/>
      <c r="N54" s="2"/>
      <c r="O54" s="251"/>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Z54" s="394"/>
      <c r="BB54" s="465" t="str">
        <f t="shared" si="0"/>
        <v/>
      </c>
    </row>
    <row r="55" spans="1:54" ht="21" customHeight="1" thickBot="1" x14ac:dyDescent="0.35">
      <c r="A55" s="118" t="s">
        <v>499</v>
      </c>
      <c r="B55" s="115"/>
      <c r="C55" s="119"/>
      <c r="D55" s="85"/>
      <c r="E55" s="303"/>
      <c r="F55" s="303" t="s">
        <v>587</v>
      </c>
      <c r="G55" s="303"/>
      <c r="H55" s="303"/>
      <c r="I55" s="383"/>
      <c r="J55" s="303"/>
      <c r="K55" s="303"/>
      <c r="L55" s="303"/>
      <c r="M55" s="87"/>
      <c r="N55" s="87"/>
      <c r="O55" s="252"/>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52"/>
      <c r="AV55" s="2"/>
      <c r="AW55" s="2"/>
      <c r="AZ55" s="394"/>
      <c r="BB55" s="465" t="str">
        <f t="shared" si="0"/>
        <v/>
      </c>
    </row>
    <row r="56" spans="1:54" ht="15" customHeight="1" x14ac:dyDescent="0.25">
      <c r="A56" s="84">
        <v>1</v>
      </c>
      <c r="B56" s="94" t="s">
        <v>652</v>
      </c>
      <c r="C56" s="96"/>
      <c r="D56" s="177"/>
      <c r="E56" s="303">
        <v>5384</v>
      </c>
      <c r="F56" s="303">
        <v>5386</v>
      </c>
      <c r="G56" s="303">
        <v>0</v>
      </c>
      <c r="H56" s="303" t="s">
        <v>581</v>
      </c>
      <c r="I56" s="383" t="s">
        <v>142</v>
      </c>
      <c r="J56" s="303"/>
      <c r="K56" s="303"/>
      <c r="L56" s="303" t="s">
        <v>1076</v>
      </c>
      <c r="M56" s="88"/>
      <c r="N56" s="75"/>
      <c r="O56" s="253" t="str">
        <f t="shared" ref="O56:O74" si="6">IF(ISNUMBER(M56),M56,IF(ISERROR(AVERAGE(P56:AT56)),"",SUM(P56:AT56)))</f>
        <v/>
      </c>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102"/>
      <c r="AV56" s="2"/>
      <c r="AW56" s="2"/>
      <c r="AZ56" s="394" t="s">
        <v>1463</v>
      </c>
      <c r="BB56" s="465">
        <f t="shared" si="0"/>
        <v>56</v>
      </c>
    </row>
    <row r="57" spans="1:54" ht="15" customHeight="1" x14ac:dyDescent="0.25">
      <c r="A57" s="297">
        <v>2</v>
      </c>
      <c r="B57" s="94" t="s">
        <v>107</v>
      </c>
      <c r="C57" s="96"/>
      <c r="D57" s="177"/>
      <c r="E57" s="303">
        <v>5388</v>
      </c>
      <c r="F57" s="303">
        <v>5390</v>
      </c>
      <c r="G57" s="303">
        <v>0</v>
      </c>
      <c r="H57" s="303" t="s">
        <v>581</v>
      </c>
      <c r="I57" s="383" t="s">
        <v>143</v>
      </c>
      <c r="J57" s="303"/>
      <c r="K57" s="303"/>
      <c r="L57" s="303" t="s">
        <v>1077</v>
      </c>
      <c r="M57" s="80"/>
      <c r="N57" s="75"/>
      <c r="O57" s="247" t="str">
        <f t="shared" si="6"/>
        <v/>
      </c>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102"/>
      <c r="AV57" s="2"/>
      <c r="AW57" s="2"/>
      <c r="AZ57" s="394" t="s">
        <v>1354</v>
      </c>
      <c r="BB57" s="465">
        <f t="shared" si="0"/>
        <v>57</v>
      </c>
    </row>
    <row r="58" spans="1:54" ht="15" customHeight="1" x14ac:dyDescent="0.25">
      <c r="A58" s="297">
        <v>3</v>
      </c>
      <c r="B58" s="94" t="s">
        <v>874</v>
      </c>
      <c r="C58" s="96"/>
      <c r="D58" s="177"/>
      <c r="E58" s="303">
        <v>5392</v>
      </c>
      <c r="F58" s="303">
        <v>5394</v>
      </c>
      <c r="G58" s="303">
        <v>0</v>
      </c>
      <c r="H58" s="303" t="s">
        <v>581</v>
      </c>
      <c r="I58" s="383" t="s">
        <v>144</v>
      </c>
      <c r="J58" s="303"/>
      <c r="K58" s="303"/>
      <c r="L58" s="303" t="s">
        <v>1078</v>
      </c>
      <c r="M58" s="80"/>
      <c r="N58" s="75"/>
      <c r="O58" s="247" t="str">
        <f t="shared" si="6"/>
        <v/>
      </c>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102"/>
      <c r="AV58" s="2"/>
      <c r="AW58" s="2"/>
      <c r="AZ58" s="394" t="s">
        <v>1355</v>
      </c>
      <c r="BB58" s="465">
        <f t="shared" si="0"/>
        <v>58</v>
      </c>
    </row>
    <row r="59" spans="1:54" ht="15" customHeight="1" x14ac:dyDescent="0.25">
      <c r="A59" s="297">
        <v>4</v>
      </c>
      <c r="B59" s="94" t="s">
        <v>921</v>
      </c>
      <c r="C59" s="96"/>
      <c r="D59" s="177"/>
      <c r="E59" s="303">
        <v>5396</v>
      </c>
      <c r="F59" s="303">
        <v>5398</v>
      </c>
      <c r="G59" s="303">
        <v>0</v>
      </c>
      <c r="H59" s="303" t="s">
        <v>581</v>
      </c>
      <c r="I59" s="383" t="s">
        <v>145</v>
      </c>
      <c r="J59" s="303"/>
      <c r="K59" s="303"/>
      <c r="L59" s="303" t="s">
        <v>1079</v>
      </c>
      <c r="M59" s="80"/>
      <c r="N59" s="75"/>
      <c r="O59" s="247" t="str">
        <f t="shared" si="6"/>
        <v/>
      </c>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102"/>
      <c r="AV59" s="2"/>
      <c r="AW59" s="2"/>
      <c r="AZ59" s="394" t="s">
        <v>1356</v>
      </c>
      <c r="BB59" s="465">
        <f t="shared" si="0"/>
        <v>59</v>
      </c>
    </row>
    <row r="60" spans="1:54" ht="15" customHeight="1" x14ac:dyDescent="0.25">
      <c r="A60" s="297">
        <v>5</v>
      </c>
      <c r="B60" s="94" t="s">
        <v>731</v>
      </c>
      <c r="C60" s="96"/>
      <c r="D60" s="177"/>
      <c r="E60" s="303">
        <v>5400</v>
      </c>
      <c r="F60" s="303">
        <v>5402</v>
      </c>
      <c r="G60" s="303">
        <v>0</v>
      </c>
      <c r="H60" s="303" t="s">
        <v>581</v>
      </c>
      <c r="I60" s="383" t="s">
        <v>146</v>
      </c>
      <c r="J60" s="303"/>
      <c r="K60" s="303"/>
      <c r="L60" s="303" t="s">
        <v>1080</v>
      </c>
      <c r="M60" s="80"/>
      <c r="N60" s="75"/>
      <c r="O60" s="247" t="str">
        <f t="shared" si="6"/>
        <v/>
      </c>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102"/>
      <c r="AV60" s="2"/>
      <c r="AW60" s="2"/>
      <c r="AZ60" s="394" t="s">
        <v>1357</v>
      </c>
      <c r="BB60" s="465">
        <f t="shared" si="0"/>
        <v>60</v>
      </c>
    </row>
    <row r="61" spans="1:54" ht="15" customHeight="1" x14ac:dyDescent="0.25">
      <c r="A61" s="297">
        <v>6</v>
      </c>
      <c r="B61" s="94" t="s">
        <v>875</v>
      </c>
      <c r="C61" s="96"/>
      <c r="D61" s="177"/>
      <c r="E61" s="303">
        <v>5404</v>
      </c>
      <c r="F61" s="303">
        <v>5406</v>
      </c>
      <c r="G61" s="303">
        <v>0</v>
      </c>
      <c r="H61" s="303" t="s">
        <v>581</v>
      </c>
      <c r="I61" s="383" t="s">
        <v>147</v>
      </c>
      <c r="J61" s="303"/>
      <c r="K61" s="303"/>
      <c r="L61" s="303" t="s">
        <v>1081</v>
      </c>
      <c r="M61" s="80"/>
      <c r="N61" s="75"/>
      <c r="O61" s="247" t="str">
        <f t="shared" si="6"/>
        <v/>
      </c>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102"/>
      <c r="AV61" s="2"/>
      <c r="AW61" s="2"/>
      <c r="AZ61" s="394" t="s">
        <v>1358</v>
      </c>
      <c r="BB61" s="465">
        <f t="shared" si="0"/>
        <v>61</v>
      </c>
    </row>
    <row r="62" spans="1:54" ht="15" customHeight="1" x14ac:dyDescent="0.25">
      <c r="A62" s="297">
        <v>7</v>
      </c>
      <c r="B62" s="94" t="s">
        <v>876</v>
      </c>
      <c r="C62" s="96"/>
      <c r="D62" s="177"/>
      <c r="E62" s="303">
        <v>5408</v>
      </c>
      <c r="F62" s="303">
        <v>5410</v>
      </c>
      <c r="G62" s="303">
        <v>0</v>
      </c>
      <c r="H62" s="303" t="s">
        <v>581</v>
      </c>
      <c r="I62" s="383" t="s">
        <v>148</v>
      </c>
      <c r="J62" s="303"/>
      <c r="K62" s="303"/>
      <c r="L62" s="303" t="s">
        <v>1082</v>
      </c>
      <c r="M62" s="80"/>
      <c r="N62" s="75"/>
      <c r="O62" s="247" t="str">
        <f t="shared" si="6"/>
        <v/>
      </c>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102"/>
      <c r="AV62" s="2"/>
      <c r="AW62" s="2"/>
      <c r="AZ62" s="394" t="s">
        <v>1359</v>
      </c>
      <c r="BB62" s="465">
        <f t="shared" si="0"/>
        <v>62</v>
      </c>
    </row>
    <row r="63" spans="1:54" ht="15" customHeight="1" x14ac:dyDescent="0.25">
      <c r="A63" s="297">
        <v>8</v>
      </c>
      <c r="B63" s="94" t="s">
        <v>517</v>
      </c>
      <c r="C63" s="96"/>
      <c r="D63" s="177"/>
      <c r="E63" s="303">
        <v>5412</v>
      </c>
      <c r="F63" s="303">
        <v>5414</v>
      </c>
      <c r="G63" s="303">
        <v>0</v>
      </c>
      <c r="H63" s="303" t="s">
        <v>581</v>
      </c>
      <c r="I63" s="383" t="s">
        <v>149</v>
      </c>
      <c r="J63" s="303"/>
      <c r="K63" s="303"/>
      <c r="L63" s="303" t="s">
        <v>1083</v>
      </c>
      <c r="M63" s="80"/>
      <c r="N63" s="75"/>
      <c r="O63" s="247" t="str">
        <f t="shared" si="6"/>
        <v/>
      </c>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102"/>
      <c r="AV63" s="2"/>
      <c r="AW63" s="2"/>
      <c r="AZ63" s="394" t="s">
        <v>1360</v>
      </c>
      <c r="BB63" s="465">
        <f t="shared" si="0"/>
        <v>63</v>
      </c>
    </row>
    <row r="64" spans="1:54" ht="15" customHeight="1" x14ac:dyDescent="0.25">
      <c r="A64" s="297">
        <v>9</v>
      </c>
      <c r="B64" s="94" t="s">
        <v>922</v>
      </c>
      <c r="C64" s="96"/>
      <c r="D64" s="177"/>
      <c r="E64" s="303">
        <v>5416</v>
      </c>
      <c r="F64" s="303">
        <v>5418</v>
      </c>
      <c r="G64" s="303">
        <v>0</v>
      </c>
      <c r="H64" s="303" t="s">
        <v>581</v>
      </c>
      <c r="I64" s="383" t="s">
        <v>150</v>
      </c>
      <c r="J64" s="303"/>
      <c r="K64" s="303"/>
      <c r="L64" s="303" t="s">
        <v>1084</v>
      </c>
      <c r="M64" s="80"/>
      <c r="N64" s="75"/>
      <c r="O64" s="247" t="str">
        <f t="shared" si="6"/>
        <v/>
      </c>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102"/>
      <c r="AV64" s="2"/>
      <c r="AW64" s="2"/>
      <c r="AZ64" s="394" t="s">
        <v>1361</v>
      </c>
      <c r="BB64" s="465">
        <f t="shared" si="0"/>
        <v>64</v>
      </c>
    </row>
    <row r="65" spans="1:54" ht="15" customHeight="1" x14ac:dyDescent="0.25">
      <c r="A65" s="297">
        <v>10</v>
      </c>
      <c r="B65" s="94" t="s">
        <v>641</v>
      </c>
      <c r="C65" s="96"/>
      <c r="D65" s="177"/>
      <c r="E65" s="303">
        <v>5420</v>
      </c>
      <c r="F65" s="303">
        <v>5422</v>
      </c>
      <c r="G65" s="303">
        <v>0</v>
      </c>
      <c r="H65" s="303" t="s">
        <v>581</v>
      </c>
      <c r="I65" s="383" t="s">
        <v>151</v>
      </c>
      <c r="J65" s="303"/>
      <c r="K65" s="303"/>
      <c r="L65" s="303" t="s">
        <v>1085</v>
      </c>
      <c r="M65" s="80"/>
      <c r="N65" s="75"/>
      <c r="O65" s="247" t="str">
        <f t="shared" si="6"/>
        <v/>
      </c>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102"/>
      <c r="AV65" s="2"/>
      <c r="AW65" s="2"/>
      <c r="AZ65" s="394" t="s">
        <v>1362</v>
      </c>
      <c r="BB65" s="465">
        <f t="shared" si="0"/>
        <v>65</v>
      </c>
    </row>
    <row r="66" spans="1:54" ht="15" customHeight="1" x14ac:dyDescent="0.25">
      <c r="A66" s="297">
        <v>11</v>
      </c>
      <c r="B66" s="94" t="s">
        <v>108</v>
      </c>
      <c r="C66" s="96"/>
      <c r="D66" s="177"/>
      <c r="E66" s="303">
        <v>5424</v>
      </c>
      <c r="F66" s="303">
        <v>5426</v>
      </c>
      <c r="G66" s="303">
        <v>0</v>
      </c>
      <c r="H66" s="303" t="s">
        <v>581</v>
      </c>
      <c r="I66" s="383" t="s">
        <v>152</v>
      </c>
      <c r="J66" s="303"/>
      <c r="K66" s="303"/>
      <c r="L66" s="303" t="s">
        <v>1086</v>
      </c>
      <c r="M66" s="80"/>
      <c r="N66" s="75"/>
      <c r="O66" s="247" t="str">
        <f t="shared" si="6"/>
        <v/>
      </c>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102"/>
      <c r="AV66" s="2"/>
      <c r="AW66" s="2"/>
      <c r="AZ66" s="394" t="s">
        <v>1363</v>
      </c>
      <c r="BB66" s="465">
        <f t="shared" si="0"/>
        <v>66</v>
      </c>
    </row>
    <row r="67" spans="1:54" ht="15" customHeight="1" x14ac:dyDescent="0.25">
      <c r="A67" s="297">
        <v>12</v>
      </c>
      <c r="B67" s="94" t="s">
        <v>518</v>
      </c>
      <c r="C67" s="96"/>
      <c r="D67" s="177"/>
      <c r="E67" s="303">
        <v>5428</v>
      </c>
      <c r="F67" s="303">
        <v>5430</v>
      </c>
      <c r="G67" s="303">
        <v>0</v>
      </c>
      <c r="H67" s="303" t="s">
        <v>581</v>
      </c>
      <c r="I67" s="383" t="s">
        <v>153</v>
      </c>
      <c r="J67" s="303"/>
      <c r="K67" s="303"/>
      <c r="L67" s="303" t="s">
        <v>1087</v>
      </c>
      <c r="M67" s="80"/>
      <c r="N67" s="75"/>
      <c r="O67" s="247" t="str">
        <f t="shared" si="6"/>
        <v/>
      </c>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102"/>
      <c r="AV67" s="2"/>
      <c r="AW67" s="2"/>
      <c r="AZ67" s="394" t="s">
        <v>1364</v>
      </c>
      <c r="BB67" s="465">
        <f t="shared" si="0"/>
        <v>67</v>
      </c>
    </row>
    <row r="68" spans="1:54" ht="15" customHeight="1" x14ac:dyDescent="0.25">
      <c r="A68" s="297">
        <v>13</v>
      </c>
      <c r="B68" s="94" t="s">
        <v>109</v>
      </c>
      <c r="C68" s="96"/>
      <c r="D68" s="177"/>
      <c r="E68" s="303">
        <v>5432</v>
      </c>
      <c r="F68" s="303">
        <v>5434</v>
      </c>
      <c r="G68" s="303">
        <v>0</v>
      </c>
      <c r="H68" s="303" t="s">
        <v>581</v>
      </c>
      <c r="I68" s="383" t="s">
        <v>154</v>
      </c>
      <c r="J68" s="303"/>
      <c r="K68" s="303"/>
      <c r="L68" s="303" t="s">
        <v>1088</v>
      </c>
      <c r="M68" s="80"/>
      <c r="N68" s="75"/>
      <c r="O68" s="247" t="str">
        <f t="shared" si="6"/>
        <v/>
      </c>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102"/>
      <c r="AV68" s="2"/>
      <c r="AW68" s="2"/>
      <c r="AZ68" s="394" t="s">
        <v>1365</v>
      </c>
      <c r="BB68" s="465">
        <f t="shared" si="0"/>
        <v>68</v>
      </c>
    </row>
    <row r="69" spans="1:54" ht="15" customHeight="1" x14ac:dyDescent="0.25">
      <c r="A69" s="297">
        <v>14</v>
      </c>
      <c r="B69" s="94" t="s">
        <v>52</v>
      </c>
      <c r="C69" s="96"/>
      <c r="D69" s="177"/>
      <c r="E69" s="303">
        <v>5436</v>
      </c>
      <c r="F69" s="303">
        <v>5438</v>
      </c>
      <c r="G69" s="303">
        <v>0</v>
      </c>
      <c r="H69" s="303" t="s">
        <v>581</v>
      </c>
      <c r="I69" s="383" t="s">
        <v>155</v>
      </c>
      <c r="J69" s="303"/>
      <c r="K69" s="303"/>
      <c r="L69" s="303" t="s">
        <v>1089</v>
      </c>
      <c r="M69" s="80"/>
      <c r="N69" s="75"/>
      <c r="O69" s="247" t="str">
        <f t="shared" si="6"/>
        <v/>
      </c>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102"/>
      <c r="AV69" s="2"/>
      <c r="AW69" s="2"/>
      <c r="AZ69" s="394" t="s">
        <v>1366</v>
      </c>
      <c r="BB69" s="465">
        <f t="shared" si="0"/>
        <v>69</v>
      </c>
    </row>
    <row r="70" spans="1:54" ht="15" customHeight="1" x14ac:dyDescent="0.25">
      <c r="A70" s="297">
        <v>15</v>
      </c>
      <c r="B70" s="94" t="s">
        <v>53</v>
      </c>
      <c r="C70" s="96"/>
      <c r="D70" s="177"/>
      <c r="E70" s="303">
        <v>5440</v>
      </c>
      <c r="F70" s="303">
        <v>5442</v>
      </c>
      <c r="G70" s="303">
        <v>0</v>
      </c>
      <c r="H70" s="303" t="s">
        <v>581</v>
      </c>
      <c r="I70" s="383" t="s">
        <v>156</v>
      </c>
      <c r="J70" s="303"/>
      <c r="K70" s="303"/>
      <c r="L70" s="303" t="s">
        <v>1090</v>
      </c>
      <c r="M70" s="80"/>
      <c r="N70" s="75"/>
      <c r="O70" s="247" t="str">
        <f t="shared" si="6"/>
        <v/>
      </c>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102"/>
      <c r="AV70" s="2"/>
      <c r="AW70" s="2"/>
      <c r="AZ70" s="394" t="s">
        <v>1367</v>
      </c>
      <c r="BB70" s="465">
        <f t="shared" si="0"/>
        <v>70</v>
      </c>
    </row>
    <row r="71" spans="1:54" ht="15" customHeight="1" x14ac:dyDescent="0.25">
      <c r="A71" s="297">
        <v>16</v>
      </c>
      <c r="B71" s="94" t="s">
        <v>642</v>
      </c>
      <c r="C71" s="96"/>
      <c r="D71" s="177"/>
      <c r="E71" s="303">
        <v>5444</v>
      </c>
      <c r="F71" s="303">
        <v>5446</v>
      </c>
      <c r="G71" s="303">
        <v>0</v>
      </c>
      <c r="H71" s="303" t="s">
        <v>581</v>
      </c>
      <c r="I71" s="383" t="s">
        <v>157</v>
      </c>
      <c r="J71" s="303"/>
      <c r="K71" s="303"/>
      <c r="L71" s="303" t="s">
        <v>1091</v>
      </c>
      <c r="M71" s="80"/>
      <c r="N71" s="75"/>
      <c r="O71" s="247" t="str">
        <f t="shared" si="6"/>
        <v/>
      </c>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102"/>
      <c r="AV71" s="2"/>
      <c r="AW71" s="2"/>
      <c r="AZ71" s="394" t="s">
        <v>1368</v>
      </c>
      <c r="BB71" s="465">
        <f t="shared" si="0"/>
        <v>71</v>
      </c>
    </row>
    <row r="72" spans="1:54" ht="15" customHeight="1" x14ac:dyDescent="0.25">
      <c r="A72" s="297">
        <v>17</v>
      </c>
      <c r="B72" s="94" t="s">
        <v>54</v>
      </c>
      <c r="C72" s="96"/>
      <c r="D72" s="177"/>
      <c r="E72" s="303">
        <v>5448</v>
      </c>
      <c r="F72" s="303">
        <v>5450</v>
      </c>
      <c r="G72" s="303">
        <v>0</v>
      </c>
      <c r="H72" s="303" t="s">
        <v>581</v>
      </c>
      <c r="I72" s="383" t="s">
        <v>158</v>
      </c>
      <c r="J72" s="303"/>
      <c r="K72" s="303"/>
      <c r="L72" s="303" t="s">
        <v>1092</v>
      </c>
      <c r="M72" s="80"/>
      <c r="N72" s="75"/>
      <c r="O72" s="247" t="str">
        <f t="shared" si="6"/>
        <v/>
      </c>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102"/>
      <c r="AV72" s="2"/>
      <c r="AW72" s="2"/>
      <c r="AZ72" s="394" t="s">
        <v>1369</v>
      </c>
      <c r="BB72" s="465">
        <f t="shared" si="0"/>
        <v>72</v>
      </c>
    </row>
    <row r="73" spans="1:54" ht="15" customHeight="1" x14ac:dyDescent="0.25">
      <c r="A73" s="297">
        <v>18</v>
      </c>
      <c r="B73" s="94" t="s">
        <v>55</v>
      </c>
      <c r="C73" s="96"/>
      <c r="D73" s="177"/>
      <c r="E73" s="303">
        <v>5452</v>
      </c>
      <c r="F73" s="303">
        <v>5454</v>
      </c>
      <c r="G73" s="303">
        <v>0</v>
      </c>
      <c r="H73" s="303" t="s">
        <v>581</v>
      </c>
      <c r="I73" s="383" t="s">
        <v>159</v>
      </c>
      <c r="J73" s="303"/>
      <c r="K73" s="303"/>
      <c r="L73" s="303" t="s">
        <v>1093</v>
      </c>
      <c r="M73" s="80"/>
      <c r="N73" s="75"/>
      <c r="O73" s="247" t="str">
        <f t="shared" si="6"/>
        <v/>
      </c>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102"/>
      <c r="AV73" s="2"/>
      <c r="AW73" s="2"/>
      <c r="AZ73" s="394" t="s">
        <v>1370</v>
      </c>
      <c r="BB73" s="465">
        <f t="shared" si="0"/>
        <v>73</v>
      </c>
    </row>
    <row r="74" spans="1:54" ht="15" customHeight="1" x14ac:dyDescent="0.25">
      <c r="A74" s="297">
        <v>19</v>
      </c>
      <c r="B74" s="94" t="s">
        <v>79</v>
      </c>
      <c r="C74" s="96"/>
      <c r="D74" s="177"/>
      <c r="E74" s="303">
        <v>5456</v>
      </c>
      <c r="F74" s="303">
        <v>5458</v>
      </c>
      <c r="G74" s="303">
        <v>0</v>
      </c>
      <c r="H74" s="303" t="s">
        <v>581</v>
      </c>
      <c r="I74" s="383" t="s">
        <v>160</v>
      </c>
      <c r="J74" s="303"/>
      <c r="K74" s="303"/>
      <c r="L74" s="303" t="s">
        <v>1094</v>
      </c>
      <c r="M74" s="80"/>
      <c r="N74" s="75"/>
      <c r="O74" s="247" t="str">
        <f t="shared" si="6"/>
        <v/>
      </c>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102"/>
      <c r="AV74" s="2"/>
      <c r="AW74" s="2"/>
      <c r="AZ74" s="394" t="s">
        <v>1371</v>
      </c>
      <c r="BB74" s="465">
        <f t="shared" ref="BB74:BB137" si="7">IF(AZ74="","",ROW())</f>
        <v>74</v>
      </c>
    </row>
    <row r="75" spans="1:54" ht="15" customHeight="1" x14ac:dyDescent="0.25">
      <c r="A75" s="297">
        <v>20</v>
      </c>
      <c r="B75" s="159" t="s">
        <v>619</v>
      </c>
      <c r="C75" s="96"/>
      <c r="D75" s="177"/>
      <c r="E75" s="303">
        <v>5460</v>
      </c>
      <c r="F75" s="303">
        <v>5462</v>
      </c>
      <c r="G75" s="303">
        <v>0</v>
      </c>
      <c r="H75" s="303" t="s">
        <v>581</v>
      </c>
      <c r="I75" s="383" t="s">
        <v>161</v>
      </c>
      <c r="J75" s="303"/>
      <c r="K75" s="303"/>
      <c r="L75" s="303" t="s">
        <v>1095</v>
      </c>
      <c r="M75" s="260" t="str">
        <f>IF(ISERROR(AVERAGE(M56:M74)),"",SUM(M56:M74))</f>
        <v/>
      </c>
      <c r="N75" s="262"/>
      <c r="O75" s="246" t="str">
        <f t="shared" ref="O75:AT75" si="8">IF(ISERROR(AVERAGE(O56:O74)),"",SUM(O56:O74))</f>
        <v/>
      </c>
      <c r="P75" s="260" t="str">
        <f t="shared" si="8"/>
        <v/>
      </c>
      <c r="Q75" s="260" t="str">
        <f t="shared" si="8"/>
        <v/>
      </c>
      <c r="R75" s="260" t="str">
        <f t="shared" si="8"/>
        <v/>
      </c>
      <c r="S75" s="260" t="str">
        <f t="shared" si="8"/>
        <v/>
      </c>
      <c r="T75" s="260" t="str">
        <f t="shared" si="8"/>
        <v/>
      </c>
      <c r="U75" s="260" t="str">
        <f t="shared" si="8"/>
        <v/>
      </c>
      <c r="V75" s="260" t="str">
        <f t="shared" si="8"/>
        <v/>
      </c>
      <c r="W75" s="260" t="str">
        <f t="shared" si="8"/>
        <v/>
      </c>
      <c r="X75" s="260" t="str">
        <f t="shared" si="8"/>
        <v/>
      </c>
      <c r="Y75" s="260" t="str">
        <f t="shared" si="8"/>
        <v/>
      </c>
      <c r="Z75" s="260" t="str">
        <f t="shared" si="8"/>
        <v/>
      </c>
      <c r="AA75" s="260" t="str">
        <f t="shared" si="8"/>
        <v/>
      </c>
      <c r="AB75" s="260" t="str">
        <f t="shared" si="8"/>
        <v/>
      </c>
      <c r="AC75" s="260" t="str">
        <f t="shared" si="8"/>
        <v/>
      </c>
      <c r="AD75" s="260" t="str">
        <f t="shared" si="8"/>
        <v/>
      </c>
      <c r="AE75" s="260" t="str">
        <f t="shared" si="8"/>
        <v/>
      </c>
      <c r="AF75" s="260" t="str">
        <f t="shared" si="8"/>
        <v/>
      </c>
      <c r="AG75" s="260" t="str">
        <f t="shared" si="8"/>
        <v/>
      </c>
      <c r="AH75" s="260" t="str">
        <f t="shared" si="8"/>
        <v/>
      </c>
      <c r="AI75" s="260" t="str">
        <f t="shared" si="8"/>
        <v/>
      </c>
      <c r="AJ75" s="260" t="str">
        <f t="shared" si="8"/>
        <v/>
      </c>
      <c r="AK75" s="260" t="str">
        <f t="shared" si="8"/>
        <v/>
      </c>
      <c r="AL75" s="260" t="str">
        <f t="shared" si="8"/>
        <v/>
      </c>
      <c r="AM75" s="260" t="str">
        <f t="shared" si="8"/>
        <v/>
      </c>
      <c r="AN75" s="260" t="str">
        <f t="shared" si="8"/>
        <v/>
      </c>
      <c r="AO75" s="260" t="str">
        <f t="shared" si="8"/>
        <v/>
      </c>
      <c r="AP75" s="260" t="str">
        <f t="shared" si="8"/>
        <v/>
      </c>
      <c r="AQ75" s="260" t="str">
        <f t="shared" si="8"/>
        <v/>
      </c>
      <c r="AR75" s="260" t="str">
        <f t="shared" si="8"/>
        <v/>
      </c>
      <c r="AS75" s="260" t="str">
        <f t="shared" si="8"/>
        <v/>
      </c>
      <c r="AT75" s="260" t="str">
        <f t="shared" si="8"/>
        <v/>
      </c>
      <c r="AU75" s="102"/>
      <c r="AV75" s="2"/>
      <c r="AW75" s="2"/>
      <c r="AZ75" s="394"/>
      <c r="BB75" s="465" t="str">
        <f t="shared" si="7"/>
        <v/>
      </c>
    </row>
    <row r="76" spans="1:54" ht="13.5" customHeight="1" x14ac:dyDescent="0.25">
      <c r="A76" s="297">
        <v>21</v>
      </c>
      <c r="B76" s="973" t="s">
        <v>10</v>
      </c>
      <c r="C76" s="974"/>
      <c r="D76" s="75"/>
      <c r="E76" s="303">
        <v>5464</v>
      </c>
      <c r="F76" s="303">
        <v>5466</v>
      </c>
      <c r="G76" s="303">
        <v>0</v>
      </c>
      <c r="H76" s="303" t="s">
        <v>581</v>
      </c>
      <c r="I76" s="383" t="s">
        <v>162</v>
      </c>
      <c r="J76" s="303"/>
      <c r="K76" s="303"/>
      <c r="L76" s="303" t="s">
        <v>1096</v>
      </c>
      <c r="M76" s="79"/>
      <c r="O76" s="247" t="str">
        <f>IF(ISNUMBER(M76),M76,IF(ISERROR(AVERAGE(P76:AT76)),"",SUM(P76:AT76)))</f>
        <v/>
      </c>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105"/>
      <c r="AV76" s="2"/>
      <c r="AW76" s="2"/>
      <c r="AZ76" s="394" t="s">
        <v>1372</v>
      </c>
      <c r="BB76" s="465">
        <f t="shared" si="7"/>
        <v>76</v>
      </c>
    </row>
    <row r="77" spans="1:54" ht="15" customHeight="1" thickBot="1" x14ac:dyDescent="0.3">
      <c r="A77" s="298">
        <v>22</v>
      </c>
      <c r="B77" s="159" t="s">
        <v>307</v>
      </c>
      <c r="C77" s="98"/>
      <c r="D77" s="285"/>
      <c r="E77" s="303">
        <v>5468</v>
      </c>
      <c r="F77" s="303">
        <v>5470</v>
      </c>
      <c r="G77" s="303">
        <v>0</v>
      </c>
      <c r="H77" s="303" t="s">
        <v>581</v>
      </c>
      <c r="I77" s="383" t="s">
        <v>163</v>
      </c>
      <c r="J77" s="303"/>
      <c r="K77" s="303"/>
      <c r="L77" s="303" t="s">
        <v>1097</v>
      </c>
      <c r="M77" s="260" t="str">
        <f>IF(ISNUMBER(M79),M79,IF(ISERROR(AVERAGE(M75:M76)),"",SUM(M75:M76)))</f>
        <v/>
      </c>
      <c r="N77" s="261"/>
      <c r="O77" s="248" t="str">
        <f>IF(ISNUMBER(M79),M79,IF(COUNT(P79:AT79)&gt;0,SUM(P79:AT79),IF(ISERROR(AVERAGE(O75:O76)),"",SUM(O75:O76))))</f>
        <v/>
      </c>
      <c r="P77" s="260" t="str">
        <f>IF(ISNUMBER(P79),P79,IF(ISERROR(AVERAGE(P75:P76)),"",SUM(P75:P76)))</f>
        <v/>
      </c>
      <c r="Q77" s="260" t="str">
        <f t="shared" ref="Q77:AT77" si="9">IF(ISNUMBER(Q79),Q79,IF(ISERROR(AVERAGE(Q75:Q76)),"",SUM(Q75:Q76)))</f>
        <v/>
      </c>
      <c r="R77" s="260" t="str">
        <f t="shared" si="9"/>
        <v/>
      </c>
      <c r="S77" s="260" t="str">
        <f t="shared" si="9"/>
        <v/>
      </c>
      <c r="T77" s="260" t="str">
        <f t="shared" si="9"/>
        <v/>
      </c>
      <c r="U77" s="260" t="str">
        <f t="shared" si="9"/>
        <v/>
      </c>
      <c r="V77" s="260" t="str">
        <f t="shared" si="9"/>
        <v/>
      </c>
      <c r="W77" s="260" t="str">
        <f t="shared" si="9"/>
        <v/>
      </c>
      <c r="X77" s="260" t="str">
        <f t="shared" si="9"/>
        <v/>
      </c>
      <c r="Y77" s="260" t="str">
        <f t="shared" si="9"/>
        <v/>
      </c>
      <c r="Z77" s="260" t="str">
        <f t="shared" si="9"/>
        <v/>
      </c>
      <c r="AA77" s="260" t="str">
        <f t="shared" si="9"/>
        <v/>
      </c>
      <c r="AB77" s="260" t="str">
        <f t="shared" si="9"/>
        <v/>
      </c>
      <c r="AC77" s="260" t="str">
        <f t="shared" si="9"/>
        <v/>
      </c>
      <c r="AD77" s="260" t="str">
        <f t="shared" si="9"/>
        <v/>
      </c>
      <c r="AE77" s="260" t="str">
        <f t="shared" si="9"/>
        <v/>
      </c>
      <c r="AF77" s="260" t="str">
        <f t="shared" si="9"/>
        <v/>
      </c>
      <c r="AG77" s="260" t="str">
        <f t="shared" si="9"/>
        <v/>
      </c>
      <c r="AH77" s="260" t="str">
        <f t="shared" si="9"/>
        <v/>
      </c>
      <c r="AI77" s="260" t="str">
        <f t="shared" si="9"/>
        <v/>
      </c>
      <c r="AJ77" s="260" t="str">
        <f t="shared" si="9"/>
        <v/>
      </c>
      <c r="AK77" s="260" t="str">
        <f t="shared" si="9"/>
        <v/>
      </c>
      <c r="AL77" s="260" t="str">
        <f t="shared" si="9"/>
        <v/>
      </c>
      <c r="AM77" s="260" t="str">
        <f t="shared" si="9"/>
        <v/>
      </c>
      <c r="AN77" s="260" t="str">
        <f t="shared" si="9"/>
        <v/>
      </c>
      <c r="AO77" s="260" t="str">
        <f t="shared" si="9"/>
        <v/>
      </c>
      <c r="AP77" s="260" t="str">
        <f t="shared" si="9"/>
        <v/>
      </c>
      <c r="AQ77" s="260" t="str">
        <f t="shared" si="9"/>
        <v/>
      </c>
      <c r="AR77" s="260" t="str">
        <f t="shared" si="9"/>
        <v/>
      </c>
      <c r="AS77" s="260" t="str">
        <f t="shared" si="9"/>
        <v/>
      </c>
      <c r="AT77" s="260" t="str">
        <f t="shared" si="9"/>
        <v/>
      </c>
      <c r="AU77" s="102"/>
      <c r="AV77" s="2"/>
      <c r="AW77" s="2"/>
      <c r="AZ77" s="394"/>
      <c r="BB77" s="465" t="str">
        <f t="shared" si="7"/>
        <v/>
      </c>
    </row>
    <row r="78" spans="1:54" ht="13.5" customHeight="1" thickBot="1" x14ac:dyDescent="0.3">
      <c r="A78" s="94"/>
      <c r="B78" s="75"/>
      <c r="C78" s="75"/>
      <c r="D78" s="75"/>
      <c r="E78" s="303"/>
      <c r="F78" s="303" t="s">
        <v>587</v>
      </c>
      <c r="G78" s="303"/>
      <c r="H78" s="303"/>
      <c r="J78" s="303"/>
      <c r="K78" s="303"/>
      <c r="L78" s="303"/>
      <c r="M78" s="75"/>
      <c r="N78" s="75"/>
      <c r="O78" s="249"/>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102"/>
      <c r="AV78" s="2"/>
      <c r="AW78" s="2"/>
      <c r="AZ78" s="394"/>
      <c r="BB78" s="465" t="str">
        <f t="shared" si="7"/>
        <v/>
      </c>
    </row>
    <row r="79" spans="1:54" ht="15" customHeight="1" thickTop="1" thickBot="1" x14ac:dyDescent="0.3">
      <c r="A79" s="299">
        <v>23</v>
      </c>
      <c r="B79" s="967" t="s">
        <v>647</v>
      </c>
      <c r="C79" s="968"/>
      <c r="D79" s="177"/>
      <c r="E79" s="303">
        <v>5472</v>
      </c>
      <c r="F79" s="303">
        <v>5474</v>
      </c>
      <c r="G79" s="303">
        <v>0</v>
      </c>
      <c r="H79" s="303" t="s">
        <v>581</v>
      </c>
      <c r="I79" s="383" t="s">
        <v>164</v>
      </c>
      <c r="J79" s="303"/>
      <c r="K79" s="303"/>
      <c r="L79" s="303" t="s">
        <v>1097</v>
      </c>
      <c r="M79" s="208"/>
      <c r="N79" s="120"/>
      <c r="O79" s="376" t="str">
        <f>IF(M79="","",M79)</f>
        <v/>
      </c>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102"/>
      <c r="AV79" s="2"/>
      <c r="AW79" s="2"/>
      <c r="AZ79" s="394" t="s">
        <v>1373</v>
      </c>
      <c r="BB79" s="465">
        <f t="shared" si="7"/>
        <v>79</v>
      </c>
    </row>
    <row r="80" spans="1:54" ht="30" customHeight="1" thickTop="1" x14ac:dyDescent="0.25">
      <c r="A80" s="295"/>
      <c r="B80" s="969"/>
      <c r="C80" s="970"/>
      <c r="D80" s="287"/>
      <c r="E80" s="303"/>
      <c r="F80" s="303" t="s">
        <v>587</v>
      </c>
      <c r="G80" s="303"/>
      <c r="H80" s="303"/>
      <c r="I80" s="383"/>
      <c r="J80" s="303"/>
      <c r="K80" s="303"/>
      <c r="L80" s="303"/>
      <c r="M80" s="101"/>
      <c r="N80" s="101"/>
      <c r="O80" s="250"/>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4"/>
      <c r="AV80" s="2"/>
      <c r="AW80" s="2"/>
      <c r="AZ80" s="394"/>
      <c r="BB80" s="465" t="str">
        <f t="shared" si="7"/>
        <v/>
      </c>
    </row>
    <row r="81" spans="1:54" ht="15" customHeight="1" x14ac:dyDescent="0.25">
      <c r="A81" s="2"/>
      <c r="B81" s="2"/>
      <c r="C81" s="2"/>
      <c r="D81" s="2"/>
      <c r="E81" s="303"/>
      <c r="F81" s="303" t="s">
        <v>587</v>
      </c>
      <c r="G81" s="303"/>
      <c r="H81" s="303"/>
      <c r="I81" s="383"/>
      <c r="J81" s="303"/>
      <c r="K81" s="303"/>
      <c r="L81" s="303"/>
      <c r="M81" s="2"/>
      <c r="N81" s="2"/>
      <c r="O81" s="251"/>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Z81" s="394"/>
      <c r="BB81" s="465" t="str">
        <f t="shared" si="7"/>
        <v/>
      </c>
    </row>
    <row r="82" spans="1:54" ht="21" customHeight="1" thickBot="1" x14ac:dyDescent="0.35">
      <c r="A82" s="118" t="s">
        <v>500</v>
      </c>
      <c r="B82" s="115"/>
      <c r="C82" s="119"/>
      <c r="D82" s="85"/>
      <c r="E82" s="303"/>
      <c r="F82" s="303" t="s">
        <v>587</v>
      </c>
      <c r="G82" s="303"/>
      <c r="H82" s="303"/>
      <c r="I82" s="383"/>
      <c r="J82" s="303"/>
      <c r="K82" s="303"/>
      <c r="L82" s="303"/>
      <c r="M82" s="87"/>
      <c r="N82" s="87"/>
      <c r="O82" s="252"/>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52"/>
      <c r="AV82" s="2"/>
      <c r="AW82" s="2"/>
      <c r="AZ82" s="394"/>
      <c r="BB82" s="465" t="str">
        <f t="shared" si="7"/>
        <v/>
      </c>
    </row>
    <row r="83" spans="1:54" ht="15" customHeight="1" x14ac:dyDescent="0.25">
      <c r="A83" s="84">
        <v>1</v>
      </c>
      <c r="B83" s="94" t="s">
        <v>519</v>
      </c>
      <c r="C83" s="96"/>
      <c r="D83" s="177"/>
      <c r="E83" s="303">
        <v>5476</v>
      </c>
      <c r="F83" s="303">
        <v>5478</v>
      </c>
      <c r="G83" s="303">
        <v>0</v>
      </c>
      <c r="H83" s="303" t="s">
        <v>581</v>
      </c>
      <c r="I83" s="383" t="s">
        <v>165</v>
      </c>
      <c r="J83" s="303"/>
      <c r="K83" s="303"/>
      <c r="L83" s="303" t="s">
        <v>1098</v>
      </c>
      <c r="M83" s="88"/>
      <c r="N83" s="75"/>
      <c r="O83" s="253" t="str">
        <f t="shared" ref="O83:O92" si="10">IF(ISNUMBER(M83),M83,IF(ISERROR(AVERAGE(P83:AT83)),"",SUM(P83:AT83)))</f>
        <v/>
      </c>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102"/>
      <c r="AV83" s="2"/>
      <c r="AW83" s="2"/>
      <c r="AZ83" s="394" t="s">
        <v>1464</v>
      </c>
      <c r="BB83" s="465">
        <f t="shared" si="7"/>
        <v>83</v>
      </c>
    </row>
    <row r="84" spans="1:54" ht="15" customHeight="1" x14ac:dyDescent="0.25">
      <c r="A84" s="297">
        <v>2</v>
      </c>
      <c r="B84" s="94" t="s">
        <v>877</v>
      </c>
      <c r="C84" s="96"/>
      <c r="D84" s="177"/>
      <c r="E84" s="303">
        <v>5480</v>
      </c>
      <c r="F84" s="303">
        <v>5482</v>
      </c>
      <c r="G84" s="303">
        <v>0</v>
      </c>
      <c r="H84" s="303" t="s">
        <v>581</v>
      </c>
      <c r="I84" s="383" t="s">
        <v>166</v>
      </c>
      <c r="J84" s="303"/>
      <c r="K84" s="303"/>
      <c r="L84" s="303" t="s">
        <v>1099</v>
      </c>
      <c r="M84" s="80"/>
      <c r="N84" s="75"/>
      <c r="O84" s="247" t="str">
        <f t="shared" si="10"/>
        <v/>
      </c>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102"/>
      <c r="AV84" s="2"/>
      <c r="AW84" s="2"/>
      <c r="AZ84" s="394" t="s">
        <v>1374</v>
      </c>
      <c r="BB84" s="465">
        <f t="shared" si="7"/>
        <v>84</v>
      </c>
    </row>
    <row r="85" spans="1:54" ht="15" customHeight="1" x14ac:dyDescent="0.25">
      <c r="A85" s="297">
        <v>3</v>
      </c>
      <c r="B85" s="94" t="s">
        <v>520</v>
      </c>
      <c r="C85" s="96"/>
      <c r="D85" s="177"/>
      <c r="E85" s="303">
        <v>5488</v>
      </c>
      <c r="F85" s="303">
        <v>5490</v>
      </c>
      <c r="G85" s="303">
        <v>0</v>
      </c>
      <c r="H85" s="303" t="s">
        <v>581</v>
      </c>
      <c r="I85" s="383" t="s">
        <v>167</v>
      </c>
      <c r="J85" s="303"/>
      <c r="K85" s="303"/>
      <c r="L85" s="303" t="s">
        <v>1100</v>
      </c>
      <c r="M85" s="80"/>
      <c r="N85" s="75"/>
      <c r="O85" s="247" t="str">
        <f t="shared" si="10"/>
        <v/>
      </c>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102"/>
      <c r="AV85" s="2"/>
      <c r="AW85" s="2"/>
      <c r="AZ85" s="394" t="s">
        <v>1375</v>
      </c>
      <c r="BB85" s="465">
        <f t="shared" si="7"/>
        <v>85</v>
      </c>
    </row>
    <row r="86" spans="1:54" ht="15" customHeight="1" x14ac:dyDescent="0.25">
      <c r="A86" s="297">
        <v>4</v>
      </c>
      <c r="B86" s="94" t="s">
        <v>521</v>
      </c>
      <c r="C86" s="96"/>
      <c r="D86" s="177"/>
      <c r="E86" s="303">
        <v>5492</v>
      </c>
      <c r="F86" s="303">
        <v>5494</v>
      </c>
      <c r="G86" s="303">
        <v>0</v>
      </c>
      <c r="H86" s="303" t="s">
        <v>581</v>
      </c>
      <c r="I86" s="383" t="s">
        <v>168</v>
      </c>
      <c r="J86" s="303"/>
      <c r="K86" s="303"/>
      <c r="L86" s="303" t="s">
        <v>1101</v>
      </c>
      <c r="M86" s="80"/>
      <c r="N86" s="75"/>
      <c r="O86" s="247" t="str">
        <f t="shared" si="10"/>
        <v/>
      </c>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102"/>
      <c r="AV86" s="2"/>
      <c r="AW86" s="2"/>
      <c r="AZ86" s="394" t="s">
        <v>1376</v>
      </c>
      <c r="BB86" s="465">
        <f t="shared" si="7"/>
        <v>86</v>
      </c>
    </row>
    <row r="87" spans="1:54" ht="15" customHeight="1" x14ac:dyDescent="0.25">
      <c r="A87" s="297">
        <v>5</v>
      </c>
      <c r="B87" s="94" t="s">
        <v>923</v>
      </c>
      <c r="C87" s="96"/>
      <c r="D87" s="177"/>
      <c r="E87" s="303">
        <v>5496</v>
      </c>
      <c r="F87" s="303">
        <v>5498</v>
      </c>
      <c r="G87" s="303">
        <v>0</v>
      </c>
      <c r="H87" s="303" t="s">
        <v>581</v>
      </c>
      <c r="I87" s="383" t="s">
        <v>169</v>
      </c>
      <c r="J87" s="303"/>
      <c r="K87" s="303"/>
      <c r="L87" s="303" t="s">
        <v>1102</v>
      </c>
      <c r="M87" s="80"/>
      <c r="N87" s="75"/>
      <c r="O87" s="247" t="str">
        <f t="shared" si="10"/>
        <v/>
      </c>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102"/>
      <c r="AV87" s="2"/>
      <c r="AW87" s="2"/>
      <c r="AZ87" s="394" t="s">
        <v>1377</v>
      </c>
      <c r="BB87" s="465">
        <f t="shared" si="7"/>
        <v>87</v>
      </c>
    </row>
    <row r="88" spans="1:54" ht="15" customHeight="1" x14ac:dyDescent="0.25">
      <c r="A88" s="297">
        <v>6</v>
      </c>
      <c r="B88" s="94" t="s">
        <v>110</v>
      </c>
      <c r="C88" s="96"/>
      <c r="D88" s="177"/>
      <c r="E88" s="303">
        <v>5500</v>
      </c>
      <c r="F88" s="303">
        <v>5502</v>
      </c>
      <c r="G88" s="303">
        <v>0</v>
      </c>
      <c r="H88" s="303" t="s">
        <v>581</v>
      </c>
      <c r="I88" s="383" t="s">
        <v>170</v>
      </c>
      <c r="J88" s="303"/>
      <c r="K88" s="303"/>
      <c r="L88" s="303" t="s">
        <v>1103</v>
      </c>
      <c r="M88" s="80"/>
      <c r="N88" s="75"/>
      <c r="O88" s="247" t="str">
        <f t="shared" si="10"/>
        <v/>
      </c>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102"/>
      <c r="AV88" s="2"/>
      <c r="AW88" s="2"/>
      <c r="AZ88" s="394" t="s">
        <v>1378</v>
      </c>
      <c r="BB88" s="465">
        <f t="shared" si="7"/>
        <v>88</v>
      </c>
    </row>
    <row r="89" spans="1:54" ht="15" customHeight="1" x14ac:dyDescent="0.25">
      <c r="A89" s="297">
        <v>7</v>
      </c>
      <c r="B89" s="94" t="s">
        <v>522</v>
      </c>
      <c r="C89" s="96"/>
      <c r="D89" s="177"/>
      <c r="E89" s="303">
        <v>5504</v>
      </c>
      <c r="F89" s="303">
        <v>5506</v>
      </c>
      <c r="G89" s="303">
        <v>0</v>
      </c>
      <c r="H89" s="303" t="s">
        <v>581</v>
      </c>
      <c r="I89" s="383" t="s">
        <v>171</v>
      </c>
      <c r="J89" s="303"/>
      <c r="K89" s="303"/>
      <c r="L89" s="303" t="s">
        <v>1104</v>
      </c>
      <c r="M89" s="80"/>
      <c r="N89" s="75"/>
      <c r="O89" s="247" t="str">
        <f t="shared" si="10"/>
        <v/>
      </c>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102"/>
      <c r="AV89" s="2"/>
      <c r="AW89" s="2"/>
      <c r="AZ89" s="394" t="s">
        <v>1379</v>
      </c>
      <c r="BB89" s="465">
        <f t="shared" si="7"/>
        <v>89</v>
      </c>
    </row>
    <row r="90" spans="1:54" ht="15" customHeight="1" x14ac:dyDescent="0.25">
      <c r="A90" s="297">
        <v>8</v>
      </c>
      <c r="B90" s="94" t="s">
        <v>538</v>
      </c>
      <c r="C90" s="96"/>
      <c r="D90" s="177"/>
      <c r="E90" s="303">
        <v>8519</v>
      </c>
      <c r="F90" s="303">
        <v>8521</v>
      </c>
      <c r="G90" s="303">
        <v>0</v>
      </c>
      <c r="H90" s="303" t="s">
        <v>581</v>
      </c>
      <c r="I90" s="383" t="s">
        <v>172</v>
      </c>
      <c r="J90" s="303"/>
      <c r="K90" s="303"/>
      <c r="L90" s="303" t="s">
        <v>1105</v>
      </c>
      <c r="M90" s="80"/>
      <c r="N90" s="75"/>
      <c r="O90" s="247" t="str">
        <f t="shared" si="10"/>
        <v/>
      </c>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102"/>
      <c r="AV90" s="2"/>
      <c r="AW90" s="2"/>
      <c r="AZ90" s="394" t="s">
        <v>1380</v>
      </c>
      <c r="BB90" s="465">
        <f t="shared" si="7"/>
        <v>90</v>
      </c>
    </row>
    <row r="91" spans="1:54" ht="15" customHeight="1" x14ac:dyDescent="0.25">
      <c r="A91" s="297">
        <v>9</v>
      </c>
      <c r="B91" s="94" t="s">
        <v>523</v>
      </c>
      <c r="C91" s="96"/>
      <c r="D91" s="177"/>
      <c r="E91" s="303">
        <v>5508</v>
      </c>
      <c r="F91" s="303">
        <v>5510</v>
      </c>
      <c r="G91" s="303">
        <v>0</v>
      </c>
      <c r="H91" s="303" t="s">
        <v>581</v>
      </c>
      <c r="I91" s="383" t="s">
        <v>173</v>
      </c>
      <c r="J91" s="303"/>
      <c r="K91" s="303"/>
      <c r="L91" s="303" t="s">
        <v>1106</v>
      </c>
      <c r="M91" s="80"/>
      <c r="N91" s="75"/>
      <c r="O91" s="247" t="str">
        <f t="shared" si="10"/>
        <v/>
      </c>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102"/>
      <c r="AV91" s="2"/>
      <c r="AW91" s="2"/>
      <c r="AZ91" s="394" t="s">
        <v>1381</v>
      </c>
      <c r="BB91" s="465">
        <f t="shared" si="7"/>
        <v>91</v>
      </c>
    </row>
    <row r="92" spans="1:54" ht="15" customHeight="1" x14ac:dyDescent="0.25">
      <c r="A92" s="297">
        <v>10</v>
      </c>
      <c r="B92" s="94" t="s">
        <v>79</v>
      </c>
      <c r="C92" s="96"/>
      <c r="D92" s="177"/>
      <c r="E92" s="303">
        <v>5976</v>
      </c>
      <c r="F92" s="303">
        <v>5978</v>
      </c>
      <c r="G92" s="303">
        <v>0</v>
      </c>
      <c r="H92" s="303" t="s">
        <v>581</v>
      </c>
      <c r="I92" s="383" t="s">
        <v>174</v>
      </c>
      <c r="J92" s="303"/>
      <c r="K92" s="303"/>
      <c r="L92" s="303" t="s">
        <v>1107</v>
      </c>
      <c r="M92" s="80"/>
      <c r="N92" s="75"/>
      <c r="O92" s="247" t="str">
        <f t="shared" si="10"/>
        <v/>
      </c>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102"/>
      <c r="AV92" s="2"/>
      <c r="AW92" s="2"/>
      <c r="AZ92" s="394" t="s">
        <v>1382</v>
      </c>
      <c r="BB92" s="465">
        <f t="shared" si="7"/>
        <v>92</v>
      </c>
    </row>
    <row r="93" spans="1:54" ht="15" customHeight="1" x14ac:dyDescent="0.25">
      <c r="A93" s="297">
        <v>11</v>
      </c>
      <c r="B93" s="159" t="s">
        <v>619</v>
      </c>
      <c r="C93" s="96"/>
      <c r="D93" s="177"/>
      <c r="E93" s="303">
        <v>5512</v>
      </c>
      <c r="F93" s="303">
        <v>5514</v>
      </c>
      <c r="G93" s="303">
        <v>0</v>
      </c>
      <c r="H93" s="303" t="s">
        <v>581</v>
      </c>
      <c r="I93" s="383" t="s">
        <v>175</v>
      </c>
      <c r="J93" s="303"/>
      <c r="K93" s="303"/>
      <c r="L93" s="303" t="s">
        <v>1108</v>
      </c>
      <c r="M93" s="260" t="str">
        <f>IF(ISERROR(AVERAGE(M83:M92)),"",SUM(M83:M92))</f>
        <v/>
      </c>
      <c r="N93" s="262"/>
      <c r="O93" s="246" t="str">
        <f t="shared" ref="O93:AT93" si="11">IF(ISERROR(AVERAGE(O83:O92)),"",SUM(O83:O92))</f>
        <v/>
      </c>
      <c r="P93" s="260" t="str">
        <f t="shared" si="11"/>
        <v/>
      </c>
      <c r="Q93" s="260" t="str">
        <f t="shared" si="11"/>
        <v/>
      </c>
      <c r="R93" s="260" t="str">
        <f t="shared" si="11"/>
        <v/>
      </c>
      <c r="S93" s="260" t="str">
        <f t="shared" si="11"/>
        <v/>
      </c>
      <c r="T93" s="260" t="str">
        <f t="shared" si="11"/>
        <v/>
      </c>
      <c r="U93" s="260" t="str">
        <f t="shared" si="11"/>
        <v/>
      </c>
      <c r="V93" s="260" t="str">
        <f t="shared" si="11"/>
        <v/>
      </c>
      <c r="W93" s="260" t="str">
        <f t="shared" si="11"/>
        <v/>
      </c>
      <c r="X93" s="260" t="str">
        <f t="shared" si="11"/>
        <v/>
      </c>
      <c r="Y93" s="260" t="str">
        <f t="shared" si="11"/>
        <v/>
      </c>
      <c r="Z93" s="260" t="str">
        <f t="shared" si="11"/>
        <v/>
      </c>
      <c r="AA93" s="260" t="str">
        <f t="shared" si="11"/>
        <v/>
      </c>
      <c r="AB93" s="260" t="str">
        <f t="shared" si="11"/>
        <v/>
      </c>
      <c r="AC93" s="260" t="str">
        <f t="shared" si="11"/>
        <v/>
      </c>
      <c r="AD93" s="260" t="str">
        <f t="shared" si="11"/>
        <v/>
      </c>
      <c r="AE93" s="260" t="str">
        <f t="shared" si="11"/>
        <v/>
      </c>
      <c r="AF93" s="260" t="str">
        <f t="shared" si="11"/>
        <v/>
      </c>
      <c r="AG93" s="260" t="str">
        <f t="shared" si="11"/>
        <v/>
      </c>
      <c r="AH93" s="260" t="str">
        <f t="shared" si="11"/>
        <v/>
      </c>
      <c r="AI93" s="260" t="str">
        <f t="shared" si="11"/>
        <v/>
      </c>
      <c r="AJ93" s="260" t="str">
        <f t="shared" si="11"/>
        <v/>
      </c>
      <c r="AK93" s="260" t="str">
        <f t="shared" si="11"/>
        <v/>
      </c>
      <c r="AL93" s="260" t="str">
        <f t="shared" si="11"/>
        <v/>
      </c>
      <c r="AM93" s="260" t="str">
        <f t="shared" si="11"/>
        <v/>
      </c>
      <c r="AN93" s="260" t="str">
        <f t="shared" si="11"/>
        <v/>
      </c>
      <c r="AO93" s="260" t="str">
        <f t="shared" si="11"/>
        <v/>
      </c>
      <c r="AP93" s="260" t="str">
        <f t="shared" si="11"/>
        <v/>
      </c>
      <c r="AQ93" s="260" t="str">
        <f t="shared" si="11"/>
        <v/>
      </c>
      <c r="AR93" s="260" t="str">
        <f t="shared" si="11"/>
        <v/>
      </c>
      <c r="AS93" s="260" t="str">
        <f t="shared" si="11"/>
        <v/>
      </c>
      <c r="AT93" s="260" t="str">
        <f t="shared" si="11"/>
        <v/>
      </c>
      <c r="AU93" s="102"/>
      <c r="AV93" s="2"/>
      <c r="AW93" s="2"/>
      <c r="AZ93" s="394"/>
      <c r="BB93" s="465" t="str">
        <f t="shared" si="7"/>
        <v/>
      </c>
    </row>
    <row r="94" spans="1:54" ht="13.5" customHeight="1" x14ac:dyDescent="0.25">
      <c r="A94" s="297">
        <v>12</v>
      </c>
      <c r="B94" s="973" t="s">
        <v>10</v>
      </c>
      <c r="C94" s="974"/>
      <c r="D94" s="75"/>
      <c r="E94" s="303">
        <v>5516</v>
      </c>
      <c r="F94" s="303">
        <v>5518</v>
      </c>
      <c r="G94" s="303">
        <v>0</v>
      </c>
      <c r="H94" s="303" t="s">
        <v>581</v>
      </c>
      <c r="I94" s="383" t="s">
        <v>176</v>
      </c>
      <c r="J94" s="303"/>
      <c r="K94" s="303"/>
      <c r="L94" s="303" t="s">
        <v>1109</v>
      </c>
      <c r="M94" s="79"/>
      <c r="O94" s="247" t="str">
        <f>IF(ISNUMBER(M94),M94,IF(ISERROR(AVERAGE(P94:AT94)),"",SUM(P94:AT94)))</f>
        <v/>
      </c>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105"/>
      <c r="AV94" s="2"/>
      <c r="AW94" s="2"/>
      <c r="AZ94" s="394" t="s">
        <v>1383</v>
      </c>
      <c r="BB94" s="465">
        <f t="shared" si="7"/>
        <v>94</v>
      </c>
    </row>
    <row r="95" spans="1:54" ht="15" customHeight="1" thickBot="1" x14ac:dyDescent="0.3">
      <c r="A95" s="298">
        <v>13</v>
      </c>
      <c r="B95" s="361" t="s">
        <v>308</v>
      </c>
      <c r="C95" s="98"/>
      <c r="D95" s="285"/>
      <c r="E95" s="303">
        <v>5520</v>
      </c>
      <c r="F95" s="303">
        <v>5522</v>
      </c>
      <c r="G95" s="303">
        <v>0</v>
      </c>
      <c r="H95" s="303" t="s">
        <v>581</v>
      </c>
      <c r="I95" s="383" t="s">
        <v>177</v>
      </c>
      <c r="J95" s="303"/>
      <c r="K95" s="303"/>
      <c r="L95" s="303" t="s">
        <v>1110</v>
      </c>
      <c r="M95" s="260" t="str">
        <f>IF(ISNUMBER(M97),M97,IF(ISERROR(AVERAGE(M93:M94)),"",SUM(M93:M94)))</f>
        <v/>
      </c>
      <c r="N95" s="261"/>
      <c r="O95" s="248" t="str">
        <f>IF(ISNUMBER(M97),M97,IF(COUNT(P97:AT97)&gt;0,SUM(P97:AT97),IF(ISERROR(AVERAGE(O93:O94)),"",SUM(O93:O94))))</f>
        <v/>
      </c>
      <c r="P95" s="260" t="str">
        <f>IF(ISNUMBER(P97),P97,IF(ISERROR(AVERAGE(P93:P94)),"",SUM(P93:P94)))</f>
        <v/>
      </c>
      <c r="Q95" s="260" t="str">
        <f t="shared" ref="Q95:AT95" si="12">IF(ISNUMBER(Q97),Q97,IF(ISERROR(AVERAGE(Q93:Q94)),"",SUM(Q93:Q94)))</f>
        <v/>
      </c>
      <c r="R95" s="260" t="str">
        <f t="shared" si="12"/>
        <v/>
      </c>
      <c r="S95" s="260" t="str">
        <f t="shared" si="12"/>
        <v/>
      </c>
      <c r="T95" s="260" t="str">
        <f t="shared" si="12"/>
        <v/>
      </c>
      <c r="U95" s="260" t="str">
        <f t="shared" si="12"/>
        <v/>
      </c>
      <c r="V95" s="260" t="str">
        <f t="shared" si="12"/>
        <v/>
      </c>
      <c r="W95" s="260" t="str">
        <f t="shared" si="12"/>
        <v/>
      </c>
      <c r="X95" s="260" t="str">
        <f t="shared" si="12"/>
        <v/>
      </c>
      <c r="Y95" s="260" t="str">
        <f t="shared" si="12"/>
        <v/>
      </c>
      <c r="Z95" s="260" t="str">
        <f t="shared" si="12"/>
        <v/>
      </c>
      <c r="AA95" s="260" t="str">
        <f t="shared" si="12"/>
        <v/>
      </c>
      <c r="AB95" s="260" t="str">
        <f t="shared" si="12"/>
        <v/>
      </c>
      <c r="AC95" s="260" t="str">
        <f t="shared" si="12"/>
        <v/>
      </c>
      <c r="AD95" s="260" t="str">
        <f t="shared" si="12"/>
        <v/>
      </c>
      <c r="AE95" s="260" t="str">
        <f t="shared" si="12"/>
        <v/>
      </c>
      <c r="AF95" s="260" t="str">
        <f t="shared" si="12"/>
        <v/>
      </c>
      <c r="AG95" s="260" t="str">
        <f t="shared" si="12"/>
        <v/>
      </c>
      <c r="AH95" s="260" t="str">
        <f t="shared" si="12"/>
        <v/>
      </c>
      <c r="AI95" s="260" t="str">
        <f t="shared" si="12"/>
        <v/>
      </c>
      <c r="AJ95" s="260" t="str">
        <f t="shared" si="12"/>
        <v/>
      </c>
      <c r="AK95" s="260" t="str">
        <f t="shared" si="12"/>
        <v/>
      </c>
      <c r="AL95" s="260" t="str">
        <f t="shared" si="12"/>
        <v/>
      </c>
      <c r="AM95" s="260" t="str">
        <f t="shared" si="12"/>
        <v/>
      </c>
      <c r="AN95" s="260" t="str">
        <f t="shared" si="12"/>
        <v/>
      </c>
      <c r="AO95" s="260" t="str">
        <f t="shared" si="12"/>
        <v/>
      </c>
      <c r="AP95" s="260" t="str">
        <f t="shared" si="12"/>
        <v/>
      </c>
      <c r="AQ95" s="260" t="str">
        <f t="shared" si="12"/>
        <v/>
      </c>
      <c r="AR95" s="260" t="str">
        <f t="shared" si="12"/>
        <v/>
      </c>
      <c r="AS95" s="260" t="str">
        <f t="shared" si="12"/>
        <v/>
      </c>
      <c r="AT95" s="260" t="str">
        <f t="shared" si="12"/>
        <v/>
      </c>
      <c r="AU95" s="102"/>
      <c r="AV95" s="2"/>
      <c r="AW95" s="2"/>
      <c r="AZ95" s="394"/>
      <c r="BB95" s="465" t="str">
        <f t="shared" si="7"/>
        <v/>
      </c>
    </row>
    <row r="96" spans="1:54" ht="13.5" customHeight="1" thickBot="1" x14ac:dyDescent="0.3">
      <c r="A96" s="327"/>
      <c r="B96" s="328"/>
      <c r="C96" s="328"/>
      <c r="D96" s="328"/>
      <c r="E96" s="326"/>
      <c r="F96" s="303" t="s">
        <v>587</v>
      </c>
      <c r="G96" s="326"/>
      <c r="H96" s="303"/>
      <c r="J96" s="326"/>
      <c r="K96" s="326"/>
      <c r="L96" s="326"/>
      <c r="M96" s="328"/>
      <c r="N96" s="75"/>
      <c r="O96" s="249"/>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102"/>
      <c r="AV96" s="2"/>
      <c r="AW96" s="2"/>
      <c r="AZ96" s="394"/>
      <c r="BB96" s="465" t="str">
        <f t="shared" si="7"/>
        <v/>
      </c>
    </row>
    <row r="97" spans="1:54" ht="15" customHeight="1" thickTop="1" thickBot="1" x14ac:dyDescent="0.3">
      <c r="A97" s="299">
        <v>14</v>
      </c>
      <c r="B97" s="967" t="s">
        <v>648</v>
      </c>
      <c r="C97" s="968"/>
      <c r="D97" s="177"/>
      <c r="E97" s="303">
        <v>5524</v>
      </c>
      <c r="F97" s="303">
        <v>5526</v>
      </c>
      <c r="G97" s="303">
        <v>0</v>
      </c>
      <c r="H97" s="303" t="s">
        <v>581</v>
      </c>
      <c r="I97" s="383" t="s">
        <v>178</v>
      </c>
      <c r="J97" s="303"/>
      <c r="K97" s="303"/>
      <c r="L97" s="303" t="s">
        <v>1110</v>
      </c>
      <c r="M97" s="208"/>
      <c r="N97" s="120"/>
      <c r="O97" s="376" t="str">
        <f>IF(M97="","",M97)</f>
        <v/>
      </c>
      <c r="P97" s="208"/>
      <c r="Q97" s="208"/>
      <c r="R97" s="208"/>
      <c r="S97" s="208"/>
      <c r="T97" s="208"/>
      <c r="U97" s="208"/>
      <c r="V97" s="208"/>
      <c r="W97" s="208"/>
      <c r="X97" s="208"/>
      <c r="Y97" s="208"/>
      <c r="Z97" s="208"/>
      <c r="AA97" s="208"/>
      <c r="AB97" s="208"/>
      <c r="AC97" s="208"/>
      <c r="AD97" s="208"/>
      <c r="AE97" s="208"/>
      <c r="AF97" s="208"/>
      <c r="AG97" s="208"/>
      <c r="AH97" s="208"/>
      <c r="AI97" s="208"/>
      <c r="AJ97" s="208"/>
      <c r="AK97" s="208"/>
      <c r="AL97" s="208"/>
      <c r="AM97" s="208"/>
      <c r="AN97" s="208"/>
      <c r="AO97" s="208"/>
      <c r="AP97" s="208"/>
      <c r="AQ97" s="208"/>
      <c r="AR97" s="208"/>
      <c r="AS97" s="208"/>
      <c r="AT97" s="208"/>
      <c r="AU97" s="102"/>
      <c r="AV97" s="2"/>
      <c r="AW97" s="2"/>
      <c r="AZ97" s="394" t="s">
        <v>1384</v>
      </c>
      <c r="BB97" s="465">
        <f t="shared" si="7"/>
        <v>97</v>
      </c>
    </row>
    <row r="98" spans="1:54" ht="30" customHeight="1" thickTop="1" x14ac:dyDescent="0.25">
      <c r="A98" s="295"/>
      <c r="B98" s="969"/>
      <c r="C98" s="970"/>
      <c r="D98" s="287"/>
      <c r="E98" s="303"/>
      <c r="F98" s="303" t="s">
        <v>587</v>
      </c>
      <c r="G98" s="303"/>
      <c r="H98" s="303"/>
      <c r="I98" s="383"/>
      <c r="J98" s="303"/>
      <c r="K98" s="303"/>
      <c r="L98" s="303"/>
      <c r="M98" s="101"/>
      <c r="N98" s="101"/>
      <c r="O98" s="250"/>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4"/>
      <c r="AV98" s="2"/>
      <c r="AW98" s="2"/>
      <c r="AZ98" s="394"/>
      <c r="BB98" s="465" t="str">
        <f t="shared" si="7"/>
        <v/>
      </c>
    </row>
    <row r="99" spans="1:54" ht="15" customHeight="1" x14ac:dyDescent="0.25">
      <c r="A99" s="2"/>
      <c r="B99" s="2"/>
      <c r="C99" s="2"/>
      <c r="D99" s="2"/>
      <c r="E99" s="303"/>
      <c r="F99" s="303" t="s">
        <v>587</v>
      </c>
      <c r="G99" s="303"/>
      <c r="H99" s="303"/>
      <c r="I99" s="383"/>
      <c r="J99" s="303"/>
      <c r="K99" s="303"/>
      <c r="L99" s="303"/>
      <c r="M99" s="2"/>
      <c r="N99" s="2"/>
      <c r="O99" s="251"/>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Z99" s="394"/>
      <c r="BB99" s="465" t="str">
        <f t="shared" si="7"/>
        <v/>
      </c>
    </row>
    <row r="100" spans="1:54" ht="21" customHeight="1" thickBot="1" x14ac:dyDescent="0.35">
      <c r="A100" s="118" t="s">
        <v>501</v>
      </c>
      <c r="B100" s="115"/>
      <c r="C100" s="119"/>
      <c r="D100" s="85"/>
      <c r="E100" s="303"/>
      <c r="F100" s="303" t="s">
        <v>587</v>
      </c>
      <c r="G100" s="303"/>
      <c r="H100" s="303"/>
      <c r="I100" s="383"/>
      <c r="J100" s="303"/>
      <c r="K100" s="303"/>
      <c r="L100" s="303"/>
      <c r="M100" s="87"/>
      <c r="N100" s="87"/>
      <c r="O100" s="252"/>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52"/>
      <c r="AV100" s="2"/>
      <c r="AW100" s="2"/>
      <c r="AZ100" s="394"/>
      <c r="BB100" s="465" t="str">
        <f t="shared" si="7"/>
        <v/>
      </c>
    </row>
    <row r="101" spans="1:54" ht="15" customHeight="1" x14ac:dyDescent="0.25">
      <c r="A101" s="84">
        <v>1</v>
      </c>
      <c r="B101" s="94" t="s">
        <v>576</v>
      </c>
      <c r="C101" s="96"/>
      <c r="D101" s="177"/>
      <c r="E101" s="303">
        <v>5528</v>
      </c>
      <c r="F101" s="303">
        <v>5530</v>
      </c>
      <c r="G101" s="303">
        <v>0</v>
      </c>
      <c r="H101" s="303" t="s">
        <v>581</v>
      </c>
      <c r="I101" s="383" t="s">
        <v>179</v>
      </c>
      <c r="J101" s="303"/>
      <c r="K101" s="303"/>
      <c r="L101" s="303" t="s">
        <v>1111</v>
      </c>
      <c r="M101" s="88"/>
      <c r="N101" s="75"/>
      <c r="O101" s="253" t="str">
        <f t="shared" ref="O101:O107" si="13">IF(ISNUMBER(M101),M101,IF(ISERROR(AVERAGE(P101:AT101)),"",SUM(P101:AT101)))</f>
        <v/>
      </c>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102"/>
      <c r="AV101" s="2"/>
      <c r="AW101" s="2"/>
      <c r="AZ101" s="394" t="s">
        <v>1465</v>
      </c>
      <c r="BB101" s="465">
        <f t="shared" si="7"/>
        <v>101</v>
      </c>
    </row>
    <row r="102" spans="1:54" ht="15" customHeight="1" x14ac:dyDescent="0.25">
      <c r="A102" s="297">
        <v>2</v>
      </c>
      <c r="B102" s="94" t="s">
        <v>577</v>
      </c>
      <c r="C102" s="96"/>
      <c r="D102" s="177"/>
      <c r="E102" s="303">
        <v>5532</v>
      </c>
      <c r="F102" s="303">
        <v>5534</v>
      </c>
      <c r="G102" s="303">
        <v>0</v>
      </c>
      <c r="H102" s="303" t="s">
        <v>581</v>
      </c>
      <c r="I102" s="383" t="s">
        <v>180</v>
      </c>
      <c r="J102" s="303"/>
      <c r="K102" s="303"/>
      <c r="L102" s="303" t="s">
        <v>1112</v>
      </c>
      <c r="M102" s="80"/>
      <c r="N102" s="75"/>
      <c r="O102" s="247" t="str">
        <f t="shared" si="13"/>
        <v/>
      </c>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102"/>
      <c r="AV102" s="2"/>
      <c r="AW102" s="2"/>
      <c r="AZ102" s="394" t="s">
        <v>1385</v>
      </c>
      <c r="BB102" s="465">
        <f t="shared" si="7"/>
        <v>102</v>
      </c>
    </row>
    <row r="103" spans="1:54" ht="15" customHeight="1" x14ac:dyDescent="0.25">
      <c r="A103" s="297">
        <v>3</v>
      </c>
      <c r="B103" s="94" t="s">
        <v>578</v>
      </c>
      <c r="C103" s="96"/>
      <c r="D103" s="177"/>
      <c r="E103" s="303">
        <v>5536</v>
      </c>
      <c r="F103" s="303">
        <v>5538</v>
      </c>
      <c r="G103" s="303">
        <v>0</v>
      </c>
      <c r="H103" s="303" t="s">
        <v>581</v>
      </c>
      <c r="I103" s="383" t="s">
        <v>181</v>
      </c>
      <c r="J103" s="303"/>
      <c r="K103" s="303"/>
      <c r="L103" s="303" t="s">
        <v>1113</v>
      </c>
      <c r="M103" s="80"/>
      <c r="N103" s="75"/>
      <c r="O103" s="247" t="str">
        <f t="shared" si="13"/>
        <v/>
      </c>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102"/>
      <c r="AV103" s="2"/>
      <c r="AW103" s="2"/>
      <c r="AZ103" s="394" t="s">
        <v>1386</v>
      </c>
      <c r="BB103" s="465">
        <f t="shared" si="7"/>
        <v>103</v>
      </c>
    </row>
    <row r="104" spans="1:54" ht="15" customHeight="1" x14ac:dyDescent="0.25">
      <c r="A104" s="297">
        <v>4</v>
      </c>
      <c r="B104" s="94" t="s">
        <v>924</v>
      </c>
      <c r="C104" s="96"/>
      <c r="D104" s="177"/>
      <c r="E104" s="303">
        <v>5540</v>
      </c>
      <c r="F104" s="303">
        <v>5542</v>
      </c>
      <c r="G104" s="303">
        <v>0</v>
      </c>
      <c r="H104" s="303" t="s">
        <v>581</v>
      </c>
      <c r="I104" s="383" t="s">
        <v>182</v>
      </c>
      <c r="J104" s="303"/>
      <c r="K104" s="303"/>
      <c r="L104" s="303" t="s">
        <v>1114</v>
      </c>
      <c r="M104" s="80"/>
      <c r="N104" s="75"/>
      <c r="O104" s="247" t="str">
        <f t="shared" si="13"/>
        <v/>
      </c>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102"/>
      <c r="AV104" s="2"/>
      <c r="AW104" s="2"/>
      <c r="AZ104" s="394" t="s">
        <v>1387</v>
      </c>
      <c r="BB104" s="465">
        <f t="shared" si="7"/>
        <v>104</v>
      </c>
    </row>
    <row r="105" spans="1:54" ht="15" customHeight="1" x14ac:dyDescent="0.25">
      <c r="A105" s="297">
        <v>5</v>
      </c>
      <c r="B105" s="94" t="s">
        <v>878</v>
      </c>
      <c r="C105" s="96"/>
      <c r="D105" s="177"/>
      <c r="E105" s="303">
        <v>5544</v>
      </c>
      <c r="F105" s="303">
        <v>5546</v>
      </c>
      <c r="G105" s="303">
        <v>0</v>
      </c>
      <c r="H105" s="303" t="s">
        <v>581</v>
      </c>
      <c r="I105" s="383" t="s">
        <v>183</v>
      </c>
      <c r="J105" s="303"/>
      <c r="K105" s="303"/>
      <c r="L105" s="303" t="s">
        <v>1115</v>
      </c>
      <c r="M105" s="80"/>
      <c r="N105" s="75"/>
      <c r="O105" s="247" t="str">
        <f t="shared" si="13"/>
        <v/>
      </c>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102"/>
      <c r="AV105" s="2"/>
      <c r="AW105" s="2"/>
      <c r="AZ105" s="394" t="s">
        <v>1388</v>
      </c>
      <c r="BB105" s="465">
        <f t="shared" si="7"/>
        <v>105</v>
      </c>
    </row>
    <row r="106" spans="1:54" ht="15" customHeight="1" x14ac:dyDescent="0.25">
      <c r="A106" s="297">
        <v>6</v>
      </c>
      <c r="B106" s="94" t="s">
        <v>524</v>
      </c>
      <c r="C106" s="96"/>
      <c r="D106" s="177"/>
      <c r="E106" s="303">
        <v>5548</v>
      </c>
      <c r="F106" s="303">
        <v>5550</v>
      </c>
      <c r="G106" s="303">
        <v>0</v>
      </c>
      <c r="H106" s="303" t="s">
        <v>581</v>
      </c>
      <c r="I106" s="383" t="s">
        <v>184</v>
      </c>
      <c r="J106" s="303"/>
      <c r="K106" s="303"/>
      <c r="L106" s="303" t="s">
        <v>1116</v>
      </c>
      <c r="M106" s="80"/>
      <c r="N106" s="75"/>
      <c r="O106" s="247" t="str">
        <f t="shared" si="13"/>
        <v/>
      </c>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102"/>
      <c r="AV106" s="2"/>
      <c r="AW106" s="2"/>
      <c r="AZ106" s="394" t="s">
        <v>1389</v>
      </c>
      <c r="BB106" s="465">
        <f t="shared" si="7"/>
        <v>106</v>
      </c>
    </row>
    <row r="107" spans="1:54" ht="15" customHeight="1" x14ac:dyDescent="0.25">
      <c r="A107" s="297">
        <v>7</v>
      </c>
      <c r="B107" s="94" t="s">
        <v>79</v>
      </c>
      <c r="C107" s="96"/>
      <c r="D107" s="177"/>
      <c r="E107" s="303">
        <v>5552</v>
      </c>
      <c r="F107" s="303">
        <v>5554</v>
      </c>
      <c r="G107" s="303">
        <v>0</v>
      </c>
      <c r="H107" s="303" t="s">
        <v>581</v>
      </c>
      <c r="I107" s="383" t="s">
        <v>185</v>
      </c>
      <c r="J107" s="303"/>
      <c r="K107" s="303"/>
      <c r="L107" s="303" t="s">
        <v>1117</v>
      </c>
      <c r="M107" s="80"/>
      <c r="N107" s="75"/>
      <c r="O107" s="247" t="str">
        <f t="shared" si="13"/>
        <v/>
      </c>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102"/>
      <c r="AV107" s="2"/>
      <c r="AW107" s="2"/>
      <c r="AZ107" s="394" t="s">
        <v>1390</v>
      </c>
      <c r="BB107" s="465">
        <f t="shared" si="7"/>
        <v>107</v>
      </c>
    </row>
    <row r="108" spans="1:54" ht="15" customHeight="1" thickBot="1" x14ac:dyDescent="0.3">
      <c r="A108" s="297">
        <v>8</v>
      </c>
      <c r="B108" s="159" t="s">
        <v>764</v>
      </c>
      <c r="C108" s="98"/>
      <c r="D108" s="285"/>
      <c r="E108" s="303">
        <v>5556</v>
      </c>
      <c r="F108" s="303">
        <v>5558</v>
      </c>
      <c r="G108" s="303">
        <v>0</v>
      </c>
      <c r="H108" s="303" t="s">
        <v>581</v>
      </c>
      <c r="I108" s="383" t="s">
        <v>186</v>
      </c>
      <c r="J108" s="303"/>
      <c r="K108" s="303"/>
      <c r="L108" s="303" t="s">
        <v>1118</v>
      </c>
      <c r="M108" s="260" t="str">
        <f>IF(ISNUMBER(M110),M110,IF(ISERROR(AVERAGE(M101:M107)),"",SUM(M101:M107)))</f>
        <v/>
      </c>
      <c r="N108" s="261"/>
      <c r="O108" s="248" t="str">
        <f>IF(ISNUMBER(M110),M110,IF(COUNT(P110:AT110)&gt;0,SUM(P110:AT110),IF(ISERROR(AVERAGE(O101:O107)),"",SUM(O101:O107))))</f>
        <v/>
      </c>
      <c r="P108" s="260" t="str">
        <f t="shared" ref="P108:AT108" si="14">IF(ISNUMBER(P110),P110,IF(ISERROR(AVERAGE(P101:P107)),"",SUM(P101:P107)))</f>
        <v/>
      </c>
      <c r="Q108" s="260" t="str">
        <f t="shared" si="14"/>
        <v/>
      </c>
      <c r="R108" s="260" t="str">
        <f t="shared" si="14"/>
        <v/>
      </c>
      <c r="S108" s="260" t="str">
        <f t="shared" si="14"/>
        <v/>
      </c>
      <c r="T108" s="260" t="str">
        <f t="shared" si="14"/>
        <v/>
      </c>
      <c r="U108" s="260" t="str">
        <f t="shared" si="14"/>
        <v/>
      </c>
      <c r="V108" s="260" t="str">
        <f t="shared" si="14"/>
        <v/>
      </c>
      <c r="W108" s="260" t="str">
        <f t="shared" si="14"/>
        <v/>
      </c>
      <c r="X108" s="260" t="str">
        <f t="shared" si="14"/>
        <v/>
      </c>
      <c r="Y108" s="260" t="str">
        <f t="shared" si="14"/>
        <v/>
      </c>
      <c r="Z108" s="260" t="str">
        <f t="shared" si="14"/>
        <v/>
      </c>
      <c r="AA108" s="260" t="str">
        <f t="shared" si="14"/>
        <v/>
      </c>
      <c r="AB108" s="260" t="str">
        <f t="shared" si="14"/>
        <v/>
      </c>
      <c r="AC108" s="260" t="str">
        <f t="shared" si="14"/>
        <v/>
      </c>
      <c r="AD108" s="260" t="str">
        <f t="shared" si="14"/>
        <v/>
      </c>
      <c r="AE108" s="260" t="str">
        <f t="shared" si="14"/>
        <v/>
      </c>
      <c r="AF108" s="260" t="str">
        <f t="shared" si="14"/>
        <v/>
      </c>
      <c r="AG108" s="260" t="str">
        <f t="shared" si="14"/>
        <v/>
      </c>
      <c r="AH108" s="260" t="str">
        <f t="shared" si="14"/>
        <v/>
      </c>
      <c r="AI108" s="260" t="str">
        <f t="shared" si="14"/>
        <v/>
      </c>
      <c r="AJ108" s="260" t="str">
        <f t="shared" si="14"/>
        <v/>
      </c>
      <c r="AK108" s="260" t="str">
        <f t="shared" si="14"/>
        <v/>
      </c>
      <c r="AL108" s="260" t="str">
        <f t="shared" si="14"/>
        <v/>
      </c>
      <c r="AM108" s="260" t="str">
        <f t="shared" si="14"/>
        <v/>
      </c>
      <c r="AN108" s="260" t="str">
        <f t="shared" si="14"/>
        <v/>
      </c>
      <c r="AO108" s="260" t="str">
        <f t="shared" si="14"/>
        <v/>
      </c>
      <c r="AP108" s="260" t="str">
        <f t="shared" si="14"/>
        <v/>
      </c>
      <c r="AQ108" s="260" t="str">
        <f t="shared" si="14"/>
        <v/>
      </c>
      <c r="AR108" s="260" t="str">
        <f t="shared" si="14"/>
        <v/>
      </c>
      <c r="AS108" s="260" t="str">
        <f t="shared" si="14"/>
        <v/>
      </c>
      <c r="AT108" s="260" t="str">
        <f t="shared" si="14"/>
        <v/>
      </c>
      <c r="AU108" s="102"/>
      <c r="AV108" s="2"/>
      <c r="AW108" s="2"/>
      <c r="AZ108" s="394"/>
      <c r="BB108" s="465" t="str">
        <f t="shared" si="7"/>
        <v/>
      </c>
    </row>
    <row r="109" spans="1:54" ht="15" customHeight="1" thickBot="1" x14ac:dyDescent="0.3">
      <c r="A109" s="94"/>
      <c r="B109" s="75"/>
      <c r="C109" s="75"/>
      <c r="D109" s="75"/>
      <c r="E109" s="303"/>
      <c r="F109" s="303" t="s">
        <v>587</v>
      </c>
      <c r="G109" s="303"/>
      <c r="H109" s="303"/>
      <c r="J109" s="303"/>
      <c r="K109" s="303"/>
      <c r="L109" s="303"/>
      <c r="M109" s="75"/>
      <c r="N109" s="75"/>
      <c r="O109" s="249"/>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102"/>
      <c r="AV109" s="2"/>
      <c r="AW109" s="2"/>
      <c r="AZ109" s="394"/>
      <c r="BB109" s="465" t="str">
        <f t="shared" si="7"/>
        <v/>
      </c>
    </row>
    <row r="110" spans="1:54" ht="15" customHeight="1" thickTop="1" thickBot="1" x14ac:dyDescent="0.3">
      <c r="A110" s="299">
        <v>9</v>
      </c>
      <c r="B110" s="967" t="s">
        <v>33</v>
      </c>
      <c r="C110" s="968"/>
      <c r="D110" s="177"/>
      <c r="E110" s="303">
        <v>5560</v>
      </c>
      <c r="F110" s="303">
        <v>5562</v>
      </c>
      <c r="G110" s="303">
        <v>0</v>
      </c>
      <c r="H110" s="303" t="s">
        <v>581</v>
      </c>
      <c r="I110" s="383" t="s">
        <v>187</v>
      </c>
      <c r="J110" s="303"/>
      <c r="K110" s="303"/>
      <c r="L110" s="303" t="s">
        <v>1118</v>
      </c>
      <c r="M110" s="208"/>
      <c r="N110" s="120"/>
      <c r="O110" s="376" t="str">
        <f>IF(M110="","",M110)</f>
        <v/>
      </c>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c r="AS110" s="208"/>
      <c r="AT110" s="208"/>
      <c r="AU110" s="102"/>
      <c r="AV110" s="2"/>
      <c r="AW110" s="2"/>
      <c r="AZ110" s="394" t="s">
        <v>1391</v>
      </c>
      <c r="BB110" s="465">
        <f t="shared" si="7"/>
        <v>110</v>
      </c>
    </row>
    <row r="111" spans="1:54" ht="30" customHeight="1" thickTop="1" x14ac:dyDescent="0.25">
      <c r="A111" s="295"/>
      <c r="B111" s="969"/>
      <c r="C111" s="970"/>
      <c r="D111" s="287"/>
      <c r="E111" s="303"/>
      <c r="F111" s="303" t="s">
        <v>587</v>
      </c>
      <c r="G111" s="303"/>
      <c r="H111" s="303"/>
      <c r="I111" s="383"/>
      <c r="J111" s="303"/>
      <c r="K111" s="303"/>
      <c r="L111" s="303"/>
      <c r="M111" s="101"/>
      <c r="N111" s="101"/>
      <c r="O111" s="250"/>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4"/>
      <c r="AV111" s="2"/>
      <c r="AW111" s="2"/>
      <c r="AZ111" s="394"/>
      <c r="BB111" s="465" t="str">
        <f t="shared" si="7"/>
        <v/>
      </c>
    </row>
    <row r="112" spans="1:54" ht="15" customHeight="1" x14ac:dyDescent="0.25">
      <c r="A112" s="2"/>
      <c r="B112" s="2"/>
      <c r="C112" s="2"/>
      <c r="D112" s="2"/>
      <c r="E112" s="303"/>
      <c r="F112" s="303" t="s">
        <v>587</v>
      </c>
      <c r="G112" s="303"/>
      <c r="H112" s="303"/>
      <c r="I112" s="383"/>
      <c r="J112" s="303"/>
      <c r="K112" s="303"/>
      <c r="L112" s="303"/>
      <c r="M112" s="2"/>
      <c r="N112" s="2"/>
      <c r="O112" s="251"/>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Z112" s="394"/>
      <c r="BB112" s="465" t="str">
        <f t="shared" si="7"/>
        <v/>
      </c>
    </row>
    <row r="113" spans="1:54" ht="21" customHeight="1" thickBot="1" x14ac:dyDescent="0.35">
      <c r="A113" s="118" t="s">
        <v>502</v>
      </c>
      <c r="B113" s="115"/>
      <c r="C113" s="119"/>
      <c r="D113" s="85"/>
      <c r="E113" s="303"/>
      <c r="F113" s="303" t="s">
        <v>587</v>
      </c>
      <c r="G113" s="303"/>
      <c r="H113" s="303"/>
      <c r="I113" s="383"/>
      <c r="J113" s="303"/>
      <c r="K113" s="303"/>
      <c r="L113" s="303"/>
      <c r="M113" s="87"/>
      <c r="N113" s="87"/>
      <c r="O113" s="252"/>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52"/>
      <c r="AV113" s="2"/>
      <c r="AW113" s="2"/>
      <c r="AZ113" s="394"/>
      <c r="BB113" s="465" t="str">
        <f t="shared" si="7"/>
        <v/>
      </c>
    </row>
    <row r="114" spans="1:54" ht="15" customHeight="1" x14ac:dyDescent="0.25">
      <c r="A114" s="84">
        <v>1</v>
      </c>
      <c r="B114" s="94" t="s">
        <v>579</v>
      </c>
      <c r="C114" s="96"/>
      <c r="D114" s="177"/>
      <c r="E114" s="303">
        <v>5564</v>
      </c>
      <c r="F114" s="303">
        <v>5566</v>
      </c>
      <c r="G114" s="303">
        <v>0</v>
      </c>
      <c r="H114" s="303" t="s">
        <v>581</v>
      </c>
      <c r="I114" s="383" t="s">
        <v>188</v>
      </c>
      <c r="J114" s="303"/>
      <c r="K114" s="303"/>
      <c r="L114" s="303" t="s">
        <v>1119</v>
      </c>
      <c r="M114" s="88"/>
      <c r="N114" s="75"/>
      <c r="O114" s="253" t="str">
        <f t="shared" ref="O114:O125" si="15">IF(ISNUMBER(M114),M114,IF(ISERROR(AVERAGE(P114:AT114)),"",SUM(P114:AT114)))</f>
        <v/>
      </c>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102"/>
      <c r="AV114" s="2"/>
      <c r="AW114" s="2"/>
      <c r="AZ114" s="394" t="s">
        <v>1466</v>
      </c>
      <c r="BB114" s="465">
        <f t="shared" si="7"/>
        <v>114</v>
      </c>
    </row>
    <row r="115" spans="1:54" ht="15" customHeight="1" x14ac:dyDescent="0.25">
      <c r="A115" s="297">
        <v>2</v>
      </c>
      <c r="B115" s="94" t="s">
        <v>300</v>
      </c>
      <c r="C115" s="96"/>
      <c r="D115" s="177"/>
      <c r="E115" s="303">
        <v>5568</v>
      </c>
      <c r="F115" s="303">
        <v>5570</v>
      </c>
      <c r="G115" s="303">
        <v>0</v>
      </c>
      <c r="H115" s="303" t="s">
        <v>581</v>
      </c>
      <c r="I115" s="383" t="s">
        <v>189</v>
      </c>
      <c r="J115" s="303"/>
      <c r="K115" s="303"/>
      <c r="L115" s="303" t="s">
        <v>1120</v>
      </c>
      <c r="M115" s="80"/>
      <c r="N115" s="75"/>
      <c r="O115" s="247" t="str">
        <f t="shared" si="15"/>
        <v/>
      </c>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102"/>
      <c r="AV115" s="2"/>
      <c r="AW115" s="2"/>
      <c r="AZ115" s="394" t="s">
        <v>1392</v>
      </c>
      <c r="BB115" s="465">
        <f t="shared" si="7"/>
        <v>115</v>
      </c>
    </row>
    <row r="116" spans="1:54" ht="15" customHeight="1" x14ac:dyDescent="0.25">
      <c r="A116" s="297">
        <v>3</v>
      </c>
      <c r="B116" s="94" t="s">
        <v>301</v>
      </c>
      <c r="C116" s="96"/>
      <c r="D116" s="177"/>
      <c r="E116" s="303">
        <v>5572</v>
      </c>
      <c r="F116" s="303">
        <v>5574</v>
      </c>
      <c r="G116" s="303">
        <v>0</v>
      </c>
      <c r="H116" s="303" t="s">
        <v>581</v>
      </c>
      <c r="I116" s="383" t="s">
        <v>190</v>
      </c>
      <c r="J116" s="303"/>
      <c r="K116" s="303"/>
      <c r="L116" s="303" t="s">
        <v>1121</v>
      </c>
      <c r="M116" s="80"/>
      <c r="N116" s="75"/>
      <c r="O116" s="247" t="str">
        <f t="shared" si="15"/>
        <v/>
      </c>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102"/>
      <c r="AV116" s="2"/>
      <c r="AW116" s="2"/>
      <c r="AZ116" s="394" t="s">
        <v>1393</v>
      </c>
      <c r="BB116" s="465">
        <f t="shared" si="7"/>
        <v>116</v>
      </c>
    </row>
    <row r="117" spans="1:54" ht="15" customHeight="1" x14ac:dyDescent="0.25">
      <c r="A117" s="297">
        <v>4</v>
      </c>
      <c r="B117" s="94" t="s">
        <v>302</v>
      </c>
      <c r="C117" s="96"/>
      <c r="D117" s="177"/>
      <c r="E117" s="303">
        <v>5576</v>
      </c>
      <c r="F117" s="303">
        <v>5578</v>
      </c>
      <c r="G117" s="303">
        <v>0</v>
      </c>
      <c r="H117" s="303" t="s">
        <v>581</v>
      </c>
      <c r="I117" s="383" t="s">
        <v>191</v>
      </c>
      <c r="J117" s="303"/>
      <c r="K117" s="303"/>
      <c r="L117" s="303" t="s">
        <v>1122</v>
      </c>
      <c r="M117" s="80"/>
      <c r="N117" s="75"/>
      <c r="O117" s="247" t="str">
        <f t="shared" si="15"/>
        <v/>
      </c>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102"/>
      <c r="AV117" s="2"/>
      <c r="AW117" s="2"/>
      <c r="AZ117" s="394" t="s">
        <v>1394</v>
      </c>
      <c r="BB117" s="465">
        <f t="shared" si="7"/>
        <v>117</v>
      </c>
    </row>
    <row r="118" spans="1:54" ht="15" customHeight="1" x14ac:dyDescent="0.25">
      <c r="A118" s="297">
        <v>5</v>
      </c>
      <c r="B118" s="94" t="s">
        <v>879</v>
      </c>
      <c r="C118" s="96"/>
      <c r="D118" s="177"/>
      <c r="E118" s="303">
        <v>5580</v>
      </c>
      <c r="F118" s="303">
        <v>5582</v>
      </c>
      <c r="G118" s="303">
        <v>0</v>
      </c>
      <c r="H118" s="303" t="s">
        <v>581</v>
      </c>
      <c r="I118" s="383" t="s">
        <v>192</v>
      </c>
      <c r="J118" s="303"/>
      <c r="K118" s="303"/>
      <c r="L118" s="303" t="s">
        <v>1123</v>
      </c>
      <c r="M118" s="80"/>
      <c r="N118" s="75"/>
      <c r="O118" s="247" t="str">
        <f t="shared" si="15"/>
        <v/>
      </c>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102"/>
      <c r="AV118" s="2"/>
      <c r="AW118" s="2"/>
      <c r="AZ118" s="394" t="s">
        <v>1395</v>
      </c>
      <c r="BB118" s="465">
        <f t="shared" si="7"/>
        <v>118</v>
      </c>
    </row>
    <row r="119" spans="1:54" ht="15" customHeight="1" x14ac:dyDescent="0.25">
      <c r="A119" s="297">
        <v>6</v>
      </c>
      <c r="B119" s="94" t="s">
        <v>880</v>
      </c>
      <c r="C119" s="96"/>
      <c r="D119" s="177"/>
      <c r="E119" s="303">
        <v>5584</v>
      </c>
      <c r="F119" s="303">
        <v>5586</v>
      </c>
      <c r="G119" s="303">
        <v>0</v>
      </c>
      <c r="H119" s="303" t="s">
        <v>581</v>
      </c>
      <c r="I119" s="383" t="s">
        <v>193</v>
      </c>
      <c r="J119" s="303"/>
      <c r="K119" s="303"/>
      <c r="L119" s="303" t="s">
        <v>1124</v>
      </c>
      <c r="M119" s="80"/>
      <c r="N119" s="75"/>
      <c r="O119" s="247" t="str">
        <f t="shared" si="15"/>
        <v/>
      </c>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102"/>
      <c r="AV119" s="2"/>
      <c r="AW119" s="2"/>
      <c r="AZ119" s="394" t="s">
        <v>1396</v>
      </c>
      <c r="BB119" s="465">
        <f t="shared" si="7"/>
        <v>119</v>
      </c>
    </row>
    <row r="120" spans="1:54" ht="15" customHeight="1" x14ac:dyDescent="0.25">
      <c r="A120" s="297">
        <v>7</v>
      </c>
      <c r="B120" s="94" t="s">
        <v>711</v>
      </c>
      <c r="C120" s="96"/>
      <c r="D120" s="177"/>
      <c r="E120" s="303">
        <v>5588</v>
      </c>
      <c r="F120" s="303">
        <v>5590</v>
      </c>
      <c r="G120" s="303">
        <v>0</v>
      </c>
      <c r="H120" s="303" t="s">
        <v>581</v>
      </c>
      <c r="I120" s="383" t="s">
        <v>194</v>
      </c>
      <c r="J120" s="303"/>
      <c r="K120" s="303"/>
      <c r="L120" s="303" t="s">
        <v>1125</v>
      </c>
      <c r="M120" s="80"/>
      <c r="N120" s="75"/>
      <c r="O120" s="247" t="str">
        <f t="shared" si="15"/>
        <v/>
      </c>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102"/>
      <c r="AV120" s="2"/>
      <c r="AW120" s="2"/>
      <c r="AZ120" s="394" t="s">
        <v>1397</v>
      </c>
      <c r="BB120" s="465">
        <f t="shared" si="7"/>
        <v>120</v>
      </c>
    </row>
    <row r="121" spans="1:54" ht="15" customHeight="1" x14ac:dyDescent="0.25">
      <c r="A121" s="297">
        <v>8</v>
      </c>
      <c r="B121" s="94" t="s">
        <v>745</v>
      </c>
      <c r="C121" s="96"/>
      <c r="D121" s="177"/>
      <c r="E121" s="303">
        <v>5596</v>
      </c>
      <c r="F121" s="303">
        <v>5598</v>
      </c>
      <c r="G121" s="303">
        <v>0</v>
      </c>
      <c r="H121" s="303" t="s">
        <v>581</v>
      </c>
      <c r="I121" s="383" t="s">
        <v>195</v>
      </c>
      <c r="J121" s="303"/>
      <c r="K121" s="303"/>
      <c r="L121" s="303" t="s">
        <v>1126</v>
      </c>
      <c r="M121" s="80"/>
      <c r="N121" s="75"/>
      <c r="O121" s="247" t="str">
        <f t="shared" si="15"/>
        <v/>
      </c>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102"/>
      <c r="AV121" s="2"/>
      <c r="AW121" s="2"/>
      <c r="AZ121" s="394" t="s">
        <v>1398</v>
      </c>
      <c r="BB121" s="465">
        <f t="shared" si="7"/>
        <v>121</v>
      </c>
    </row>
    <row r="122" spans="1:54" ht="15" customHeight="1" x14ac:dyDescent="0.25">
      <c r="A122" s="297">
        <v>9</v>
      </c>
      <c r="B122" s="94" t="s">
        <v>772</v>
      </c>
      <c r="C122" s="96"/>
      <c r="D122" s="177"/>
      <c r="E122" s="303">
        <v>5600</v>
      </c>
      <c r="F122" s="303">
        <v>5602</v>
      </c>
      <c r="G122" s="303">
        <v>0</v>
      </c>
      <c r="H122" s="303" t="s">
        <v>581</v>
      </c>
      <c r="I122" s="383" t="s">
        <v>196</v>
      </c>
      <c r="J122" s="303"/>
      <c r="K122" s="303"/>
      <c r="L122" s="303" t="s">
        <v>1127</v>
      </c>
      <c r="M122" s="80"/>
      <c r="N122" s="75"/>
      <c r="O122" s="247" t="str">
        <f t="shared" si="15"/>
        <v/>
      </c>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102"/>
      <c r="AV122" s="2"/>
      <c r="AW122" s="2"/>
      <c r="AZ122" s="394" t="s">
        <v>1399</v>
      </c>
      <c r="BB122" s="465">
        <f t="shared" si="7"/>
        <v>122</v>
      </c>
    </row>
    <row r="123" spans="1:54" ht="15" customHeight="1" x14ac:dyDescent="0.25">
      <c r="A123" s="297">
        <v>10</v>
      </c>
      <c r="B123" s="94" t="s">
        <v>746</v>
      </c>
      <c r="C123" s="96"/>
      <c r="D123" s="177"/>
      <c r="E123" s="303">
        <v>5604</v>
      </c>
      <c r="F123" s="303">
        <v>5606</v>
      </c>
      <c r="G123" s="303">
        <v>0</v>
      </c>
      <c r="H123" s="303" t="s">
        <v>581</v>
      </c>
      <c r="I123" s="383" t="s">
        <v>197</v>
      </c>
      <c r="J123" s="303"/>
      <c r="K123" s="303"/>
      <c r="L123" s="303" t="s">
        <v>1128</v>
      </c>
      <c r="M123" s="80"/>
      <c r="N123" s="75"/>
      <c r="O123" s="247" t="str">
        <f t="shared" si="15"/>
        <v/>
      </c>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102"/>
      <c r="AV123" s="2"/>
      <c r="AW123" s="2"/>
      <c r="AZ123" s="394" t="s">
        <v>1400</v>
      </c>
      <c r="BB123" s="465">
        <f t="shared" si="7"/>
        <v>123</v>
      </c>
    </row>
    <row r="124" spans="1:54" ht="15" customHeight="1" x14ac:dyDescent="0.25">
      <c r="A124" s="297">
        <v>11</v>
      </c>
      <c r="B124" s="94" t="s">
        <v>925</v>
      </c>
      <c r="C124" s="96"/>
      <c r="D124" s="177"/>
      <c r="E124" s="303">
        <v>5608</v>
      </c>
      <c r="F124" s="303">
        <v>5610</v>
      </c>
      <c r="G124" s="303">
        <v>0</v>
      </c>
      <c r="H124" s="303" t="s">
        <v>581</v>
      </c>
      <c r="I124" s="383" t="s">
        <v>198</v>
      </c>
      <c r="J124" s="303"/>
      <c r="K124" s="303"/>
      <c r="L124" s="303" t="s">
        <v>1129</v>
      </c>
      <c r="M124" s="80"/>
      <c r="N124" s="75"/>
      <c r="O124" s="247" t="str">
        <f t="shared" si="15"/>
        <v/>
      </c>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102"/>
      <c r="AV124" s="2"/>
      <c r="AW124" s="2"/>
      <c r="AZ124" s="394" t="s">
        <v>1401</v>
      </c>
      <c r="BB124" s="465">
        <f t="shared" si="7"/>
        <v>124</v>
      </c>
    </row>
    <row r="125" spans="1:54" ht="15" customHeight="1" x14ac:dyDescent="0.25">
      <c r="A125" s="297">
        <v>12</v>
      </c>
      <c r="B125" s="94" t="s">
        <v>79</v>
      </c>
      <c r="C125" s="96"/>
      <c r="D125" s="177"/>
      <c r="E125" s="303">
        <v>5612</v>
      </c>
      <c r="F125" s="303">
        <v>5614</v>
      </c>
      <c r="G125" s="303">
        <v>0</v>
      </c>
      <c r="H125" s="303" t="s">
        <v>581</v>
      </c>
      <c r="I125" s="383" t="s">
        <v>199</v>
      </c>
      <c r="J125" s="303"/>
      <c r="K125" s="303"/>
      <c r="L125" s="303" t="s">
        <v>1130</v>
      </c>
      <c r="M125" s="80"/>
      <c r="N125" s="75"/>
      <c r="O125" s="247" t="str">
        <f t="shared" si="15"/>
        <v/>
      </c>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102"/>
      <c r="AV125" s="2"/>
      <c r="AW125" s="2"/>
      <c r="AZ125" s="394" t="s">
        <v>1402</v>
      </c>
      <c r="BB125" s="465">
        <f t="shared" si="7"/>
        <v>125</v>
      </c>
    </row>
    <row r="126" spans="1:54" ht="15" customHeight="1" thickBot="1" x14ac:dyDescent="0.3">
      <c r="A126" s="298">
        <v>13</v>
      </c>
      <c r="B126" s="159" t="s">
        <v>765</v>
      </c>
      <c r="C126" s="98"/>
      <c r="D126" s="285"/>
      <c r="E126" s="303">
        <v>5616</v>
      </c>
      <c r="F126" s="303">
        <v>5618</v>
      </c>
      <c r="G126" s="303">
        <v>0</v>
      </c>
      <c r="H126" s="303" t="s">
        <v>581</v>
      </c>
      <c r="I126" s="383" t="s">
        <v>200</v>
      </c>
      <c r="J126" s="303"/>
      <c r="K126" s="303"/>
      <c r="L126" s="303" t="s">
        <v>1131</v>
      </c>
      <c r="M126" s="260" t="str">
        <f>IF(ISNUMBER(M128),M128,IF(ISERROR(AVERAGE(M114:M125)),"",SUM(M114:M125)))</f>
        <v/>
      </c>
      <c r="N126" s="261"/>
      <c r="O126" s="255" t="str">
        <f>IF(ISNUMBER(M128),M128,IF(COUNT(P128:AT128)&gt;0,SUM(P128:AT128),IF(ISERROR(AVERAGE(O114:O125)),"",SUM(O114:O125))))</f>
        <v/>
      </c>
      <c r="P126" s="260" t="str">
        <f t="shared" ref="P126:AT126" si="16">IF(ISNUMBER(P128),P128,IF(ISERROR(AVERAGE(P114:P125)),"",SUM(P114:P125)))</f>
        <v/>
      </c>
      <c r="Q126" s="260" t="str">
        <f t="shared" si="16"/>
        <v/>
      </c>
      <c r="R126" s="260" t="str">
        <f t="shared" si="16"/>
        <v/>
      </c>
      <c r="S126" s="260" t="str">
        <f t="shared" si="16"/>
        <v/>
      </c>
      <c r="T126" s="260" t="str">
        <f t="shared" si="16"/>
        <v/>
      </c>
      <c r="U126" s="260" t="str">
        <f t="shared" si="16"/>
        <v/>
      </c>
      <c r="V126" s="260" t="str">
        <f t="shared" si="16"/>
        <v/>
      </c>
      <c r="W126" s="260" t="str">
        <f t="shared" si="16"/>
        <v/>
      </c>
      <c r="X126" s="260" t="str">
        <f t="shared" si="16"/>
        <v/>
      </c>
      <c r="Y126" s="260" t="str">
        <f t="shared" si="16"/>
        <v/>
      </c>
      <c r="Z126" s="260" t="str">
        <f t="shared" si="16"/>
        <v/>
      </c>
      <c r="AA126" s="260" t="str">
        <f t="shared" si="16"/>
        <v/>
      </c>
      <c r="AB126" s="260" t="str">
        <f t="shared" si="16"/>
        <v/>
      </c>
      <c r="AC126" s="260" t="str">
        <f t="shared" si="16"/>
        <v/>
      </c>
      <c r="AD126" s="260" t="str">
        <f t="shared" si="16"/>
        <v/>
      </c>
      <c r="AE126" s="260" t="str">
        <f t="shared" si="16"/>
        <v/>
      </c>
      <c r="AF126" s="260" t="str">
        <f t="shared" si="16"/>
        <v/>
      </c>
      <c r="AG126" s="260" t="str">
        <f t="shared" si="16"/>
        <v/>
      </c>
      <c r="AH126" s="260" t="str">
        <f t="shared" si="16"/>
        <v/>
      </c>
      <c r="AI126" s="260" t="str">
        <f t="shared" si="16"/>
        <v/>
      </c>
      <c r="AJ126" s="260" t="str">
        <f t="shared" si="16"/>
        <v/>
      </c>
      <c r="AK126" s="260" t="str">
        <f t="shared" si="16"/>
        <v/>
      </c>
      <c r="AL126" s="260" t="str">
        <f t="shared" si="16"/>
        <v/>
      </c>
      <c r="AM126" s="260" t="str">
        <f t="shared" si="16"/>
        <v/>
      </c>
      <c r="AN126" s="260" t="str">
        <f t="shared" si="16"/>
        <v/>
      </c>
      <c r="AO126" s="260" t="str">
        <f t="shared" si="16"/>
        <v/>
      </c>
      <c r="AP126" s="260" t="str">
        <f t="shared" si="16"/>
        <v/>
      </c>
      <c r="AQ126" s="260" t="str">
        <f t="shared" si="16"/>
        <v/>
      </c>
      <c r="AR126" s="260" t="str">
        <f t="shared" si="16"/>
        <v/>
      </c>
      <c r="AS126" s="260" t="str">
        <f t="shared" si="16"/>
        <v/>
      </c>
      <c r="AT126" s="260" t="str">
        <f t="shared" si="16"/>
        <v/>
      </c>
      <c r="AU126" s="102"/>
      <c r="AV126" s="2"/>
      <c r="AW126" s="2"/>
      <c r="AZ126" s="394"/>
      <c r="BB126" s="465" t="str">
        <f t="shared" si="7"/>
        <v/>
      </c>
    </row>
    <row r="127" spans="1:54" ht="15" customHeight="1" thickBot="1" x14ac:dyDescent="0.3">
      <c r="A127" s="94"/>
      <c r="B127" s="75"/>
      <c r="C127" s="75"/>
      <c r="D127" s="75"/>
      <c r="E127" s="303"/>
      <c r="F127" s="303" t="s">
        <v>587</v>
      </c>
      <c r="G127" s="303"/>
      <c r="H127" s="303"/>
      <c r="J127" s="303"/>
      <c r="K127" s="303"/>
      <c r="L127" s="303"/>
      <c r="M127" s="75"/>
      <c r="N127" s="75"/>
      <c r="O127" s="249"/>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102"/>
      <c r="AV127" s="2"/>
      <c r="AW127" s="2"/>
      <c r="AZ127" s="394"/>
      <c r="BB127" s="465" t="str">
        <f t="shared" si="7"/>
        <v/>
      </c>
    </row>
    <row r="128" spans="1:54" ht="15" customHeight="1" thickTop="1" thickBot="1" x14ac:dyDescent="0.3">
      <c r="A128" s="299">
        <v>14</v>
      </c>
      <c r="B128" s="967" t="s">
        <v>763</v>
      </c>
      <c r="C128" s="968"/>
      <c r="D128" s="177"/>
      <c r="E128" s="303">
        <v>5620</v>
      </c>
      <c r="F128" s="303">
        <v>5622</v>
      </c>
      <c r="G128" s="303">
        <v>0</v>
      </c>
      <c r="H128" s="303" t="s">
        <v>581</v>
      </c>
      <c r="I128" s="383" t="s">
        <v>201</v>
      </c>
      <c r="J128" s="303"/>
      <c r="K128" s="303"/>
      <c r="L128" s="303" t="s">
        <v>1131</v>
      </c>
      <c r="M128" s="208"/>
      <c r="N128" s="120"/>
      <c r="O128" s="376" t="str">
        <f>IF(M128="","",M128)</f>
        <v/>
      </c>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102"/>
      <c r="AV128" s="2"/>
      <c r="AW128" s="2"/>
      <c r="AZ128" s="394" t="s">
        <v>1403</v>
      </c>
      <c r="BB128" s="465">
        <f t="shared" si="7"/>
        <v>128</v>
      </c>
    </row>
    <row r="129" spans="1:54" ht="30" customHeight="1" thickTop="1" x14ac:dyDescent="0.25">
      <c r="A129" s="295"/>
      <c r="B129" s="969"/>
      <c r="C129" s="970"/>
      <c r="D129" s="287"/>
      <c r="E129" s="303"/>
      <c r="F129" s="303" t="s">
        <v>587</v>
      </c>
      <c r="G129" s="303"/>
      <c r="H129" s="303"/>
      <c r="I129" s="383"/>
      <c r="J129" s="303"/>
      <c r="K129" s="303"/>
      <c r="L129" s="303"/>
      <c r="M129" s="101"/>
      <c r="N129" s="101"/>
      <c r="O129" s="250"/>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4"/>
      <c r="AV129" s="2"/>
      <c r="AW129" s="2"/>
      <c r="AZ129" s="394"/>
      <c r="BB129" s="465" t="str">
        <f t="shared" si="7"/>
        <v/>
      </c>
    </row>
    <row r="130" spans="1:54" ht="15" customHeight="1" x14ac:dyDescent="0.25">
      <c r="A130" s="2"/>
      <c r="B130" s="2"/>
      <c r="C130" s="2"/>
      <c r="D130" s="2"/>
      <c r="E130" s="303"/>
      <c r="F130" s="303" t="s">
        <v>587</v>
      </c>
      <c r="G130" s="303"/>
      <c r="H130" s="303"/>
      <c r="I130" s="383"/>
      <c r="J130" s="303"/>
      <c r="K130" s="303"/>
      <c r="L130" s="303"/>
      <c r="M130" s="2"/>
      <c r="N130" s="2"/>
      <c r="O130" s="251"/>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Z130" s="394"/>
      <c r="BB130" s="465" t="str">
        <f t="shared" si="7"/>
        <v/>
      </c>
    </row>
    <row r="131" spans="1:54" ht="21" customHeight="1" thickBot="1" x14ac:dyDescent="0.35">
      <c r="A131" s="141" t="s">
        <v>503</v>
      </c>
      <c r="B131" s="142"/>
      <c r="C131" s="143"/>
      <c r="D131" s="85"/>
      <c r="E131" s="303"/>
      <c r="F131" s="303" t="s">
        <v>587</v>
      </c>
      <c r="G131" s="303"/>
      <c r="H131" s="303"/>
      <c r="I131" s="383"/>
      <c r="J131" s="303"/>
      <c r="K131" s="303"/>
      <c r="L131" s="303"/>
      <c r="M131" s="87"/>
      <c r="N131" s="87"/>
      <c r="O131" s="252"/>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52"/>
      <c r="AV131" s="2"/>
      <c r="AW131" s="2"/>
      <c r="AZ131" s="394"/>
      <c r="BB131" s="465" t="str">
        <f t="shared" si="7"/>
        <v/>
      </c>
    </row>
    <row r="132" spans="1:54" ht="15" customHeight="1" x14ac:dyDescent="0.25">
      <c r="A132" s="84">
        <v>1</v>
      </c>
      <c r="B132" s="94" t="s">
        <v>773</v>
      </c>
      <c r="C132" s="96"/>
      <c r="D132" s="177"/>
      <c r="E132" s="303">
        <v>5624</v>
      </c>
      <c r="F132" s="303">
        <v>5626</v>
      </c>
      <c r="G132" s="303">
        <v>0</v>
      </c>
      <c r="H132" s="303" t="s">
        <v>581</v>
      </c>
      <c r="I132" s="383" t="s">
        <v>202</v>
      </c>
      <c r="J132" s="303"/>
      <c r="K132" s="303"/>
      <c r="L132" s="303" t="s">
        <v>1132</v>
      </c>
      <c r="M132" s="88"/>
      <c r="N132" s="75"/>
      <c r="O132" s="253" t="str">
        <f t="shared" ref="O132:O139" si="17">IF(ISNUMBER(M132),M132,IF(ISERROR(AVERAGE(P132:AT132)),"",SUM(P132:AT132)))</f>
        <v/>
      </c>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102"/>
      <c r="AV132" s="2"/>
      <c r="AW132" s="2"/>
      <c r="AZ132" s="394" t="s">
        <v>1467</v>
      </c>
      <c r="BB132" s="465">
        <f t="shared" si="7"/>
        <v>132</v>
      </c>
    </row>
    <row r="133" spans="1:54" ht="15" customHeight="1" x14ac:dyDescent="0.25">
      <c r="A133" s="297">
        <v>2</v>
      </c>
      <c r="B133" s="94" t="s">
        <v>774</v>
      </c>
      <c r="C133" s="96"/>
      <c r="D133" s="177"/>
      <c r="E133" s="303">
        <v>5628</v>
      </c>
      <c r="F133" s="303">
        <v>5630</v>
      </c>
      <c r="G133" s="303">
        <v>0</v>
      </c>
      <c r="H133" s="303" t="s">
        <v>581</v>
      </c>
      <c r="I133" s="383" t="s">
        <v>203</v>
      </c>
      <c r="J133" s="303"/>
      <c r="K133" s="303"/>
      <c r="L133" s="303" t="s">
        <v>1133</v>
      </c>
      <c r="M133" s="80"/>
      <c r="N133" s="75"/>
      <c r="O133" s="247" t="str">
        <f t="shared" si="17"/>
        <v/>
      </c>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102"/>
      <c r="AV133" s="2"/>
      <c r="AW133" s="2"/>
      <c r="AZ133" s="394" t="s">
        <v>1404</v>
      </c>
      <c r="BB133" s="465">
        <f t="shared" si="7"/>
        <v>133</v>
      </c>
    </row>
    <row r="134" spans="1:54" ht="15" customHeight="1" x14ac:dyDescent="0.25">
      <c r="A134" s="297">
        <v>3</v>
      </c>
      <c r="B134" s="94" t="s">
        <v>300</v>
      </c>
      <c r="C134" s="96"/>
      <c r="D134" s="177"/>
      <c r="E134" s="303">
        <v>5632</v>
      </c>
      <c r="F134" s="303">
        <v>5634</v>
      </c>
      <c r="G134" s="303">
        <v>0</v>
      </c>
      <c r="H134" s="303" t="s">
        <v>581</v>
      </c>
      <c r="I134" s="383" t="s">
        <v>204</v>
      </c>
      <c r="J134" s="303"/>
      <c r="K134" s="303"/>
      <c r="L134" s="303" t="s">
        <v>1134</v>
      </c>
      <c r="M134" s="80"/>
      <c r="N134" s="75"/>
      <c r="O134" s="247" t="str">
        <f t="shared" si="17"/>
        <v/>
      </c>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102"/>
      <c r="AV134" s="2"/>
      <c r="AW134" s="2"/>
      <c r="AZ134" s="394" t="s">
        <v>1405</v>
      </c>
      <c r="BB134" s="465">
        <f t="shared" si="7"/>
        <v>134</v>
      </c>
    </row>
    <row r="135" spans="1:54" ht="15" customHeight="1" x14ac:dyDescent="0.25">
      <c r="A135" s="297">
        <v>4</v>
      </c>
      <c r="B135" s="94" t="s">
        <v>775</v>
      </c>
      <c r="C135" s="96"/>
      <c r="D135" s="177"/>
      <c r="E135" s="303">
        <v>5636</v>
      </c>
      <c r="F135" s="303">
        <v>5638</v>
      </c>
      <c r="G135" s="303">
        <v>0</v>
      </c>
      <c r="H135" s="303" t="s">
        <v>581</v>
      </c>
      <c r="I135" s="383" t="s">
        <v>205</v>
      </c>
      <c r="J135" s="303"/>
      <c r="K135" s="303"/>
      <c r="L135" s="303" t="s">
        <v>1135</v>
      </c>
      <c r="M135" s="80"/>
      <c r="N135" s="75"/>
      <c r="O135" s="247" t="str">
        <f t="shared" si="17"/>
        <v/>
      </c>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102"/>
      <c r="AV135" s="2"/>
      <c r="AW135" s="2"/>
      <c r="AZ135" s="394" t="s">
        <v>1406</v>
      </c>
      <c r="BB135" s="465">
        <f t="shared" si="7"/>
        <v>135</v>
      </c>
    </row>
    <row r="136" spans="1:54" ht="15" customHeight="1" x14ac:dyDescent="0.25">
      <c r="A136" s="297">
        <v>5</v>
      </c>
      <c r="B136" s="94" t="s">
        <v>747</v>
      </c>
      <c r="C136" s="96"/>
      <c r="D136" s="177"/>
      <c r="E136" s="303">
        <v>5640</v>
      </c>
      <c r="F136" s="303">
        <v>5642</v>
      </c>
      <c r="G136" s="303">
        <v>0</v>
      </c>
      <c r="H136" s="303" t="s">
        <v>581</v>
      </c>
      <c r="I136" s="383" t="s">
        <v>206</v>
      </c>
      <c r="J136" s="303"/>
      <c r="K136" s="303"/>
      <c r="L136" s="303" t="s">
        <v>1136</v>
      </c>
      <c r="M136" s="80"/>
      <c r="N136" s="75"/>
      <c r="O136" s="247" t="str">
        <f t="shared" si="17"/>
        <v/>
      </c>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102"/>
      <c r="AV136" s="2"/>
      <c r="AW136" s="2"/>
      <c r="AZ136" s="394" t="s">
        <v>1407</v>
      </c>
      <c r="BB136" s="465">
        <f t="shared" si="7"/>
        <v>136</v>
      </c>
    </row>
    <row r="137" spans="1:54" ht="15" customHeight="1" x14ac:dyDescent="0.25">
      <c r="A137" s="297">
        <v>6</v>
      </c>
      <c r="B137" s="94" t="s">
        <v>776</v>
      </c>
      <c r="C137" s="96"/>
      <c r="D137" s="177"/>
      <c r="E137" s="303">
        <v>5644</v>
      </c>
      <c r="F137" s="303">
        <v>5646</v>
      </c>
      <c r="G137" s="303">
        <v>0</v>
      </c>
      <c r="H137" s="303" t="s">
        <v>581</v>
      </c>
      <c r="I137" s="383" t="s">
        <v>207</v>
      </c>
      <c r="J137" s="303"/>
      <c r="K137" s="303"/>
      <c r="L137" s="303" t="s">
        <v>1137</v>
      </c>
      <c r="M137" s="80"/>
      <c r="N137" s="75"/>
      <c r="O137" s="247" t="str">
        <f t="shared" si="17"/>
        <v/>
      </c>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102"/>
      <c r="AV137" s="2"/>
      <c r="AW137" s="2"/>
      <c r="AZ137" s="394" t="s">
        <v>1408</v>
      </c>
      <c r="BB137" s="465">
        <f t="shared" si="7"/>
        <v>137</v>
      </c>
    </row>
    <row r="138" spans="1:54" ht="15" customHeight="1" x14ac:dyDescent="0.25">
      <c r="A138" s="297">
        <v>7</v>
      </c>
      <c r="B138" s="94" t="s">
        <v>777</v>
      </c>
      <c r="C138" s="96"/>
      <c r="D138" s="177"/>
      <c r="E138" s="303">
        <v>5648</v>
      </c>
      <c r="F138" s="303">
        <v>5650</v>
      </c>
      <c r="G138" s="303">
        <v>0</v>
      </c>
      <c r="H138" s="303" t="s">
        <v>581</v>
      </c>
      <c r="I138" s="383" t="s">
        <v>208</v>
      </c>
      <c r="J138" s="303"/>
      <c r="K138" s="303"/>
      <c r="L138" s="303" t="s">
        <v>1138</v>
      </c>
      <c r="M138" s="80"/>
      <c r="N138" s="75"/>
      <c r="O138" s="247" t="str">
        <f t="shared" si="17"/>
        <v/>
      </c>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102"/>
      <c r="AV138" s="2"/>
      <c r="AW138" s="2"/>
      <c r="AZ138" s="394" t="s">
        <v>1409</v>
      </c>
      <c r="BB138" s="465">
        <f t="shared" ref="BB138:BB201" si="18">IF(AZ138="","",ROW())</f>
        <v>138</v>
      </c>
    </row>
    <row r="139" spans="1:54" ht="15" customHeight="1" x14ac:dyDescent="0.25">
      <c r="A139" s="297">
        <v>8</v>
      </c>
      <c r="B139" s="94" t="s">
        <v>79</v>
      </c>
      <c r="C139" s="96"/>
      <c r="D139" s="177"/>
      <c r="E139" s="303">
        <v>5652</v>
      </c>
      <c r="F139" s="303">
        <v>5654</v>
      </c>
      <c r="G139" s="303">
        <v>0</v>
      </c>
      <c r="H139" s="303" t="s">
        <v>581</v>
      </c>
      <c r="I139" s="383" t="s">
        <v>209</v>
      </c>
      <c r="J139" s="303"/>
      <c r="K139" s="303"/>
      <c r="L139" s="303" t="s">
        <v>1139</v>
      </c>
      <c r="M139" s="80"/>
      <c r="N139" s="75"/>
      <c r="O139" s="247" t="str">
        <f t="shared" si="17"/>
        <v/>
      </c>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102"/>
      <c r="AV139" s="2"/>
      <c r="AW139" s="2"/>
      <c r="AZ139" s="394" t="s">
        <v>1410</v>
      </c>
      <c r="BB139" s="465">
        <f t="shared" si="18"/>
        <v>139</v>
      </c>
    </row>
    <row r="140" spans="1:54" ht="15" customHeight="1" thickBot="1" x14ac:dyDescent="0.3">
      <c r="A140" s="297">
        <v>9</v>
      </c>
      <c r="B140" s="159" t="s">
        <v>101</v>
      </c>
      <c r="C140" s="98"/>
      <c r="D140" s="285"/>
      <c r="E140" s="303">
        <v>5656</v>
      </c>
      <c r="F140" s="303">
        <v>5658</v>
      </c>
      <c r="G140" s="303">
        <v>0</v>
      </c>
      <c r="H140" s="303" t="s">
        <v>581</v>
      </c>
      <c r="I140" s="383" t="s">
        <v>210</v>
      </c>
      <c r="J140" s="303"/>
      <c r="K140" s="303"/>
      <c r="L140" s="303" t="s">
        <v>1140</v>
      </c>
      <c r="M140" s="260" t="str">
        <f>IF(ISNUMBER(M142),M142,IF(ISERROR(AVERAGE(M132:M139)),"",SUM(M132:M139)))</f>
        <v/>
      </c>
      <c r="N140" s="261"/>
      <c r="O140" s="248" t="str">
        <f>IF(ISNUMBER(M142),M142,IF(COUNT(P142:AT142)&gt;0,SUM(P142:AT142),IF(ISERROR(AVERAGE(O132:O139)),"",SUM(O132:O139))))</f>
        <v/>
      </c>
      <c r="P140" s="260" t="str">
        <f t="shared" ref="P140:AT140" si="19">IF(ISNUMBER(P142),P142,IF(ISERROR(AVERAGE(P132:P139)),"",SUM(P132:P139)))</f>
        <v/>
      </c>
      <c r="Q140" s="260" t="str">
        <f t="shared" si="19"/>
        <v/>
      </c>
      <c r="R140" s="260" t="str">
        <f t="shared" si="19"/>
        <v/>
      </c>
      <c r="S140" s="260" t="str">
        <f t="shared" si="19"/>
        <v/>
      </c>
      <c r="T140" s="260" t="str">
        <f t="shared" si="19"/>
        <v/>
      </c>
      <c r="U140" s="260" t="str">
        <f t="shared" si="19"/>
        <v/>
      </c>
      <c r="V140" s="260" t="str">
        <f t="shared" si="19"/>
        <v/>
      </c>
      <c r="W140" s="260" t="str">
        <f t="shared" si="19"/>
        <v/>
      </c>
      <c r="X140" s="260" t="str">
        <f t="shared" si="19"/>
        <v/>
      </c>
      <c r="Y140" s="260" t="str">
        <f t="shared" si="19"/>
        <v/>
      </c>
      <c r="Z140" s="260" t="str">
        <f t="shared" si="19"/>
        <v/>
      </c>
      <c r="AA140" s="260" t="str">
        <f t="shared" si="19"/>
        <v/>
      </c>
      <c r="AB140" s="260" t="str">
        <f t="shared" si="19"/>
        <v/>
      </c>
      <c r="AC140" s="260" t="str">
        <f t="shared" si="19"/>
        <v/>
      </c>
      <c r="AD140" s="260" t="str">
        <f t="shared" si="19"/>
        <v/>
      </c>
      <c r="AE140" s="260" t="str">
        <f t="shared" si="19"/>
        <v/>
      </c>
      <c r="AF140" s="260" t="str">
        <f t="shared" si="19"/>
        <v/>
      </c>
      <c r="AG140" s="260" t="str">
        <f t="shared" si="19"/>
        <v/>
      </c>
      <c r="AH140" s="260" t="str">
        <f t="shared" si="19"/>
        <v/>
      </c>
      <c r="AI140" s="260" t="str">
        <f t="shared" si="19"/>
        <v/>
      </c>
      <c r="AJ140" s="260" t="str">
        <f t="shared" si="19"/>
        <v/>
      </c>
      <c r="AK140" s="260" t="str">
        <f t="shared" si="19"/>
        <v/>
      </c>
      <c r="AL140" s="260" t="str">
        <f t="shared" si="19"/>
        <v/>
      </c>
      <c r="AM140" s="260" t="str">
        <f t="shared" si="19"/>
        <v/>
      </c>
      <c r="AN140" s="260" t="str">
        <f t="shared" si="19"/>
        <v/>
      </c>
      <c r="AO140" s="260" t="str">
        <f t="shared" si="19"/>
        <v/>
      </c>
      <c r="AP140" s="260" t="str">
        <f t="shared" si="19"/>
        <v/>
      </c>
      <c r="AQ140" s="260" t="str">
        <f t="shared" si="19"/>
        <v/>
      </c>
      <c r="AR140" s="260" t="str">
        <f t="shared" si="19"/>
        <v/>
      </c>
      <c r="AS140" s="260" t="str">
        <f t="shared" si="19"/>
        <v/>
      </c>
      <c r="AT140" s="260" t="str">
        <f t="shared" si="19"/>
        <v/>
      </c>
      <c r="AU140" s="102"/>
      <c r="AV140" s="2"/>
      <c r="AW140" s="2"/>
      <c r="AZ140" s="394"/>
      <c r="BB140" s="465" t="str">
        <f t="shared" si="18"/>
        <v/>
      </c>
    </row>
    <row r="141" spans="1:54" ht="15" customHeight="1" thickBot="1" x14ac:dyDescent="0.3">
      <c r="A141" s="94"/>
      <c r="B141" s="75"/>
      <c r="C141" s="75"/>
      <c r="D141" s="75"/>
      <c r="E141" s="303"/>
      <c r="F141" s="303" t="s">
        <v>587</v>
      </c>
      <c r="G141" s="303"/>
      <c r="H141" s="303"/>
      <c r="J141" s="303"/>
      <c r="K141" s="303"/>
      <c r="L141" s="303"/>
      <c r="M141" s="75"/>
      <c r="N141" s="75"/>
      <c r="O141" s="249"/>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102"/>
      <c r="AV141" s="2"/>
      <c r="AW141" s="2"/>
      <c r="AZ141" s="394"/>
      <c r="BB141" s="465" t="str">
        <f t="shared" si="18"/>
        <v/>
      </c>
    </row>
    <row r="142" spans="1:54" ht="15" customHeight="1" thickTop="1" thickBot="1" x14ac:dyDescent="0.3">
      <c r="A142" s="299">
        <v>10</v>
      </c>
      <c r="B142" s="967" t="s">
        <v>69</v>
      </c>
      <c r="C142" s="968"/>
      <c r="D142" s="177"/>
      <c r="E142" s="303">
        <v>5660</v>
      </c>
      <c r="F142" s="303">
        <v>5662</v>
      </c>
      <c r="G142" s="303">
        <v>0</v>
      </c>
      <c r="H142" s="303" t="s">
        <v>581</v>
      </c>
      <c r="I142" s="383" t="s">
        <v>211</v>
      </c>
      <c r="J142" s="303"/>
      <c r="K142" s="303"/>
      <c r="L142" s="303" t="s">
        <v>1140</v>
      </c>
      <c r="M142" s="208"/>
      <c r="N142" s="120"/>
      <c r="O142" s="376" t="str">
        <f>IF(M142="","",M142)</f>
        <v/>
      </c>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102"/>
      <c r="AV142" s="2"/>
      <c r="AW142" s="2"/>
      <c r="AZ142" s="394" t="s">
        <v>1411</v>
      </c>
      <c r="BB142" s="465">
        <f t="shared" si="18"/>
        <v>142</v>
      </c>
    </row>
    <row r="143" spans="1:54" ht="29.25" customHeight="1" thickTop="1" x14ac:dyDescent="0.25">
      <c r="A143" s="295"/>
      <c r="B143" s="969"/>
      <c r="C143" s="970"/>
      <c r="D143" s="287"/>
      <c r="E143" s="303"/>
      <c r="F143" s="303" t="s">
        <v>587</v>
      </c>
      <c r="G143" s="303"/>
      <c r="H143" s="303"/>
      <c r="I143" s="383"/>
      <c r="J143" s="303"/>
      <c r="K143" s="303"/>
      <c r="L143" s="303"/>
      <c r="M143" s="101"/>
      <c r="N143" s="101"/>
      <c r="O143" s="250"/>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4"/>
      <c r="AV143" s="2"/>
      <c r="AW143" s="2"/>
      <c r="AZ143" s="394"/>
      <c r="BB143" s="465" t="str">
        <f t="shared" si="18"/>
        <v/>
      </c>
    </row>
    <row r="144" spans="1:54" ht="15" customHeight="1" x14ac:dyDescent="0.25">
      <c r="A144" s="2"/>
      <c r="B144" s="2"/>
      <c r="C144" s="2"/>
      <c r="D144" s="2"/>
      <c r="E144" s="303"/>
      <c r="F144" s="303" t="s">
        <v>587</v>
      </c>
      <c r="G144" s="303"/>
      <c r="H144" s="303"/>
      <c r="I144" s="383"/>
      <c r="J144" s="303"/>
      <c r="K144" s="303"/>
      <c r="L144" s="303"/>
      <c r="M144" s="2"/>
      <c r="N144" s="2"/>
      <c r="O144" s="251"/>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Z144" s="394"/>
      <c r="BB144" s="465" t="str">
        <f t="shared" si="18"/>
        <v/>
      </c>
    </row>
    <row r="145" spans="1:54" ht="21" customHeight="1" thickBot="1" x14ac:dyDescent="0.35">
      <c r="A145" s="118" t="s">
        <v>504</v>
      </c>
      <c r="B145" s="115"/>
      <c r="C145" s="119"/>
      <c r="D145" s="286"/>
      <c r="E145" s="303"/>
      <c r="F145" s="303" t="s">
        <v>587</v>
      </c>
      <c r="G145" s="303"/>
      <c r="H145" s="303"/>
      <c r="I145" s="383"/>
      <c r="J145" s="303"/>
      <c r="K145" s="303"/>
      <c r="L145" s="303"/>
      <c r="M145" s="87"/>
      <c r="N145" s="87"/>
      <c r="O145" s="252"/>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52"/>
      <c r="AV145" s="2"/>
      <c r="AW145" s="2"/>
      <c r="AZ145" s="394"/>
      <c r="BB145" s="465" t="str">
        <f t="shared" si="18"/>
        <v/>
      </c>
    </row>
    <row r="146" spans="1:54" ht="15" customHeight="1" x14ac:dyDescent="0.3">
      <c r="A146" s="95" t="s">
        <v>778</v>
      </c>
      <c r="B146" s="296"/>
      <c r="C146" s="97"/>
      <c r="D146" s="177"/>
      <c r="E146" s="303"/>
      <c r="F146" s="303" t="s">
        <v>587</v>
      </c>
      <c r="G146" s="303"/>
      <c r="H146" s="303"/>
      <c r="I146" s="383"/>
      <c r="J146" s="303"/>
      <c r="K146" s="303"/>
      <c r="L146" s="303"/>
      <c r="M146" s="76"/>
      <c r="N146" s="75"/>
      <c r="O146" s="25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8"/>
      <c r="AU146" s="103"/>
      <c r="AV146" s="3"/>
      <c r="AW146" s="3"/>
      <c r="AZ146" s="394"/>
      <c r="BB146" s="465" t="str">
        <f t="shared" si="18"/>
        <v/>
      </c>
    </row>
    <row r="147" spans="1:54" ht="15" customHeight="1" x14ac:dyDescent="0.25">
      <c r="A147" s="84">
        <v>1</v>
      </c>
      <c r="B147" s="94" t="s">
        <v>779</v>
      </c>
      <c r="C147" s="96"/>
      <c r="D147" s="177"/>
      <c r="E147" s="303">
        <v>5664</v>
      </c>
      <c r="F147" s="303">
        <v>5666</v>
      </c>
      <c r="G147" s="303">
        <v>0</v>
      </c>
      <c r="H147" s="303" t="s">
        <v>581</v>
      </c>
      <c r="I147" s="383" t="s">
        <v>212</v>
      </c>
      <c r="J147" s="303"/>
      <c r="K147" s="303"/>
      <c r="L147" s="303" t="s">
        <v>1141</v>
      </c>
      <c r="M147" s="88"/>
      <c r="N147" s="75"/>
      <c r="O147" s="246" t="str">
        <f>IF(ISNUMBER(M147),M147,IF(ISERROR(AVERAGE(P147:AT147)),"",SUM(P147:AT147)))</f>
        <v/>
      </c>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102"/>
      <c r="AV147" s="2"/>
      <c r="AW147" s="2"/>
      <c r="AZ147" s="394" t="s">
        <v>1468</v>
      </c>
      <c r="BB147" s="465">
        <f t="shared" si="18"/>
        <v>147</v>
      </c>
    </row>
    <row r="148" spans="1:54" ht="15" customHeight="1" x14ac:dyDescent="0.25">
      <c r="A148" s="297">
        <v>2</v>
      </c>
      <c r="B148" s="94" t="s">
        <v>748</v>
      </c>
      <c r="C148" s="96"/>
      <c r="D148" s="177"/>
      <c r="E148" s="303">
        <v>5668</v>
      </c>
      <c r="F148" s="303">
        <v>5670</v>
      </c>
      <c r="G148" s="303">
        <v>0</v>
      </c>
      <c r="H148" s="303" t="s">
        <v>581</v>
      </c>
      <c r="I148" s="383" t="s">
        <v>213</v>
      </c>
      <c r="J148" s="303"/>
      <c r="K148" s="303"/>
      <c r="L148" s="303" t="s">
        <v>1142</v>
      </c>
      <c r="M148" s="79"/>
      <c r="N148" s="75"/>
      <c r="O148" s="258" t="str">
        <f>IF(ISNUMBER(M148),M148,IF(ISERROR(AVERAGE(P148:AT148)),"",SUM(P148:AT148)))</f>
        <v/>
      </c>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102"/>
      <c r="AV148" s="2"/>
      <c r="AW148" s="2"/>
      <c r="AZ148" s="394" t="s">
        <v>1412</v>
      </c>
      <c r="BB148" s="465">
        <f t="shared" si="18"/>
        <v>148</v>
      </c>
    </row>
    <row r="149" spans="1:54" ht="15" customHeight="1" x14ac:dyDescent="0.25">
      <c r="A149" s="297">
        <v>3</v>
      </c>
      <c r="B149" s="94" t="s">
        <v>749</v>
      </c>
      <c r="C149" s="96"/>
      <c r="D149" s="177"/>
      <c r="E149" s="303">
        <v>5672</v>
      </c>
      <c r="F149" s="303">
        <v>5674</v>
      </c>
      <c r="G149" s="303">
        <v>0</v>
      </c>
      <c r="H149" s="303" t="s">
        <v>581</v>
      </c>
      <c r="I149" s="383" t="s">
        <v>214</v>
      </c>
      <c r="J149" s="303"/>
      <c r="K149" s="303"/>
      <c r="L149" s="303" t="s">
        <v>1143</v>
      </c>
      <c r="M149" s="79"/>
      <c r="N149" s="75"/>
      <c r="O149" s="258" t="str">
        <f>IF(ISNUMBER(M149),M149,IF(ISERROR(AVERAGE(P149:AT149)),"",SUM(P149:AT149)))</f>
        <v/>
      </c>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102"/>
      <c r="AV149" s="2"/>
      <c r="AW149" s="2"/>
      <c r="AZ149" s="394" t="s">
        <v>1413</v>
      </c>
      <c r="BB149" s="465">
        <f t="shared" si="18"/>
        <v>149</v>
      </c>
    </row>
    <row r="150" spans="1:54" ht="15" customHeight="1" x14ac:dyDescent="0.25">
      <c r="A150" s="297">
        <v>4</v>
      </c>
      <c r="B150" s="94" t="s">
        <v>79</v>
      </c>
      <c r="C150" s="96"/>
      <c r="D150" s="177"/>
      <c r="E150" s="303">
        <v>5676</v>
      </c>
      <c r="F150" s="303">
        <v>5678</v>
      </c>
      <c r="G150" s="303">
        <v>0</v>
      </c>
      <c r="H150" s="303" t="s">
        <v>581</v>
      </c>
      <c r="I150" s="383" t="s">
        <v>215</v>
      </c>
      <c r="J150" s="303"/>
      <c r="K150" s="303"/>
      <c r="L150" s="303" t="s">
        <v>1144</v>
      </c>
      <c r="M150" s="79"/>
      <c r="N150" s="75"/>
      <c r="O150" s="258" t="str">
        <f>IF(ISNUMBER(M150),M150,IF(ISERROR(AVERAGE(P150:AT150)),"",SUM(P150:AT150)))</f>
        <v/>
      </c>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102"/>
      <c r="AV150" s="2"/>
      <c r="AW150" s="2"/>
      <c r="AZ150" s="394" t="s">
        <v>1414</v>
      </c>
      <c r="BB150" s="465">
        <f t="shared" si="18"/>
        <v>150</v>
      </c>
    </row>
    <row r="151" spans="1:54" ht="15" customHeight="1" x14ac:dyDescent="0.3">
      <c r="A151" s="95" t="s">
        <v>780</v>
      </c>
      <c r="B151" s="296"/>
      <c r="C151" s="97"/>
      <c r="D151" s="177"/>
      <c r="E151" s="303"/>
      <c r="F151" s="303"/>
      <c r="G151" s="303"/>
      <c r="H151" s="303"/>
      <c r="J151" s="303"/>
      <c r="K151" s="303"/>
      <c r="L151" s="303"/>
      <c r="M151" s="76"/>
      <c r="N151" s="75"/>
      <c r="O151" s="259"/>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8"/>
      <c r="AU151" s="103"/>
      <c r="AV151" s="3"/>
      <c r="AW151" s="3"/>
      <c r="AZ151" s="394"/>
      <c r="BB151" s="465" t="str">
        <f t="shared" si="18"/>
        <v/>
      </c>
    </row>
    <row r="152" spans="1:54" ht="15" customHeight="1" x14ac:dyDescent="0.25">
      <c r="A152" s="84">
        <v>5</v>
      </c>
      <c r="B152" s="85" t="s">
        <v>781</v>
      </c>
      <c r="C152" s="86"/>
      <c r="D152" s="177"/>
      <c r="E152" s="303">
        <v>5680</v>
      </c>
      <c r="F152" s="303">
        <v>5682</v>
      </c>
      <c r="G152" s="303">
        <v>0</v>
      </c>
      <c r="H152" s="303" t="s">
        <v>581</v>
      </c>
      <c r="I152" s="383" t="s">
        <v>216</v>
      </c>
      <c r="J152" s="303"/>
      <c r="K152" s="303"/>
      <c r="L152" s="303" t="s">
        <v>1145</v>
      </c>
      <c r="M152" s="88"/>
      <c r="N152" s="75"/>
      <c r="O152" s="246" t="str">
        <f t="shared" ref="O152:O157" si="20">IF(ISNUMBER(M152),M152,IF(ISERROR(AVERAGE(P152:AT152)),"",SUM(P152:AT152)))</f>
        <v/>
      </c>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89"/>
      <c r="AN152" s="89"/>
      <c r="AO152" s="89"/>
      <c r="AP152" s="89"/>
      <c r="AQ152" s="89"/>
      <c r="AR152" s="89"/>
      <c r="AS152" s="89"/>
      <c r="AT152" s="89"/>
      <c r="AU152" s="102"/>
      <c r="AV152" s="2"/>
      <c r="AW152" s="2"/>
      <c r="AZ152" s="394" t="s">
        <v>1415</v>
      </c>
      <c r="BB152" s="465">
        <f t="shared" si="18"/>
        <v>152</v>
      </c>
    </row>
    <row r="153" spans="1:54" ht="30" customHeight="1" x14ac:dyDescent="0.25">
      <c r="A153" s="301">
        <v>6</v>
      </c>
      <c r="B153" s="975" t="s">
        <v>890</v>
      </c>
      <c r="C153" s="976"/>
      <c r="D153" s="177"/>
      <c r="E153" s="303">
        <v>5684</v>
      </c>
      <c r="F153" s="303">
        <v>5686</v>
      </c>
      <c r="G153" s="303">
        <v>0</v>
      </c>
      <c r="H153" s="303" t="s">
        <v>581</v>
      </c>
      <c r="I153" s="383" t="s">
        <v>217</v>
      </c>
      <c r="J153" s="303"/>
      <c r="K153" s="303"/>
      <c r="L153" s="303" t="s">
        <v>1146</v>
      </c>
      <c r="M153" s="79"/>
      <c r="N153" s="75"/>
      <c r="O153" s="247" t="str">
        <f t="shared" si="20"/>
        <v/>
      </c>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102"/>
      <c r="AV153" s="2"/>
      <c r="AW153" s="2"/>
      <c r="AZ153" s="394" t="s">
        <v>1416</v>
      </c>
      <c r="BB153" s="465">
        <f t="shared" si="18"/>
        <v>153</v>
      </c>
    </row>
    <row r="154" spans="1:54" ht="15" customHeight="1" x14ac:dyDescent="0.25">
      <c r="A154" s="297">
        <v>7</v>
      </c>
      <c r="B154" s="85" t="s">
        <v>860</v>
      </c>
      <c r="C154" s="86"/>
      <c r="D154" s="177"/>
      <c r="E154" s="303">
        <v>8885</v>
      </c>
      <c r="F154" s="303">
        <v>8887</v>
      </c>
      <c r="G154" s="303">
        <v>0</v>
      </c>
      <c r="H154" s="303" t="s">
        <v>581</v>
      </c>
      <c r="I154" s="383" t="s">
        <v>218</v>
      </c>
      <c r="J154" s="303"/>
      <c r="K154" s="303"/>
      <c r="L154" s="303" t="s">
        <v>1147</v>
      </c>
      <c r="M154" s="79"/>
      <c r="N154" s="75"/>
      <c r="O154" s="247" t="str">
        <f t="shared" si="20"/>
        <v/>
      </c>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102"/>
      <c r="AV154" s="2"/>
      <c r="AW154" s="2"/>
      <c r="AZ154" s="394" t="s">
        <v>1417</v>
      </c>
      <c r="BB154" s="465">
        <f t="shared" si="18"/>
        <v>154</v>
      </c>
    </row>
    <row r="155" spans="1:54" ht="15" customHeight="1" x14ac:dyDescent="0.25">
      <c r="A155" s="297">
        <v>8</v>
      </c>
      <c r="B155" s="85" t="s">
        <v>782</v>
      </c>
      <c r="C155" s="86"/>
      <c r="D155" s="177"/>
      <c r="E155" s="303">
        <v>5688</v>
      </c>
      <c r="F155" s="303">
        <v>5690</v>
      </c>
      <c r="G155" s="303">
        <v>0</v>
      </c>
      <c r="H155" s="303" t="s">
        <v>581</v>
      </c>
      <c r="I155" s="383" t="s">
        <v>219</v>
      </c>
      <c r="J155" s="303"/>
      <c r="K155" s="303"/>
      <c r="L155" s="303" t="s">
        <v>1148</v>
      </c>
      <c r="M155" s="79"/>
      <c r="N155" s="75"/>
      <c r="O155" s="247" t="str">
        <f t="shared" si="20"/>
        <v/>
      </c>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102"/>
      <c r="AV155" s="2"/>
      <c r="AW155" s="2"/>
      <c r="AZ155" s="394" t="s">
        <v>1418</v>
      </c>
      <c r="BB155" s="465">
        <f t="shared" si="18"/>
        <v>155</v>
      </c>
    </row>
    <row r="156" spans="1:54" ht="15" customHeight="1" x14ac:dyDescent="0.25">
      <c r="A156" s="297">
        <v>9</v>
      </c>
      <c r="B156" s="85" t="s">
        <v>750</v>
      </c>
      <c r="C156" s="86"/>
      <c r="D156" s="177"/>
      <c r="E156" s="303">
        <v>5692</v>
      </c>
      <c r="F156" s="303">
        <v>5694</v>
      </c>
      <c r="G156" s="303">
        <v>0</v>
      </c>
      <c r="H156" s="303" t="s">
        <v>581</v>
      </c>
      <c r="I156" s="383" t="s">
        <v>220</v>
      </c>
      <c r="J156" s="303"/>
      <c r="K156" s="303"/>
      <c r="L156" s="303" t="s">
        <v>1149</v>
      </c>
      <c r="M156" s="79"/>
      <c r="N156" s="75"/>
      <c r="O156" s="247" t="str">
        <f t="shared" si="20"/>
        <v/>
      </c>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102"/>
      <c r="AV156" s="2"/>
      <c r="AW156" s="2"/>
      <c r="AZ156" s="394" t="s">
        <v>1419</v>
      </c>
      <c r="BB156" s="465">
        <f t="shared" si="18"/>
        <v>156</v>
      </c>
    </row>
    <row r="157" spans="1:54" ht="15" customHeight="1" x14ac:dyDescent="0.25">
      <c r="A157" s="297">
        <v>10</v>
      </c>
      <c r="B157" s="85" t="s">
        <v>79</v>
      </c>
      <c r="C157" s="86"/>
      <c r="D157" s="177"/>
      <c r="E157" s="303">
        <v>5696</v>
      </c>
      <c r="F157" s="303">
        <v>5698</v>
      </c>
      <c r="G157" s="303">
        <v>0</v>
      </c>
      <c r="H157" s="303" t="s">
        <v>581</v>
      </c>
      <c r="I157" s="383" t="s">
        <v>221</v>
      </c>
      <c r="J157" s="303"/>
      <c r="K157" s="303"/>
      <c r="L157" s="303" t="s">
        <v>1144</v>
      </c>
      <c r="M157" s="79"/>
      <c r="N157" s="75"/>
      <c r="O157" s="247" t="str">
        <f t="shared" si="20"/>
        <v/>
      </c>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102"/>
      <c r="AV157" s="2"/>
      <c r="AW157" s="2"/>
      <c r="AZ157" s="394" t="s">
        <v>1420</v>
      </c>
      <c r="BB157" s="465">
        <f t="shared" si="18"/>
        <v>157</v>
      </c>
    </row>
    <row r="158" spans="1:54" ht="15" customHeight="1" thickBot="1" x14ac:dyDescent="0.3">
      <c r="A158" s="300">
        <v>11</v>
      </c>
      <c r="B158" s="159" t="s">
        <v>70</v>
      </c>
      <c r="C158" s="98"/>
      <c r="D158" s="285"/>
      <c r="E158" s="303">
        <v>5700</v>
      </c>
      <c r="F158" s="303">
        <v>5702</v>
      </c>
      <c r="G158" s="303">
        <v>0</v>
      </c>
      <c r="H158" s="303" t="s">
        <v>581</v>
      </c>
      <c r="I158" s="383" t="s">
        <v>222</v>
      </c>
      <c r="J158" s="303"/>
      <c r="K158" s="303"/>
      <c r="L158" s="303" t="s">
        <v>1150</v>
      </c>
      <c r="M158" s="260" t="str">
        <f>IF(ISNUMBER(M160),M160,IF(ISERROR(AVERAGE(M147:M157)),"",SUM(M147:M157)))</f>
        <v/>
      </c>
      <c r="N158" s="261"/>
      <c r="O158" s="248" t="str">
        <f>IF(ISNUMBER(M160),M160,IF(COUNT(P160:AT160)&gt;0,SUM(P160:AT160),IF(ISERROR(AVERAGE(O147:O157)),"",SUM(O147:O157))))</f>
        <v/>
      </c>
      <c r="P158" s="260" t="str">
        <f t="shared" ref="P158:AT158" si="21">IF(ISNUMBER(P160),P160,IF(ISERROR(AVERAGE(P147:P157)),"",SUM(P147:P157)))</f>
        <v/>
      </c>
      <c r="Q158" s="260" t="str">
        <f t="shared" si="21"/>
        <v/>
      </c>
      <c r="R158" s="260" t="str">
        <f t="shared" si="21"/>
        <v/>
      </c>
      <c r="S158" s="260" t="str">
        <f t="shared" si="21"/>
        <v/>
      </c>
      <c r="T158" s="260" t="str">
        <f t="shared" si="21"/>
        <v/>
      </c>
      <c r="U158" s="260" t="str">
        <f t="shared" si="21"/>
        <v/>
      </c>
      <c r="V158" s="260" t="str">
        <f t="shared" si="21"/>
        <v/>
      </c>
      <c r="W158" s="260" t="str">
        <f t="shared" si="21"/>
        <v/>
      </c>
      <c r="X158" s="260" t="str">
        <f t="shared" si="21"/>
        <v/>
      </c>
      <c r="Y158" s="260" t="str">
        <f t="shared" si="21"/>
        <v/>
      </c>
      <c r="Z158" s="260" t="str">
        <f t="shared" si="21"/>
        <v/>
      </c>
      <c r="AA158" s="260" t="str">
        <f t="shared" si="21"/>
        <v/>
      </c>
      <c r="AB158" s="260" t="str">
        <f t="shared" si="21"/>
        <v/>
      </c>
      <c r="AC158" s="260" t="str">
        <f t="shared" si="21"/>
        <v/>
      </c>
      <c r="AD158" s="260" t="str">
        <f t="shared" si="21"/>
        <v/>
      </c>
      <c r="AE158" s="260" t="str">
        <f t="shared" si="21"/>
        <v/>
      </c>
      <c r="AF158" s="260" t="str">
        <f t="shared" si="21"/>
        <v/>
      </c>
      <c r="AG158" s="260" t="str">
        <f t="shared" si="21"/>
        <v/>
      </c>
      <c r="AH158" s="260" t="str">
        <f t="shared" si="21"/>
        <v/>
      </c>
      <c r="AI158" s="260" t="str">
        <f t="shared" si="21"/>
        <v/>
      </c>
      <c r="AJ158" s="260" t="str">
        <f t="shared" si="21"/>
        <v/>
      </c>
      <c r="AK158" s="260" t="str">
        <f t="shared" si="21"/>
        <v/>
      </c>
      <c r="AL158" s="260" t="str">
        <f t="shared" si="21"/>
        <v/>
      </c>
      <c r="AM158" s="260" t="str">
        <f t="shared" si="21"/>
        <v/>
      </c>
      <c r="AN158" s="260" t="str">
        <f t="shared" si="21"/>
        <v/>
      </c>
      <c r="AO158" s="260" t="str">
        <f t="shared" si="21"/>
        <v/>
      </c>
      <c r="AP158" s="260" t="str">
        <f t="shared" si="21"/>
        <v/>
      </c>
      <c r="AQ158" s="260" t="str">
        <f t="shared" si="21"/>
        <v/>
      </c>
      <c r="AR158" s="260" t="str">
        <f t="shared" si="21"/>
        <v/>
      </c>
      <c r="AS158" s="260" t="str">
        <f t="shared" si="21"/>
        <v/>
      </c>
      <c r="AT158" s="260" t="str">
        <f t="shared" si="21"/>
        <v/>
      </c>
      <c r="AU158" s="102"/>
      <c r="AV158" s="2"/>
      <c r="AW158" s="2"/>
      <c r="AZ158" s="394"/>
      <c r="BB158" s="465" t="str">
        <f t="shared" si="18"/>
        <v/>
      </c>
    </row>
    <row r="159" spans="1:54" ht="15" customHeight="1" thickBot="1" x14ac:dyDescent="0.3">
      <c r="A159" s="94"/>
      <c r="B159" s="75"/>
      <c r="C159" s="75"/>
      <c r="D159" s="75"/>
      <c r="E159" s="303"/>
      <c r="F159" s="303" t="s">
        <v>587</v>
      </c>
      <c r="G159" s="303"/>
      <c r="H159" s="303"/>
      <c r="J159" s="303"/>
      <c r="K159" s="303"/>
      <c r="L159" s="303"/>
      <c r="M159" s="75"/>
      <c r="N159" s="75"/>
      <c r="O159" s="249"/>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102"/>
      <c r="AV159" s="2"/>
      <c r="AW159" s="2"/>
      <c r="AZ159" s="394"/>
      <c r="BB159" s="465" t="str">
        <f t="shared" si="18"/>
        <v/>
      </c>
    </row>
    <row r="160" spans="1:54" ht="15" customHeight="1" thickTop="1" thickBot="1" x14ac:dyDescent="0.3">
      <c r="A160" s="299">
        <v>12</v>
      </c>
      <c r="B160" s="967" t="s">
        <v>649</v>
      </c>
      <c r="C160" s="968"/>
      <c r="D160" s="177"/>
      <c r="E160" s="303">
        <v>5704</v>
      </c>
      <c r="F160" s="303">
        <v>5706</v>
      </c>
      <c r="G160" s="303">
        <v>0</v>
      </c>
      <c r="H160" s="303" t="s">
        <v>581</v>
      </c>
      <c r="I160" s="383" t="s">
        <v>861</v>
      </c>
      <c r="J160" s="303"/>
      <c r="K160" s="303"/>
      <c r="L160" s="303" t="s">
        <v>1150</v>
      </c>
      <c r="M160" s="208"/>
      <c r="N160" s="120"/>
      <c r="O160" s="376" t="str">
        <f>IF(M160="","",M160)</f>
        <v/>
      </c>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c r="AQ160" s="208"/>
      <c r="AR160" s="208"/>
      <c r="AS160" s="208"/>
      <c r="AT160" s="208"/>
      <c r="AU160" s="102"/>
      <c r="AV160" s="2"/>
      <c r="AW160" s="2"/>
      <c r="AZ160" s="394" t="s">
        <v>1421</v>
      </c>
      <c r="BB160" s="465">
        <f t="shared" si="18"/>
        <v>160</v>
      </c>
    </row>
    <row r="161" spans="1:54" ht="30" customHeight="1" thickTop="1" x14ac:dyDescent="0.25">
      <c r="A161" s="295"/>
      <c r="B161" s="969"/>
      <c r="C161" s="970"/>
      <c r="D161" s="287"/>
      <c r="E161" s="303"/>
      <c r="F161" s="303" t="s">
        <v>587</v>
      </c>
      <c r="G161" s="303"/>
      <c r="H161" s="303"/>
      <c r="I161" s="383"/>
      <c r="J161" s="303"/>
      <c r="K161" s="303"/>
      <c r="L161" s="303"/>
      <c r="M161" s="101"/>
      <c r="N161" s="101"/>
      <c r="O161" s="250"/>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4"/>
      <c r="AV161" s="2"/>
      <c r="AW161" s="2"/>
      <c r="AZ161" s="394"/>
      <c r="BB161" s="465" t="str">
        <f t="shared" si="18"/>
        <v/>
      </c>
    </row>
    <row r="162" spans="1:54" ht="15" customHeight="1" x14ac:dyDescent="0.25">
      <c r="A162" s="2"/>
      <c r="B162" s="2"/>
      <c r="C162" s="2"/>
      <c r="D162" s="2"/>
      <c r="E162" s="303"/>
      <c r="F162" s="303" t="s">
        <v>587</v>
      </c>
      <c r="G162" s="303"/>
      <c r="H162" s="303"/>
      <c r="I162" s="383"/>
      <c r="J162" s="303"/>
      <c r="K162" s="303"/>
      <c r="L162" s="303"/>
      <c r="M162" s="2"/>
      <c r="N162" s="2"/>
      <c r="O162" s="251"/>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Z162" s="394"/>
      <c r="BB162" s="465" t="str">
        <f t="shared" si="18"/>
        <v/>
      </c>
    </row>
    <row r="163" spans="1:54" ht="20.25" customHeight="1" thickBot="1" x14ac:dyDescent="0.35">
      <c r="A163" s="118" t="s">
        <v>582</v>
      </c>
      <c r="B163" s="115"/>
      <c r="C163" s="119"/>
      <c r="D163" s="85"/>
      <c r="E163" s="303"/>
      <c r="F163" s="303" t="s">
        <v>587</v>
      </c>
      <c r="G163" s="303"/>
      <c r="H163" s="303"/>
      <c r="I163" s="383"/>
      <c r="M163" s="87"/>
      <c r="N163" s="87"/>
      <c r="O163" s="252"/>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52"/>
      <c r="AV163" s="2"/>
      <c r="AW163" s="2"/>
      <c r="AZ163" s="394"/>
      <c r="BB163" s="465" t="str">
        <f t="shared" si="18"/>
        <v/>
      </c>
    </row>
    <row r="164" spans="1:54" ht="15" customHeight="1" x14ac:dyDescent="0.25">
      <c r="A164" s="84">
        <v>1</v>
      </c>
      <c r="B164" s="94" t="s">
        <v>783</v>
      </c>
      <c r="C164" s="96"/>
      <c r="D164" s="177"/>
      <c r="E164" s="303">
        <v>5708</v>
      </c>
      <c r="F164" s="303">
        <v>5710</v>
      </c>
      <c r="G164" s="303">
        <v>0</v>
      </c>
      <c r="H164" s="303" t="s">
        <v>581</v>
      </c>
      <c r="I164" s="383" t="s">
        <v>223</v>
      </c>
      <c r="J164" s="303"/>
      <c r="K164" s="303"/>
      <c r="L164" s="303" t="s">
        <v>1151</v>
      </c>
      <c r="M164" s="88"/>
      <c r="N164" s="75"/>
      <c r="O164" s="253" t="str">
        <f t="shared" ref="O164:O173" si="22">IF(ISNUMBER(M164),M164,IF(ISERROR(AVERAGE(P164:AT164)),"",SUM(P164:AT164)))</f>
        <v/>
      </c>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102"/>
      <c r="AV164" s="2"/>
      <c r="AW164" s="2"/>
      <c r="AZ164" s="394" t="s">
        <v>1469</v>
      </c>
      <c r="BB164" s="465">
        <f t="shared" si="18"/>
        <v>164</v>
      </c>
    </row>
    <row r="165" spans="1:54" ht="15" customHeight="1" x14ac:dyDescent="0.25">
      <c r="A165" s="297">
        <v>2</v>
      </c>
      <c r="B165" s="94" t="s">
        <v>784</v>
      </c>
      <c r="C165" s="96"/>
      <c r="D165" s="177"/>
      <c r="E165" s="303">
        <v>5712</v>
      </c>
      <c r="F165" s="303">
        <v>5714</v>
      </c>
      <c r="G165" s="303">
        <v>0</v>
      </c>
      <c r="H165" s="303" t="s">
        <v>581</v>
      </c>
      <c r="I165" s="383" t="s">
        <v>224</v>
      </c>
      <c r="J165" s="303"/>
      <c r="K165" s="303"/>
      <c r="L165" s="303" t="s">
        <v>1152</v>
      </c>
      <c r="M165" s="79"/>
      <c r="N165" s="75"/>
      <c r="O165" s="247" t="str">
        <f t="shared" si="22"/>
        <v/>
      </c>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102"/>
      <c r="AV165" s="2"/>
      <c r="AW165" s="2"/>
      <c r="AZ165" s="394" t="s">
        <v>1422</v>
      </c>
      <c r="BB165" s="465">
        <f t="shared" si="18"/>
        <v>165</v>
      </c>
    </row>
    <row r="166" spans="1:54" ht="15" customHeight="1" x14ac:dyDescent="0.25">
      <c r="A166" s="297">
        <v>3</v>
      </c>
      <c r="B166" s="94" t="s">
        <v>911</v>
      </c>
      <c r="C166" s="96"/>
      <c r="D166" s="177"/>
      <c r="E166" s="303">
        <v>5484</v>
      </c>
      <c r="F166" s="303">
        <v>5486</v>
      </c>
      <c r="G166" s="303">
        <v>0</v>
      </c>
      <c r="H166" s="303" t="s">
        <v>581</v>
      </c>
      <c r="I166" s="383" t="s">
        <v>225</v>
      </c>
      <c r="J166" s="303"/>
      <c r="K166" s="303"/>
      <c r="L166" s="303" t="s">
        <v>1153</v>
      </c>
      <c r="M166" s="79"/>
      <c r="N166" s="75"/>
      <c r="O166" s="247" t="str">
        <f t="shared" si="22"/>
        <v/>
      </c>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102"/>
      <c r="AV166" s="2"/>
      <c r="AW166" s="2"/>
      <c r="AZ166" s="394" t="s">
        <v>1423</v>
      </c>
      <c r="BB166" s="465">
        <f t="shared" si="18"/>
        <v>166</v>
      </c>
    </row>
    <row r="167" spans="1:54" ht="15" customHeight="1" x14ac:dyDescent="0.25">
      <c r="A167" s="297">
        <v>4</v>
      </c>
      <c r="B167" s="94" t="s">
        <v>324</v>
      </c>
      <c r="C167" s="96"/>
      <c r="D167" s="177"/>
      <c r="E167" s="303">
        <v>5720</v>
      </c>
      <c r="F167" s="303">
        <v>5722</v>
      </c>
      <c r="G167" s="303">
        <v>0</v>
      </c>
      <c r="H167" s="303" t="s">
        <v>581</v>
      </c>
      <c r="I167" s="383" t="s">
        <v>226</v>
      </c>
      <c r="J167" s="303"/>
      <c r="K167" s="303"/>
      <c r="L167" s="303" t="s">
        <v>1154</v>
      </c>
      <c r="M167" s="79"/>
      <c r="N167" s="75"/>
      <c r="O167" s="247" t="str">
        <f t="shared" si="22"/>
        <v/>
      </c>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102"/>
      <c r="AV167" s="2"/>
      <c r="AW167" s="2"/>
      <c r="AZ167" s="394" t="s">
        <v>1424</v>
      </c>
      <c r="BB167" s="465">
        <f t="shared" si="18"/>
        <v>167</v>
      </c>
    </row>
    <row r="168" spans="1:54" ht="15" customHeight="1" x14ac:dyDescent="0.25">
      <c r="A168" s="297">
        <v>5</v>
      </c>
      <c r="B168" s="360" t="s">
        <v>881</v>
      </c>
      <c r="C168" s="96"/>
      <c r="D168" s="177"/>
      <c r="E168" s="303">
        <v>5724</v>
      </c>
      <c r="F168" s="303">
        <v>5726</v>
      </c>
      <c r="G168" s="303">
        <v>0</v>
      </c>
      <c r="H168" s="303" t="s">
        <v>581</v>
      </c>
      <c r="I168" s="383" t="s">
        <v>227</v>
      </c>
      <c r="J168" s="303"/>
      <c r="K168" s="303"/>
      <c r="L168" s="303" t="s">
        <v>1155</v>
      </c>
      <c r="M168" s="80"/>
      <c r="N168" s="75"/>
      <c r="O168" s="247" t="str">
        <f t="shared" si="22"/>
        <v/>
      </c>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102"/>
      <c r="AV168" s="2"/>
      <c r="AW168" s="2"/>
      <c r="AZ168" s="394" t="s">
        <v>1425</v>
      </c>
      <c r="BB168" s="465">
        <f t="shared" si="18"/>
        <v>168</v>
      </c>
    </row>
    <row r="169" spans="1:54" ht="15" customHeight="1" x14ac:dyDescent="0.25">
      <c r="A169" s="297">
        <v>6</v>
      </c>
      <c r="B169" s="94" t="s">
        <v>751</v>
      </c>
      <c r="C169" s="96"/>
      <c r="D169" s="177"/>
      <c r="E169" s="303">
        <v>5728</v>
      </c>
      <c r="F169" s="303">
        <v>5730</v>
      </c>
      <c r="G169" s="303">
        <v>0</v>
      </c>
      <c r="H169" s="303" t="s">
        <v>581</v>
      </c>
      <c r="I169" s="383" t="s">
        <v>228</v>
      </c>
      <c r="J169" s="303"/>
      <c r="K169" s="303"/>
      <c r="L169" s="303" t="s">
        <v>1156</v>
      </c>
      <c r="M169" s="79"/>
      <c r="N169" s="75"/>
      <c r="O169" s="247" t="str">
        <f t="shared" si="22"/>
        <v/>
      </c>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102"/>
      <c r="AV169" s="2"/>
      <c r="AW169" s="2"/>
      <c r="AZ169" s="394" t="s">
        <v>1426</v>
      </c>
      <c r="BB169" s="465">
        <f t="shared" si="18"/>
        <v>169</v>
      </c>
    </row>
    <row r="170" spans="1:54" ht="15" customHeight="1" x14ac:dyDescent="0.25">
      <c r="A170" s="297">
        <v>7</v>
      </c>
      <c r="B170" s="94" t="s">
        <v>314</v>
      </c>
      <c r="C170" s="96"/>
      <c r="D170" s="177"/>
      <c r="E170" s="303">
        <v>5732</v>
      </c>
      <c r="F170" s="303">
        <v>5734</v>
      </c>
      <c r="G170" s="303">
        <v>0</v>
      </c>
      <c r="H170" s="303" t="s">
        <v>581</v>
      </c>
      <c r="I170" s="383" t="s">
        <v>229</v>
      </c>
      <c r="J170" s="303"/>
      <c r="K170" s="303"/>
      <c r="L170" s="303" t="s">
        <v>1157</v>
      </c>
      <c r="M170" s="79"/>
      <c r="N170" s="75"/>
      <c r="O170" s="247" t="str">
        <f t="shared" si="22"/>
        <v/>
      </c>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102"/>
      <c r="AV170" s="2"/>
      <c r="AW170" s="2"/>
      <c r="AZ170" s="394" t="s">
        <v>1427</v>
      </c>
      <c r="BB170" s="465">
        <f t="shared" si="18"/>
        <v>170</v>
      </c>
    </row>
    <row r="171" spans="1:54" ht="15" customHeight="1" x14ac:dyDescent="0.25">
      <c r="A171" s="297">
        <v>8</v>
      </c>
      <c r="B171" s="94" t="s">
        <v>553</v>
      </c>
      <c r="C171" s="96"/>
      <c r="D171" s="177"/>
      <c r="E171" s="303">
        <v>5736</v>
      </c>
      <c r="F171" s="303">
        <v>5738</v>
      </c>
      <c r="G171" s="303">
        <v>0</v>
      </c>
      <c r="H171" s="303" t="s">
        <v>581</v>
      </c>
      <c r="I171" s="383" t="s">
        <v>230</v>
      </c>
      <c r="J171" s="303"/>
      <c r="K171" s="303"/>
      <c r="L171" s="303" t="s">
        <v>1158</v>
      </c>
      <c r="M171" s="79"/>
      <c r="N171" s="75"/>
      <c r="O171" s="247" t="str">
        <f t="shared" si="22"/>
        <v/>
      </c>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102"/>
      <c r="AV171" s="2"/>
      <c r="AW171" s="2"/>
      <c r="AZ171" s="394" t="s">
        <v>1428</v>
      </c>
      <c r="BB171" s="465">
        <f t="shared" si="18"/>
        <v>171</v>
      </c>
    </row>
    <row r="172" spans="1:54" ht="15" customHeight="1" x14ac:dyDescent="0.25">
      <c r="A172" s="297">
        <v>9</v>
      </c>
      <c r="B172" s="94" t="s">
        <v>926</v>
      </c>
      <c r="C172" s="96"/>
      <c r="D172" s="177"/>
      <c r="E172" s="303">
        <v>5740</v>
      </c>
      <c r="F172" s="303">
        <v>5742</v>
      </c>
      <c r="G172" s="303">
        <v>0</v>
      </c>
      <c r="H172" s="303" t="s">
        <v>581</v>
      </c>
      <c r="I172" s="383" t="s">
        <v>231</v>
      </c>
      <c r="J172" s="303"/>
      <c r="K172" s="303"/>
      <c r="L172" s="303" t="s">
        <v>1159</v>
      </c>
      <c r="M172" s="79"/>
      <c r="N172" s="75"/>
      <c r="O172" s="247" t="str">
        <f t="shared" si="22"/>
        <v/>
      </c>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102"/>
      <c r="AV172" s="2"/>
      <c r="AW172" s="2"/>
      <c r="AZ172" s="394" t="s">
        <v>1429</v>
      </c>
      <c r="BB172" s="465">
        <f t="shared" si="18"/>
        <v>172</v>
      </c>
    </row>
    <row r="173" spans="1:54" ht="15" customHeight="1" x14ac:dyDescent="0.25">
      <c r="A173" s="297">
        <v>10</v>
      </c>
      <c r="B173" s="94" t="s">
        <v>79</v>
      </c>
      <c r="C173" s="96"/>
      <c r="D173" s="177"/>
      <c r="E173" s="303">
        <v>5744</v>
      </c>
      <c r="F173" s="303">
        <v>5746</v>
      </c>
      <c r="G173" s="303">
        <v>0</v>
      </c>
      <c r="H173" s="303" t="s">
        <v>581</v>
      </c>
      <c r="I173" s="383" t="s">
        <v>232</v>
      </c>
      <c r="J173" s="303"/>
      <c r="K173" s="303"/>
      <c r="L173" s="303" t="s">
        <v>1160</v>
      </c>
      <c r="M173" s="79"/>
      <c r="N173" s="75"/>
      <c r="O173" s="247" t="str">
        <f t="shared" si="22"/>
        <v/>
      </c>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102"/>
      <c r="AV173" s="2"/>
      <c r="AW173" s="2"/>
      <c r="AZ173" s="394" t="s">
        <v>1430</v>
      </c>
      <c r="BB173" s="465">
        <f t="shared" si="18"/>
        <v>173</v>
      </c>
    </row>
    <row r="174" spans="1:54" ht="15" customHeight="1" x14ac:dyDescent="0.25">
      <c r="A174" s="297">
        <v>11</v>
      </c>
      <c r="B174" s="159" t="s">
        <v>619</v>
      </c>
      <c r="C174" s="96"/>
      <c r="D174" s="177"/>
      <c r="E174" s="303">
        <v>5748</v>
      </c>
      <c r="F174" s="303">
        <v>5750</v>
      </c>
      <c r="G174" s="303">
        <v>0</v>
      </c>
      <c r="H174" s="303" t="s">
        <v>581</v>
      </c>
      <c r="I174" s="383" t="s">
        <v>233</v>
      </c>
      <c r="J174" s="303"/>
      <c r="K174" s="303"/>
      <c r="L174" s="303" t="s">
        <v>1161</v>
      </c>
      <c r="M174" s="260" t="str">
        <f>IF(ISERROR(AVERAGE(M164:M173)),"",SUM(M164:M173))</f>
        <v/>
      </c>
      <c r="N174" s="262"/>
      <c r="O174" s="254" t="str">
        <f t="shared" ref="O174:AT174" si="23">IF(ISERROR(AVERAGE(O164:O173)),"",SUM(O164:O173))</f>
        <v/>
      </c>
      <c r="P174" s="260" t="str">
        <f t="shared" si="23"/>
        <v/>
      </c>
      <c r="Q174" s="260" t="str">
        <f t="shared" si="23"/>
        <v/>
      </c>
      <c r="R174" s="260" t="str">
        <f t="shared" si="23"/>
        <v/>
      </c>
      <c r="S174" s="260" t="str">
        <f t="shared" si="23"/>
        <v/>
      </c>
      <c r="T174" s="260" t="str">
        <f t="shared" si="23"/>
        <v/>
      </c>
      <c r="U174" s="260" t="str">
        <f t="shared" si="23"/>
        <v/>
      </c>
      <c r="V174" s="260" t="str">
        <f t="shared" si="23"/>
        <v/>
      </c>
      <c r="W174" s="260" t="str">
        <f t="shared" si="23"/>
        <v/>
      </c>
      <c r="X174" s="260" t="str">
        <f t="shared" si="23"/>
        <v/>
      </c>
      <c r="Y174" s="260" t="str">
        <f t="shared" si="23"/>
        <v/>
      </c>
      <c r="Z174" s="260" t="str">
        <f t="shared" si="23"/>
        <v/>
      </c>
      <c r="AA174" s="260" t="str">
        <f t="shared" si="23"/>
        <v/>
      </c>
      <c r="AB174" s="260" t="str">
        <f t="shared" si="23"/>
        <v/>
      </c>
      <c r="AC174" s="260" t="str">
        <f t="shared" si="23"/>
        <v/>
      </c>
      <c r="AD174" s="260" t="str">
        <f t="shared" si="23"/>
        <v/>
      </c>
      <c r="AE174" s="260" t="str">
        <f t="shared" si="23"/>
        <v/>
      </c>
      <c r="AF174" s="260" t="str">
        <f t="shared" si="23"/>
        <v/>
      </c>
      <c r="AG174" s="260" t="str">
        <f t="shared" si="23"/>
        <v/>
      </c>
      <c r="AH174" s="260" t="str">
        <f t="shared" si="23"/>
        <v/>
      </c>
      <c r="AI174" s="260" t="str">
        <f t="shared" si="23"/>
        <v/>
      </c>
      <c r="AJ174" s="260" t="str">
        <f t="shared" si="23"/>
        <v/>
      </c>
      <c r="AK174" s="260" t="str">
        <f t="shared" si="23"/>
        <v/>
      </c>
      <c r="AL174" s="260" t="str">
        <f t="shared" si="23"/>
        <v/>
      </c>
      <c r="AM174" s="260" t="str">
        <f t="shared" si="23"/>
        <v/>
      </c>
      <c r="AN174" s="260" t="str">
        <f t="shared" si="23"/>
        <v/>
      </c>
      <c r="AO174" s="260" t="str">
        <f t="shared" si="23"/>
        <v/>
      </c>
      <c r="AP174" s="260" t="str">
        <f t="shared" si="23"/>
        <v/>
      </c>
      <c r="AQ174" s="260" t="str">
        <f t="shared" si="23"/>
        <v/>
      </c>
      <c r="AR174" s="260" t="str">
        <f t="shared" si="23"/>
        <v/>
      </c>
      <c r="AS174" s="260" t="str">
        <f t="shared" si="23"/>
        <v/>
      </c>
      <c r="AT174" s="260" t="str">
        <f t="shared" si="23"/>
        <v/>
      </c>
      <c r="AU174" s="102"/>
      <c r="AV174" s="2"/>
      <c r="AW174" s="2"/>
      <c r="AZ174" s="394"/>
      <c r="BB174" s="465" t="str">
        <f t="shared" si="18"/>
        <v/>
      </c>
    </row>
    <row r="175" spans="1:54" ht="15" customHeight="1" x14ac:dyDescent="0.25">
      <c r="A175" s="297">
        <v>12</v>
      </c>
      <c r="B175" s="973" t="s">
        <v>10</v>
      </c>
      <c r="C175" s="974"/>
      <c r="D175" s="177"/>
      <c r="E175" s="303">
        <v>5752</v>
      </c>
      <c r="F175" s="303">
        <v>5754</v>
      </c>
      <c r="G175" s="303">
        <v>0</v>
      </c>
      <c r="H175" s="303" t="s">
        <v>581</v>
      </c>
      <c r="I175" s="383" t="s">
        <v>234</v>
      </c>
      <c r="J175" s="303"/>
      <c r="K175" s="303"/>
      <c r="L175" s="303" t="s">
        <v>1162</v>
      </c>
      <c r="M175" s="79"/>
      <c r="O175" s="247" t="str">
        <f>IF(ISNUMBER(M175),M175,IF(ISERROR(AVERAGE(P175:AT175)),"",SUM(P175:AT175)))</f>
        <v/>
      </c>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105"/>
      <c r="AV175" s="2"/>
      <c r="AW175" s="2"/>
      <c r="AZ175" s="394" t="s">
        <v>1431</v>
      </c>
      <c r="BB175" s="465">
        <f t="shared" si="18"/>
        <v>175</v>
      </c>
    </row>
    <row r="176" spans="1:54" ht="15" customHeight="1" thickBot="1" x14ac:dyDescent="0.3">
      <c r="A176" s="297">
        <v>13</v>
      </c>
      <c r="B176" s="159" t="s">
        <v>71</v>
      </c>
      <c r="C176" s="98"/>
      <c r="D176" s="285"/>
      <c r="E176" s="303">
        <v>5756</v>
      </c>
      <c r="F176" s="303">
        <v>5758</v>
      </c>
      <c r="G176" s="303">
        <v>0</v>
      </c>
      <c r="H176" s="303" t="s">
        <v>581</v>
      </c>
      <c r="I176" s="383" t="s">
        <v>235</v>
      </c>
      <c r="J176" s="303"/>
      <c r="K176" s="303"/>
      <c r="L176" s="303" t="s">
        <v>1163</v>
      </c>
      <c r="M176" s="260" t="str">
        <f>IF(ISNUMBER(M178),M178,IF(ISERROR(AVERAGE(M174:M175)),"",SUM(M174:M175)))</f>
        <v/>
      </c>
      <c r="N176" s="261"/>
      <c r="O176" s="248" t="str">
        <f>IF(ISNUMBER(M178),M178,IF(COUNT(P178:AT178)&gt;0,SUM(P178:AT178),IF(ISERROR(AVERAGE(O174:O175)),"",SUM(O174:O175))))</f>
        <v/>
      </c>
      <c r="P176" s="260" t="str">
        <f>IF(ISNUMBER(P178),P178,IF(ISERROR(AVERAGE(P174:P175)),"",SUM(P174:P175)))</f>
        <v/>
      </c>
      <c r="Q176" s="260" t="str">
        <f t="shared" ref="Q176:AT176" si="24">IF(ISNUMBER(Q178),Q178,IF(ISERROR(AVERAGE(Q174:Q175)),"",SUM(Q174:Q175)))</f>
        <v/>
      </c>
      <c r="R176" s="260" t="str">
        <f t="shared" si="24"/>
        <v/>
      </c>
      <c r="S176" s="260" t="str">
        <f t="shared" si="24"/>
        <v/>
      </c>
      <c r="T176" s="260" t="str">
        <f t="shared" si="24"/>
        <v/>
      </c>
      <c r="U176" s="260" t="str">
        <f t="shared" si="24"/>
        <v/>
      </c>
      <c r="V176" s="260" t="str">
        <f t="shared" si="24"/>
        <v/>
      </c>
      <c r="W176" s="260" t="str">
        <f t="shared" si="24"/>
        <v/>
      </c>
      <c r="X176" s="260" t="str">
        <f t="shared" si="24"/>
        <v/>
      </c>
      <c r="Y176" s="260" t="str">
        <f t="shared" si="24"/>
        <v/>
      </c>
      <c r="Z176" s="260" t="str">
        <f t="shared" si="24"/>
        <v/>
      </c>
      <c r="AA176" s="260" t="str">
        <f t="shared" si="24"/>
        <v/>
      </c>
      <c r="AB176" s="260" t="str">
        <f t="shared" si="24"/>
        <v/>
      </c>
      <c r="AC176" s="260" t="str">
        <f t="shared" si="24"/>
        <v/>
      </c>
      <c r="AD176" s="260" t="str">
        <f t="shared" si="24"/>
        <v/>
      </c>
      <c r="AE176" s="260" t="str">
        <f t="shared" si="24"/>
        <v/>
      </c>
      <c r="AF176" s="260" t="str">
        <f t="shared" si="24"/>
        <v/>
      </c>
      <c r="AG176" s="260" t="str">
        <f t="shared" si="24"/>
        <v/>
      </c>
      <c r="AH176" s="260" t="str">
        <f t="shared" si="24"/>
        <v/>
      </c>
      <c r="AI176" s="260" t="str">
        <f t="shared" si="24"/>
        <v/>
      </c>
      <c r="AJ176" s="260" t="str">
        <f t="shared" si="24"/>
        <v/>
      </c>
      <c r="AK176" s="260" t="str">
        <f t="shared" si="24"/>
        <v/>
      </c>
      <c r="AL176" s="260" t="str">
        <f t="shared" si="24"/>
        <v/>
      </c>
      <c r="AM176" s="260" t="str">
        <f t="shared" si="24"/>
        <v/>
      </c>
      <c r="AN176" s="260" t="str">
        <f t="shared" si="24"/>
        <v/>
      </c>
      <c r="AO176" s="260" t="str">
        <f t="shared" si="24"/>
        <v/>
      </c>
      <c r="AP176" s="260" t="str">
        <f t="shared" si="24"/>
        <v/>
      </c>
      <c r="AQ176" s="260" t="str">
        <f t="shared" si="24"/>
        <v/>
      </c>
      <c r="AR176" s="260" t="str">
        <f t="shared" si="24"/>
        <v/>
      </c>
      <c r="AS176" s="260" t="str">
        <f t="shared" si="24"/>
        <v/>
      </c>
      <c r="AT176" s="260" t="str">
        <f t="shared" si="24"/>
        <v/>
      </c>
      <c r="AU176" s="102"/>
      <c r="AV176" s="2"/>
      <c r="AW176" s="2"/>
      <c r="AZ176" s="394"/>
      <c r="BB176" s="465" t="str">
        <f t="shared" si="18"/>
        <v/>
      </c>
    </row>
    <row r="177" spans="1:54" ht="15" customHeight="1" thickBot="1" x14ac:dyDescent="0.3">
      <c r="A177" s="94"/>
      <c r="B177" s="75"/>
      <c r="C177" s="75"/>
      <c r="D177" s="75"/>
      <c r="E177" s="683"/>
      <c r="F177" s="303" t="s">
        <v>587</v>
      </c>
      <c r="G177" s="303"/>
      <c r="H177" s="303"/>
      <c r="J177" s="303"/>
      <c r="K177" s="303"/>
      <c r="L177" s="303"/>
      <c r="M177" s="75"/>
      <c r="N177" s="75"/>
      <c r="O177" s="249"/>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102"/>
      <c r="AV177" s="2"/>
      <c r="AW177" s="2"/>
      <c r="AZ177" s="394"/>
      <c r="BB177" s="465" t="str">
        <f t="shared" si="18"/>
        <v/>
      </c>
    </row>
    <row r="178" spans="1:54" ht="15" customHeight="1" thickTop="1" thickBot="1" x14ac:dyDescent="0.3">
      <c r="A178" s="299">
        <v>14</v>
      </c>
      <c r="B178" s="967" t="s">
        <v>9</v>
      </c>
      <c r="C178" s="968"/>
      <c r="D178" s="177"/>
      <c r="E178" s="303">
        <v>5760</v>
      </c>
      <c r="F178" s="303">
        <v>5762</v>
      </c>
      <c r="G178" s="303">
        <v>0</v>
      </c>
      <c r="H178" s="303" t="s">
        <v>581</v>
      </c>
      <c r="I178" s="383" t="s">
        <v>236</v>
      </c>
      <c r="J178" s="303"/>
      <c r="K178" s="303"/>
      <c r="L178" s="303" t="s">
        <v>1163</v>
      </c>
      <c r="M178" s="208"/>
      <c r="N178" s="120"/>
      <c r="O178" s="376" t="str">
        <f>IF(M178="","",M178)</f>
        <v/>
      </c>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102"/>
      <c r="AV178" s="2"/>
      <c r="AW178" s="2"/>
      <c r="AZ178" s="394" t="s">
        <v>1432</v>
      </c>
      <c r="BB178" s="465">
        <f t="shared" si="18"/>
        <v>178</v>
      </c>
    </row>
    <row r="179" spans="1:54" ht="30" customHeight="1" thickTop="1" x14ac:dyDescent="0.25">
      <c r="A179" s="295"/>
      <c r="B179" s="969"/>
      <c r="C179" s="970"/>
      <c r="D179" s="287"/>
      <c r="E179" s="303"/>
      <c r="F179" s="303" t="s">
        <v>587</v>
      </c>
      <c r="G179" s="303"/>
      <c r="H179" s="303"/>
      <c r="I179" s="383"/>
      <c r="J179" s="303"/>
      <c r="K179" s="303"/>
      <c r="L179" s="303"/>
      <c r="M179" s="101"/>
      <c r="N179" s="101"/>
      <c r="O179" s="250"/>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4"/>
      <c r="AV179" s="2"/>
      <c r="AW179" s="2"/>
      <c r="AZ179" s="394"/>
      <c r="BB179" s="465" t="str">
        <f t="shared" si="18"/>
        <v/>
      </c>
    </row>
    <row r="180" spans="1:54" ht="15" customHeight="1" x14ac:dyDescent="0.25">
      <c r="A180" s="2"/>
      <c r="B180" s="2"/>
      <c r="C180" s="2"/>
      <c r="D180" s="2"/>
      <c r="E180" s="303"/>
      <c r="F180" s="303" t="s">
        <v>587</v>
      </c>
      <c r="G180" s="303"/>
      <c r="H180" s="303"/>
      <c r="I180" s="383"/>
      <c r="J180" s="303"/>
      <c r="K180" s="303"/>
      <c r="L180" s="303"/>
      <c r="M180" s="2"/>
      <c r="N180" s="2"/>
      <c r="O180" s="251"/>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Z180" s="394"/>
      <c r="BB180" s="465" t="str">
        <f t="shared" si="18"/>
        <v/>
      </c>
    </row>
    <row r="181" spans="1:54" ht="21" customHeight="1" thickBot="1" x14ac:dyDescent="0.35">
      <c r="A181" s="118" t="s">
        <v>583</v>
      </c>
      <c r="B181" s="115"/>
      <c r="C181" s="119"/>
      <c r="D181" s="85"/>
      <c r="E181" s="303"/>
      <c r="F181" s="303" t="s">
        <v>587</v>
      </c>
      <c r="G181" s="303"/>
      <c r="H181" s="303"/>
      <c r="I181" s="383"/>
      <c r="J181" s="303"/>
      <c r="K181" s="303"/>
      <c r="L181" s="303"/>
      <c r="M181" s="87"/>
      <c r="N181" s="87"/>
      <c r="O181" s="252"/>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52"/>
      <c r="AV181" s="2"/>
      <c r="AW181" s="2"/>
      <c r="AZ181" s="394"/>
      <c r="BB181" s="465" t="str">
        <f t="shared" si="18"/>
        <v/>
      </c>
    </row>
    <row r="182" spans="1:54" ht="15" customHeight="1" x14ac:dyDescent="0.25">
      <c r="A182" s="84">
        <v>1</v>
      </c>
      <c r="B182" s="94" t="s">
        <v>554</v>
      </c>
      <c r="C182" s="96"/>
      <c r="D182" s="177"/>
      <c r="E182" s="303">
        <v>5764</v>
      </c>
      <c r="F182" s="303">
        <v>5766</v>
      </c>
      <c r="G182" s="303">
        <v>0</v>
      </c>
      <c r="H182" s="303" t="s">
        <v>581</v>
      </c>
      <c r="I182" s="383" t="s">
        <v>237</v>
      </c>
      <c r="J182" s="303"/>
      <c r="K182" s="303"/>
      <c r="L182" s="303" t="s">
        <v>1164</v>
      </c>
      <c r="M182" s="88"/>
      <c r="N182" s="75"/>
      <c r="O182" s="253" t="str">
        <f t="shared" ref="O182:O187" si="25">IF(ISNUMBER(M182),M182,IF(ISERROR(AVERAGE(P182:AT182)),"",SUM(P182:AT182)))</f>
        <v/>
      </c>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102"/>
      <c r="AV182" s="2"/>
      <c r="AW182" s="2"/>
      <c r="AZ182" s="394" t="s">
        <v>1470</v>
      </c>
      <c r="BB182" s="465">
        <f t="shared" si="18"/>
        <v>182</v>
      </c>
    </row>
    <row r="183" spans="1:54" ht="15" customHeight="1" x14ac:dyDescent="0.25">
      <c r="A183" s="297">
        <v>2</v>
      </c>
      <c r="B183" s="94" t="s">
        <v>555</v>
      </c>
      <c r="C183" s="96"/>
      <c r="D183" s="177"/>
      <c r="E183" s="303">
        <v>5768</v>
      </c>
      <c r="F183" s="303">
        <v>5770</v>
      </c>
      <c r="G183" s="303">
        <v>0</v>
      </c>
      <c r="H183" s="303" t="s">
        <v>581</v>
      </c>
      <c r="I183" s="383" t="s">
        <v>238</v>
      </c>
      <c r="J183" s="303"/>
      <c r="K183" s="303"/>
      <c r="L183" s="303" t="s">
        <v>1165</v>
      </c>
      <c r="M183" s="79"/>
      <c r="N183" s="75"/>
      <c r="O183" s="247" t="str">
        <f t="shared" si="25"/>
        <v/>
      </c>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102"/>
      <c r="AV183" s="2"/>
      <c r="AW183" s="2"/>
      <c r="AZ183" s="394" t="s">
        <v>1433</v>
      </c>
      <c r="BB183" s="465">
        <f t="shared" si="18"/>
        <v>183</v>
      </c>
    </row>
    <row r="184" spans="1:54" ht="15" customHeight="1" x14ac:dyDescent="0.25">
      <c r="A184" s="297">
        <v>3</v>
      </c>
      <c r="B184" s="94" t="s">
        <v>556</v>
      </c>
      <c r="C184" s="96"/>
      <c r="D184" s="177"/>
      <c r="E184" s="303">
        <v>5772</v>
      </c>
      <c r="F184" s="303">
        <v>5774</v>
      </c>
      <c r="G184" s="303">
        <v>0</v>
      </c>
      <c r="H184" s="303" t="s">
        <v>581</v>
      </c>
      <c r="I184" s="383" t="s">
        <v>239</v>
      </c>
      <c r="J184" s="303"/>
      <c r="K184" s="303"/>
      <c r="L184" s="303" t="s">
        <v>1166</v>
      </c>
      <c r="M184" s="79"/>
      <c r="N184" s="75"/>
      <c r="O184" s="247" t="str">
        <f t="shared" si="25"/>
        <v/>
      </c>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102"/>
      <c r="AV184" s="2"/>
      <c r="AW184" s="2"/>
      <c r="AZ184" s="394" t="s">
        <v>1434</v>
      </c>
      <c r="BB184" s="465">
        <f t="shared" si="18"/>
        <v>184</v>
      </c>
    </row>
    <row r="185" spans="1:54" ht="15" customHeight="1" x14ac:dyDescent="0.25">
      <c r="A185" s="297">
        <v>4</v>
      </c>
      <c r="B185" s="94" t="s">
        <v>752</v>
      </c>
      <c r="C185" s="96"/>
      <c r="D185" s="177"/>
      <c r="E185" s="303">
        <v>5776</v>
      </c>
      <c r="F185" s="303">
        <v>5778</v>
      </c>
      <c r="G185" s="303">
        <v>0</v>
      </c>
      <c r="H185" s="303" t="s">
        <v>581</v>
      </c>
      <c r="I185" s="383" t="s">
        <v>240</v>
      </c>
      <c r="J185" s="303"/>
      <c r="K185" s="303"/>
      <c r="L185" s="303" t="s">
        <v>1167</v>
      </c>
      <c r="M185" s="79"/>
      <c r="N185" s="75"/>
      <c r="O185" s="247" t="str">
        <f t="shared" si="25"/>
        <v/>
      </c>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102"/>
      <c r="AV185" s="2"/>
      <c r="AW185" s="2"/>
      <c r="AZ185" s="394" t="s">
        <v>1435</v>
      </c>
      <c r="BB185" s="465">
        <f t="shared" si="18"/>
        <v>185</v>
      </c>
    </row>
    <row r="186" spans="1:54" ht="15" customHeight="1" x14ac:dyDescent="0.25">
      <c r="A186" s="297">
        <v>5</v>
      </c>
      <c r="B186" s="94" t="s">
        <v>753</v>
      </c>
      <c r="C186" s="96"/>
      <c r="D186" s="177"/>
      <c r="E186" s="303">
        <v>5780</v>
      </c>
      <c r="F186" s="303">
        <v>5782</v>
      </c>
      <c r="G186" s="303">
        <v>0</v>
      </c>
      <c r="H186" s="303" t="s">
        <v>581</v>
      </c>
      <c r="I186" s="383" t="s">
        <v>241</v>
      </c>
      <c r="J186" s="303"/>
      <c r="K186" s="303"/>
      <c r="L186" s="303" t="s">
        <v>1168</v>
      </c>
      <c r="M186" s="79"/>
      <c r="N186" s="75"/>
      <c r="O186" s="247" t="str">
        <f t="shared" si="25"/>
        <v/>
      </c>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102"/>
      <c r="AV186" s="2"/>
      <c r="AW186" s="2"/>
      <c r="AZ186" s="394" t="s">
        <v>1436</v>
      </c>
      <c r="BB186" s="465">
        <f t="shared" si="18"/>
        <v>186</v>
      </c>
    </row>
    <row r="187" spans="1:54" ht="15" customHeight="1" x14ac:dyDescent="0.25">
      <c r="A187" s="297">
        <v>6</v>
      </c>
      <c r="B187" s="94" t="s">
        <v>79</v>
      </c>
      <c r="C187" s="96"/>
      <c r="D187" s="177"/>
      <c r="E187" s="303">
        <v>5784</v>
      </c>
      <c r="F187" s="303">
        <v>5786</v>
      </c>
      <c r="G187" s="303">
        <v>0</v>
      </c>
      <c r="H187" s="303" t="s">
        <v>581</v>
      </c>
      <c r="I187" s="383" t="s">
        <v>242</v>
      </c>
      <c r="J187" s="303"/>
      <c r="K187" s="303"/>
      <c r="L187" s="303" t="s">
        <v>1169</v>
      </c>
      <c r="M187" s="79"/>
      <c r="N187" s="75"/>
      <c r="O187" s="247" t="str">
        <f t="shared" si="25"/>
        <v/>
      </c>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102"/>
      <c r="AV187" s="2"/>
      <c r="AW187" s="2"/>
      <c r="AZ187" s="394" t="s">
        <v>1437</v>
      </c>
      <c r="BB187" s="465">
        <f t="shared" si="18"/>
        <v>187</v>
      </c>
    </row>
    <row r="188" spans="1:54" ht="15" customHeight="1" x14ac:dyDescent="0.25">
      <c r="A188" s="297">
        <v>7</v>
      </c>
      <c r="B188" s="159" t="s">
        <v>619</v>
      </c>
      <c r="C188" s="96"/>
      <c r="D188" s="177"/>
      <c r="E188" s="303">
        <v>5788</v>
      </c>
      <c r="F188" s="303">
        <v>5790</v>
      </c>
      <c r="G188" s="303">
        <v>0</v>
      </c>
      <c r="H188" s="303" t="s">
        <v>581</v>
      </c>
      <c r="I188" s="383" t="s">
        <v>243</v>
      </c>
      <c r="J188" s="303"/>
      <c r="K188" s="303"/>
      <c r="L188" s="303" t="s">
        <v>1170</v>
      </c>
      <c r="M188" s="260" t="str">
        <f>IF(ISERROR(AVERAGE(M182:M187)),"",SUM(M182:M187))</f>
        <v/>
      </c>
      <c r="N188" s="262"/>
      <c r="O188" s="254" t="str">
        <f t="shared" ref="O188:AT188" si="26">IF(ISERROR(AVERAGE(O182:O187)),"",SUM(O182:O187))</f>
        <v/>
      </c>
      <c r="P188" s="260" t="str">
        <f t="shared" si="26"/>
        <v/>
      </c>
      <c r="Q188" s="260" t="str">
        <f t="shared" si="26"/>
        <v/>
      </c>
      <c r="R188" s="260" t="str">
        <f t="shared" si="26"/>
        <v/>
      </c>
      <c r="S188" s="260" t="str">
        <f t="shared" si="26"/>
        <v/>
      </c>
      <c r="T188" s="260" t="str">
        <f t="shared" si="26"/>
        <v/>
      </c>
      <c r="U188" s="260" t="str">
        <f t="shared" si="26"/>
        <v/>
      </c>
      <c r="V188" s="260" t="str">
        <f t="shared" si="26"/>
        <v/>
      </c>
      <c r="W188" s="260" t="str">
        <f t="shared" si="26"/>
        <v/>
      </c>
      <c r="X188" s="260" t="str">
        <f t="shared" si="26"/>
        <v/>
      </c>
      <c r="Y188" s="260" t="str">
        <f t="shared" si="26"/>
        <v/>
      </c>
      <c r="Z188" s="260" t="str">
        <f t="shared" si="26"/>
        <v/>
      </c>
      <c r="AA188" s="260" t="str">
        <f t="shared" si="26"/>
        <v/>
      </c>
      <c r="AB188" s="260" t="str">
        <f t="shared" si="26"/>
        <v/>
      </c>
      <c r="AC188" s="260" t="str">
        <f t="shared" si="26"/>
        <v/>
      </c>
      <c r="AD188" s="260" t="str">
        <f t="shared" si="26"/>
        <v/>
      </c>
      <c r="AE188" s="260" t="str">
        <f t="shared" si="26"/>
        <v/>
      </c>
      <c r="AF188" s="260" t="str">
        <f t="shared" si="26"/>
        <v/>
      </c>
      <c r="AG188" s="260" t="str">
        <f t="shared" si="26"/>
        <v/>
      </c>
      <c r="AH188" s="260" t="str">
        <f t="shared" si="26"/>
        <v/>
      </c>
      <c r="AI188" s="260" t="str">
        <f t="shared" si="26"/>
        <v/>
      </c>
      <c r="AJ188" s="260" t="str">
        <f t="shared" si="26"/>
        <v/>
      </c>
      <c r="AK188" s="260" t="str">
        <f t="shared" si="26"/>
        <v/>
      </c>
      <c r="AL188" s="260" t="str">
        <f t="shared" si="26"/>
        <v/>
      </c>
      <c r="AM188" s="260" t="str">
        <f t="shared" si="26"/>
        <v/>
      </c>
      <c r="AN188" s="260" t="str">
        <f t="shared" si="26"/>
        <v/>
      </c>
      <c r="AO188" s="260" t="str">
        <f t="shared" si="26"/>
        <v/>
      </c>
      <c r="AP188" s="260" t="str">
        <f t="shared" si="26"/>
        <v/>
      </c>
      <c r="AQ188" s="260" t="str">
        <f t="shared" si="26"/>
        <v/>
      </c>
      <c r="AR188" s="260" t="str">
        <f t="shared" si="26"/>
        <v/>
      </c>
      <c r="AS188" s="260" t="str">
        <f t="shared" si="26"/>
        <v/>
      </c>
      <c r="AT188" s="260" t="str">
        <f t="shared" si="26"/>
        <v/>
      </c>
      <c r="AU188" s="102"/>
      <c r="AV188" s="2"/>
      <c r="AW188" s="2"/>
      <c r="AZ188" s="394"/>
      <c r="BB188" s="465" t="str">
        <f t="shared" si="18"/>
        <v/>
      </c>
    </row>
    <row r="189" spans="1:54" ht="14.25" customHeight="1" x14ac:dyDescent="0.25">
      <c r="A189" s="297">
        <v>8</v>
      </c>
      <c r="B189" s="973" t="s">
        <v>10</v>
      </c>
      <c r="C189" s="974"/>
      <c r="D189" s="177"/>
      <c r="E189" s="303">
        <v>5792</v>
      </c>
      <c r="F189" s="303">
        <v>5794</v>
      </c>
      <c r="G189" s="303">
        <v>0</v>
      </c>
      <c r="H189" s="303" t="s">
        <v>581</v>
      </c>
      <c r="I189" s="383" t="s">
        <v>244</v>
      </c>
      <c r="J189" s="303"/>
      <c r="K189" s="303"/>
      <c r="L189" s="303" t="s">
        <v>1171</v>
      </c>
      <c r="M189" s="79"/>
      <c r="O189" s="247" t="str">
        <f>IF(ISNUMBER(M189),M189,IF(ISERROR(AVERAGE(P189:AT189)),"",SUM(P189:AT189)))</f>
        <v/>
      </c>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105"/>
      <c r="AV189" s="2"/>
      <c r="AW189" s="2"/>
      <c r="AZ189" s="394" t="s">
        <v>1438</v>
      </c>
      <c r="BB189" s="465">
        <f t="shared" si="18"/>
        <v>189</v>
      </c>
    </row>
    <row r="190" spans="1:54" ht="14.25" customHeight="1" thickBot="1" x14ac:dyDescent="0.3">
      <c r="A190" s="297">
        <v>9</v>
      </c>
      <c r="B190" s="159" t="s">
        <v>72</v>
      </c>
      <c r="C190" s="98"/>
      <c r="D190" s="285"/>
      <c r="E190" s="303">
        <v>5796</v>
      </c>
      <c r="F190" s="303">
        <v>5798</v>
      </c>
      <c r="G190" s="303">
        <v>0</v>
      </c>
      <c r="H190" s="303" t="s">
        <v>581</v>
      </c>
      <c r="I190" s="383" t="s">
        <v>245</v>
      </c>
      <c r="J190" s="303"/>
      <c r="K190" s="303"/>
      <c r="L190" s="303" t="s">
        <v>1172</v>
      </c>
      <c r="M190" s="260" t="str">
        <f>IF(ISNUMBER(M192),M192,IF(ISERROR(AVERAGE(M188:M189)),"",SUM(M188:M189)))</f>
        <v/>
      </c>
      <c r="N190" s="261"/>
      <c r="O190" s="248" t="str">
        <f>IF(ISNUMBER(M192),M192,IF(COUNT(P192:AT192)&gt;0,SUM(P192:AT192),IF(ISERROR(AVERAGE(O188:O189)),"",SUM(O188:O189))))</f>
        <v/>
      </c>
      <c r="P190" s="260" t="str">
        <f>IF(ISNUMBER(P192),P192,IF(ISERROR(AVERAGE(P188:P189)),"",SUM(P188:P189)))</f>
        <v/>
      </c>
      <c r="Q190" s="260" t="str">
        <f t="shared" ref="Q190:AT190" si="27">IF(ISNUMBER(Q192),Q192,IF(ISERROR(AVERAGE(Q188:Q189)),"",SUM(Q188:Q189)))</f>
        <v/>
      </c>
      <c r="R190" s="260" t="str">
        <f t="shared" si="27"/>
        <v/>
      </c>
      <c r="S190" s="260" t="str">
        <f t="shared" si="27"/>
        <v/>
      </c>
      <c r="T190" s="260" t="str">
        <f t="shared" si="27"/>
        <v/>
      </c>
      <c r="U190" s="260" t="str">
        <f t="shared" si="27"/>
        <v/>
      </c>
      <c r="V190" s="260" t="str">
        <f t="shared" si="27"/>
        <v/>
      </c>
      <c r="W190" s="260" t="str">
        <f t="shared" si="27"/>
        <v/>
      </c>
      <c r="X190" s="260" t="str">
        <f t="shared" si="27"/>
        <v/>
      </c>
      <c r="Y190" s="260" t="str">
        <f t="shared" si="27"/>
        <v/>
      </c>
      <c r="Z190" s="260" t="str">
        <f t="shared" si="27"/>
        <v/>
      </c>
      <c r="AA190" s="260" t="str">
        <f t="shared" si="27"/>
        <v/>
      </c>
      <c r="AB190" s="260" t="str">
        <f t="shared" si="27"/>
        <v/>
      </c>
      <c r="AC190" s="260" t="str">
        <f t="shared" si="27"/>
        <v/>
      </c>
      <c r="AD190" s="260" t="str">
        <f t="shared" si="27"/>
        <v/>
      </c>
      <c r="AE190" s="260" t="str">
        <f t="shared" si="27"/>
        <v/>
      </c>
      <c r="AF190" s="260" t="str">
        <f t="shared" si="27"/>
        <v/>
      </c>
      <c r="AG190" s="260" t="str">
        <f t="shared" si="27"/>
        <v/>
      </c>
      <c r="AH190" s="260" t="str">
        <f t="shared" si="27"/>
        <v/>
      </c>
      <c r="AI190" s="260" t="str">
        <f t="shared" si="27"/>
        <v/>
      </c>
      <c r="AJ190" s="260" t="str">
        <f t="shared" si="27"/>
        <v/>
      </c>
      <c r="AK190" s="260" t="str">
        <f t="shared" si="27"/>
        <v/>
      </c>
      <c r="AL190" s="260" t="str">
        <f t="shared" si="27"/>
        <v/>
      </c>
      <c r="AM190" s="260" t="str">
        <f t="shared" si="27"/>
        <v/>
      </c>
      <c r="AN190" s="260" t="str">
        <f t="shared" si="27"/>
        <v/>
      </c>
      <c r="AO190" s="260" t="str">
        <f t="shared" si="27"/>
        <v/>
      </c>
      <c r="AP190" s="260" t="str">
        <f t="shared" si="27"/>
        <v/>
      </c>
      <c r="AQ190" s="260" t="str">
        <f t="shared" si="27"/>
        <v/>
      </c>
      <c r="AR190" s="260" t="str">
        <f t="shared" si="27"/>
        <v/>
      </c>
      <c r="AS190" s="260" t="str">
        <f t="shared" si="27"/>
        <v/>
      </c>
      <c r="AT190" s="260" t="str">
        <f t="shared" si="27"/>
        <v/>
      </c>
      <c r="AU190" s="102"/>
      <c r="AV190" s="2"/>
      <c r="AW190" s="2"/>
      <c r="AZ190" s="394"/>
      <c r="BB190" s="465" t="str">
        <f t="shared" si="18"/>
        <v/>
      </c>
    </row>
    <row r="191" spans="1:54" ht="15" customHeight="1" thickBot="1" x14ac:dyDescent="0.3">
      <c r="A191" s="94"/>
      <c r="B191" s="75"/>
      <c r="C191" s="75"/>
      <c r="D191" s="75"/>
      <c r="E191" s="303"/>
      <c r="F191" s="303" t="s">
        <v>587</v>
      </c>
      <c r="G191" s="303"/>
      <c r="H191" s="303"/>
      <c r="J191" s="303"/>
      <c r="K191" s="303"/>
      <c r="L191" s="303"/>
      <c r="M191" s="75"/>
      <c r="N191" s="75"/>
      <c r="O191" s="249"/>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102"/>
      <c r="AV191" s="2"/>
      <c r="AW191" s="2"/>
      <c r="AZ191" s="394"/>
      <c r="BB191" s="465" t="str">
        <f t="shared" si="18"/>
        <v/>
      </c>
    </row>
    <row r="192" spans="1:54" ht="15" customHeight="1" thickTop="1" thickBot="1" x14ac:dyDescent="0.3">
      <c r="A192" s="299">
        <v>10</v>
      </c>
      <c r="B192" s="967" t="s">
        <v>761</v>
      </c>
      <c r="C192" s="968"/>
      <c r="D192" s="177"/>
      <c r="E192" s="303">
        <v>5800</v>
      </c>
      <c r="F192" s="303">
        <v>5802</v>
      </c>
      <c r="G192" s="303">
        <v>0</v>
      </c>
      <c r="H192" s="303" t="s">
        <v>581</v>
      </c>
      <c r="I192" s="383" t="s">
        <v>246</v>
      </c>
      <c r="J192" s="303"/>
      <c r="K192" s="303"/>
      <c r="L192" s="303" t="s">
        <v>1172</v>
      </c>
      <c r="M192" s="208"/>
      <c r="N192" s="120"/>
      <c r="O192" s="376" t="str">
        <f>IF(M192="","",M192)</f>
        <v/>
      </c>
      <c r="P192" s="208"/>
      <c r="Q192" s="208"/>
      <c r="R192" s="208"/>
      <c r="S192" s="208"/>
      <c r="T192" s="208"/>
      <c r="U192" s="208"/>
      <c r="V192" s="208"/>
      <c r="W192" s="208"/>
      <c r="X192" s="208"/>
      <c r="Y192" s="208"/>
      <c r="Z192" s="208"/>
      <c r="AA192" s="208"/>
      <c r="AB192" s="208"/>
      <c r="AC192" s="208"/>
      <c r="AD192" s="208"/>
      <c r="AE192" s="208"/>
      <c r="AF192" s="208"/>
      <c r="AG192" s="208"/>
      <c r="AH192" s="208"/>
      <c r="AI192" s="208"/>
      <c r="AJ192" s="208"/>
      <c r="AK192" s="208"/>
      <c r="AL192" s="208"/>
      <c r="AM192" s="208"/>
      <c r="AN192" s="208"/>
      <c r="AO192" s="208"/>
      <c r="AP192" s="208"/>
      <c r="AQ192" s="208"/>
      <c r="AR192" s="208"/>
      <c r="AS192" s="208"/>
      <c r="AT192" s="208"/>
      <c r="AU192" s="102"/>
      <c r="AV192" s="2"/>
      <c r="AW192" s="2"/>
      <c r="AZ192" s="394" t="s">
        <v>1439</v>
      </c>
      <c r="BB192" s="465">
        <f t="shared" si="18"/>
        <v>192</v>
      </c>
    </row>
    <row r="193" spans="1:54" ht="30" customHeight="1" thickTop="1" x14ac:dyDescent="0.25">
      <c r="A193" s="295"/>
      <c r="B193" s="969"/>
      <c r="C193" s="970"/>
      <c r="D193" s="287"/>
      <c r="E193" s="303"/>
      <c r="F193" s="303" t="s">
        <v>587</v>
      </c>
      <c r="G193" s="303"/>
      <c r="H193" s="303"/>
      <c r="I193" s="383"/>
      <c r="J193" s="303"/>
      <c r="K193" s="303"/>
      <c r="L193" s="303"/>
      <c r="M193" s="101"/>
      <c r="N193" s="101"/>
      <c r="O193" s="250"/>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4"/>
      <c r="AV193" s="2"/>
      <c r="AW193" s="2"/>
      <c r="AZ193" s="394"/>
      <c r="BB193" s="465" t="str">
        <f t="shared" si="18"/>
        <v/>
      </c>
    </row>
    <row r="194" spans="1:54" ht="15" customHeight="1" x14ac:dyDescent="0.25">
      <c r="A194" s="2"/>
      <c r="B194" s="2"/>
      <c r="C194" s="2"/>
      <c r="D194" s="2"/>
      <c r="E194" s="303"/>
      <c r="F194" s="303" t="s">
        <v>587</v>
      </c>
      <c r="G194" s="303"/>
      <c r="H194" s="303"/>
      <c r="I194" s="383"/>
      <c r="J194" s="303"/>
      <c r="K194" s="303"/>
      <c r="L194" s="303"/>
      <c r="M194" s="2"/>
      <c r="N194" s="2"/>
      <c r="O194" s="251"/>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Z194" s="394"/>
      <c r="BB194" s="465" t="str">
        <f t="shared" si="18"/>
        <v/>
      </c>
    </row>
    <row r="195" spans="1:54" ht="21" customHeight="1" thickBot="1" x14ac:dyDescent="0.35">
      <c r="A195" s="118" t="s">
        <v>584</v>
      </c>
      <c r="B195" s="115"/>
      <c r="C195" s="119"/>
      <c r="D195" s="85"/>
      <c r="E195" s="303"/>
      <c r="F195" s="303" t="s">
        <v>587</v>
      </c>
      <c r="G195" s="303"/>
      <c r="H195" s="303"/>
      <c r="I195" s="383"/>
      <c r="J195" s="303"/>
      <c r="K195" s="303"/>
      <c r="L195" s="303"/>
      <c r="M195" s="87"/>
      <c r="N195" s="87"/>
      <c r="O195" s="252"/>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52"/>
      <c r="AV195" s="2"/>
      <c r="AW195" s="2"/>
      <c r="AZ195" s="394"/>
      <c r="BB195" s="465" t="str">
        <f t="shared" si="18"/>
        <v/>
      </c>
    </row>
    <row r="196" spans="1:54" ht="15" customHeight="1" x14ac:dyDescent="0.25">
      <c r="A196" s="84">
        <v>1</v>
      </c>
      <c r="B196" s="94" t="s">
        <v>882</v>
      </c>
      <c r="C196" s="96"/>
      <c r="D196" s="177"/>
      <c r="E196" s="303">
        <v>5804</v>
      </c>
      <c r="F196" s="303">
        <v>5806</v>
      </c>
      <c r="G196" s="303">
        <v>0</v>
      </c>
      <c r="H196" s="303" t="s">
        <v>581</v>
      </c>
      <c r="I196" s="383" t="s">
        <v>247</v>
      </c>
      <c r="J196" s="303"/>
      <c r="K196" s="303"/>
      <c r="L196" s="303" t="s">
        <v>1173</v>
      </c>
      <c r="M196" s="88"/>
      <c r="N196" s="75"/>
      <c r="O196" s="253" t="str">
        <f t="shared" ref="O196:O203" si="28">IF(ISNUMBER(M196),M196,IF(ISERROR(AVERAGE(P196:AT196)),"",SUM(P196:AT196)))</f>
        <v/>
      </c>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89"/>
      <c r="AN196" s="89"/>
      <c r="AO196" s="89"/>
      <c r="AP196" s="89"/>
      <c r="AQ196" s="89"/>
      <c r="AR196" s="89"/>
      <c r="AS196" s="89"/>
      <c r="AT196" s="89"/>
      <c r="AU196" s="102"/>
      <c r="AV196" s="2"/>
      <c r="AW196" s="2"/>
      <c r="AZ196" s="394" t="s">
        <v>1471</v>
      </c>
      <c r="BB196" s="465">
        <f t="shared" si="18"/>
        <v>196</v>
      </c>
    </row>
    <row r="197" spans="1:54" ht="15" customHeight="1" x14ac:dyDescent="0.25">
      <c r="A197" s="297">
        <v>2</v>
      </c>
      <c r="B197" s="94" t="s">
        <v>927</v>
      </c>
      <c r="C197" s="96"/>
      <c r="D197" s="177"/>
      <c r="E197" s="303">
        <v>5808</v>
      </c>
      <c r="F197" s="303">
        <v>5810</v>
      </c>
      <c r="G197" s="303">
        <v>0</v>
      </c>
      <c r="H197" s="303" t="s">
        <v>581</v>
      </c>
      <c r="I197" s="383" t="s">
        <v>248</v>
      </c>
      <c r="J197" s="303"/>
      <c r="K197" s="303"/>
      <c r="L197" s="303" t="s">
        <v>1174</v>
      </c>
      <c r="M197" s="79"/>
      <c r="N197" s="75"/>
      <c r="O197" s="247" t="str">
        <f t="shared" si="28"/>
        <v/>
      </c>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102"/>
      <c r="AV197" s="2"/>
      <c r="AW197" s="2"/>
      <c r="AZ197" s="394" t="s">
        <v>1440</v>
      </c>
      <c r="BB197" s="465">
        <f t="shared" si="18"/>
        <v>197</v>
      </c>
    </row>
    <row r="198" spans="1:54" ht="15" customHeight="1" x14ac:dyDescent="0.25">
      <c r="A198" s="297">
        <v>3</v>
      </c>
      <c r="B198" s="94" t="s">
        <v>557</v>
      </c>
      <c r="C198" s="96"/>
      <c r="D198" s="177"/>
      <c r="E198" s="303">
        <v>5812</v>
      </c>
      <c r="F198" s="303">
        <v>5814</v>
      </c>
      <c r="G198" s="303">
        <v>0</v>
      </c>
      <c r="H198" s="303" t="s">
        <v>581</v>
      </c>
      <c r="I198" s="383" t="s">
        <v>249</v>
      </c>
      <c r="J198" s="303"/>
      <c r="K198" s="303"/>
      <c r="L198" s="303" t="s">
        <v>1175</v>
      </c>
      <c r="M198" s="79"/>
      <c r="N198" s="75"/>
      <c r="O198" s="247" t="str">
        <f t="shared" si="28"/>
        <v/>
      </c>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102"/>
      <c r="AV198" s="2"/>
      <c r="AW198" s="2"/>
      <c r="AZ198" s="394" t="s">
        <v>1441</v>
      </c>
      <c r="BB198" s="465">
        <f t="shared" si="18"/>
        <v>198</v>
      </c>
    </row>
    <row r="199" spans="1:54" ht="15" customHeight="1" x14ac:dyDescent="0.25">
      <c r="A199" s="297">
        <v>4</v>
      </c>
      <c r="B199" s="94" t="s">
        <v>754</v>
      </c>
      <c r="C199" s="96"/>
      <c r="D199" s="177"/>
      <c r="E199" s="303">
        <v>5816</v>
      </c>
      <c r="F199" s="303">
        <v>5818</v>
      </c>
      <c r="G199" s="303">
        <v>0</v>
      </c>
      <c r="H199" s="303" t="s">
        <v>581</v>
      </c>
      <c r="I199" s="383" t="s">
        <v>250</v>
      </c>
      <c r="J199" s="303"/>
      <c r="K199" s="303"/>
      <c r="L199" s="303" t="s">
        <v>1176</v>
      </c>
      <c r="M199" s="79"/>
      <c r="N199" s="75"/>
      <c r="O199" s="247" t="str">
        <f t="shared" si="28"/>
        <v/>
      </c>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102"/>
      <c r="AV199" s="2"/>
      <c r="AW199" s="2"/>
      <c r="AZ199" s="394" t="s">
        <v>1442</v>
      </c>
      <c r="BB199" s="465">
        <f t="shared" si="18"/>
        <v>199</v>
      </c>
    </row>
    <row r="200" spans="1:54" ht="15" customHeight="1" x14ac:dyDescent="0.25">
      <c r="A200" s="297">
        <v>5</v>
      </c>
      <c r="B200" s="94" t="s">
        <v>712</v>
      </c>
      <c r="C200" s="96"/>
      <c r="D200" s="177"/>
      <c r="E200" s="303">
        <v>5820</v>
      </c>
      <c r="F200" s="303">
        <v>5822</v>
      </c>
      <c r="G200" s="303">
        <v>0</v>
      </c>
      <c r="H200" s="303" t="s">
        <v>581</v>
      </c>
      <c r="I200" s="383" t="s">
        <v>251</v>
      </c>
      <c r="J200" s="303"/>
      <c r="K200" s="303"/>
      <c r="L200" s="303" t="s">
        <v>1177</v>
      </c>
      <c r="M200" s="79"/>
      <c r="N200" s="75"/>
      <c r="O200" s="247" t="str">
        <f t="shared" si="28"/>
        <v/>
      </c>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102"/>
      <c r="AV200" s="2"/>
      <c r="AW200" s="2"/>
      <c r="AZ200" s="394" t="s">
        <v>1443</v>
      </c>
      <c r="BB200" s="465">
        <f t="shared" si="18"/>
        <v>200</v>
      </c>
    </row>
    <row r="201" spans="1:54" ht="15" customHeight="1" x14ac:dyDescent="0.25">
      <c r="A201" s="297">
        <v>6</v>
      </c>
      <c r="B201" s="94" t="s">
        <v>713</v>
      </c>
      <c r="C201" s="96"/>
      <c r="D201" s="177"/>
      <c r="E201" s="303">
        <v>5824</v>
      </c>
      <c r="F201" s="303">
        <v>5826</v>
      </c>
      <c r="G201" s="303">
        <v>0</v>
      </c>
      <c r="H201" s="303" t="s">
        <v>581</v>
      </c>
      <c r="I201" s="383" t="s">
        <v>252</v>
      </c>
      <c r="J201" s="303"/>
      <c r="K201" s="303"/>
      <c r="L201" s="303" t="s">
        <v>1178</v>
      </c>
      <c r="M201" s="79"/>
      <c r="N201" s="75"/>
      <c r="O201" s="247" t="str">
        <f t="shared" si="28"/>
        <v/>
      </c>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102"/>
      <c r="AV201" s="2"/>
      <c r="AW201" s="2"/>
      <c r="AZ201" s="394" t="s">
        <v>1444</v>
      </c>
      <c r="BB201" s="465">
        <f t="shared" si="18"/>
        <v>201</v>
      </c>
    </row>
    <row r="202" spans="1:54" ht="15" customHeight="1" x14ac:dyDescent="0.25">
      <c r="A202" s="297">
        <v>7</v>
      </c>
      <c r="B202" s="94" t="s">
        <v>755</v>
      </c>
      <c r="C202" s="96"/>
      <c r="D202" s="177"/>
      <c r="E202" s="303">
        <v>5828</v>
      </c>
      <c r="F202" s="303">
        <v>5830</v>
      </c>
      <c r="G202" s="303">
        <v>0</v>
      </c>
      <c r="H202" s="303" t="s">
        <v>581</v>
      </c>
      <c r="I202" s="383" t="s">
        <v>253</v>
      </c>
      <c r="J202" s="303"/>
      <c r="K202" s="303"/>
      <c r="L202" s="303" t="s">
        <v>1179</v>
      </c>
      <c r="M202" s="79"/>
      <c r="N202" s="75"/>
      <c r="O202" s="247" t="str">
        <f t="shared" si="28"/>
        <v/>
      </c>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102"/>
      <c r="AV202" s="2"/>
      <c r="AW202" s="2"/>
      <c r="AZ202" s="394" t="s">
        <v>1445</v>
      </c>
      <c r="BB202" s="465">
        <f t="shared" ref="BB202:BB219" si="29">IF(AZ202="","",ROW())</f>
        <v>202</v>
      </c>
    </row>
    <row r="203" spans="1:54" ht="15" customHeight="1" x14ac:dyDescent="0.25">
      <c r="A203" s="297">
        <v>8</v>
      </c>
      <c r="B203" s="94" t="s">
        <v>79</v>
      </c>
      <c r="C203" s="96"/>
      <c r="D203" s="177"/>
      <c r="E203" s="303">
        <v>5832</v>
      </c>
      <c r="F203" s="303">
        <v>5834</v>
      </c>
      <c r="G203" s="303">
        <v>0</v>
      </c>
      <c r="H203" s="303" t="s">
        <v>581</v>
      </c>
      <c r="I203" s="383" t="s">
        <v>254</v>
      </c>
      <c r="J203" s="303"/>
      <c r="K203" s="303"/>
      <c r="L203" s="303" t="s">
        <v>1180</v>
      </c>
      <c r="M203" s="79"/>
      <c r="N203" s="75"/>
      <c r="O203" s="247" t="str">
        <f t="shared" si="28"/>
        <v/>
      </c>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102"/>
      <c r="AV203" s="2"/>
      <c r="AW203" s="2"/>
      <c r="AZ203" s="394" t="s">
        <v>1446</v>
      </c>
      <c r="BB203" s="465">
        <f t="shared" si="29"/>
        <v>203</v>
      </c>
    </row>
    <row r="204" spans="1:54" ht="15" customHeight="1" thickBot="1" x14ac:dyDescent="0.3">
      <c r="A204" s="300">
        <v>9</v>
      </c>
      <c r="B204" s="159" t="s">
        <v>73</v>
      </c>
      <c r="C204" s="98"/>
      <c r="D204" s="285"/>
      <c r="E204" s="303">
        <v>5836</v>
      </c>
      <c r="F204" s="303">
        <v>5838</v>
      </c>
      <c r="G204" s="303">
        <v>0</v>
      </c>
      <c r="H204" s="303" t="s">
        <v>581</v>
      </c>
      <c r="I204" s="383" t="s">
        <v>255</v>
      </c>
      <c r="J204" s="303"/>
      <c r="K204" s="303"/>
      <c r="L204" s="303" t="s">
        <v>1181</v>
      </c>
      <c r="M204" s="260" t="str">
        <f>IF(ISNUMBER(M206),M206,IF(ISERROR(AVERAGE(M196:M203)),"",SUM(M196:M203)))</f>
        <v/>
      </c>
      <c r="N204" s="261"/>
      <c r="O204" s="248" t="str">
        <f>IF(ISNUMBER(M206),M206,IF(COUNT(P206:AT206)&gt;0,SUM(P206:AT206),IF(ISERROR(AVERAGE(O196:O203)),"",SUM(O196:O203))))</f>
        <v/>
      </c>
      <c r="P204" s="260" t="str">
        <f t="shared" ref="P204:AT204" si="30">IF(ISNUMBER(P206),P206,IF(ISERROR(AVERAGE(P196:P203)),"",SUM(P196:P203)))</f>
        <v/>
      </c>
      <c r="Q204" s="260" t="str">
        <f t="shared" si="30"/>
        <v/>
      </c>
      <c r="R204" s="260" t="str">
        <f t="shared" si="30"/>
        <v/>
      </c>
      <c r="S204" s="260" t="str">
        <f t="shared" si="30"/>
        <v/>
      </c>
      <c r="T204" s="260" t="str">
        <f t="shared" si="30"/>
        <v/>
      </c>
      <c r="U204" s="260" t="str">
        <f t="shared" si="30"/>
        <v/>
      </c>
      <c r="V204" s="260" t="str">
        <f t="shared" si="30"/>
        <v/>
      </c>
      <c r="W204" s="260" t="str">
        <f t="shared" si="30"/>
        <v/>
      </c>
      <c r="X204" s="260" t="str">
        <f t="shared" si="30"/>
        <v/>
      </c>
      <c r="Y204" s="260" t="str">
        <f t="shared" si="30"/>
        <v/>
      </c>
      <c r="Z204" s="260" t="str">
        <f t="shared" si="30"/>
        <v/>
      </c>
      <c r="AA204" s="260" t="str">
        <f t="shared" si="30"/>
        <v/>
      </c>
      <c r="AB204" s="260" t="str">
        <f t="shared" si="30"/>
        <v/>
      </c>
      <c r="AC204" s="260" t="str">
        <f t="shared" si="30"/>
        <v/>
      </c>
      <c r="AD204" s="260" t="str">
        <f t="shared" si="30"/>
        <v/>
      </c>
      <c r="AE204" s="260" t="str">
        <f t="shared" si="30"/>
        <v/>
      </c>
      <c r="AF204" s="260" t="str">
        <f t="shared" si="30"/>
        <v/>
      </c>
      <c r="AG204" s="260" t="str">
        <f t="shared" si="30"/>
        <v/>
      </c>
      <c r="AH204" s="260" t="str">
        <f t="shared" si="30"/>
        <v/>
      </c>
      <c r="AI204" s="260" t="str">
        <f t="shared" si="30"/>
        <v/>
      </c>
      <c r="AJ204" s="260" t="str">
        <f t="shared" si="30"/>
        <v/>
      </c>
      <c r="AK204" s="260" t="str">
        <f t="shared" si="30"/>
        <v/>
      </c>
      <c r="AL204" s="260" t="str">
        <f t="shared" si="30"/>
        <v/>
      </c>
      <c r="AM204" s="260" t="str">
        <f t="shared" si="30"/>
        <v/>
      </c>
      <c r="AN204" s="260" t="str">
        <f t="shared" si="30"/>
        <v/>
      </c>
      <c r="AO204" s="260" t="str">
        <f t="shared" si="30"/>
        <v/>
      </c>
      <c r="AP204" s="260" t="str">
        <f t="shared" si="30"/>
        <v/>
      </c>
      <c r="AQ204" s="260" t="str">
        <f t="shared" si="30"/>
        <v/>
      </c>
      <c r="AR204" s="260" t="str">
        <f t="shared" si="30"/>
        <v/>
      </c>
      <c r="AS204" s="260" t="str">
        <f t="shared" si="30"/>
        <v/>
      </c>
      <c r="AT204" s="260" t="str">
        <f t="shared" si="30"/>
        <v/>
      </c>
      <c r="AU204" s="102"/>
      <c r="AV204" s="2"/>
      <c r="AW204" s="2"/>
      <c r="AZ204" s="394"/>
      <c r="BB204" s="465" t="str">
        <f t="shared" si="29"/>
        <v/>
      </c>
    </row>
    <row r="205" spans="1:54" ht="15" customHeight="1" thickBot="1" x14ac:dyDescent="0.3">
      <c r="A205" s="94"/>
      <c r="B205" s="75"/>
      <c r="C205" s="75"/>
      <c r="D205" s="75"/>
      <c r="E205" s="303"/>
      <c r="F205" s="303" t="s">
        <v>587</v>
      </c>
      <c r="G205" s="303"/>
      <c r="H205" s="303"/>
      <c r="J205" s="303"/>
      <c r="K205" s="303"/>
      <c r="L205" s="303"/>
      <c r="M205" s="75"/>
      <c r="N205" s="75"/>
      <c r="O205" s="249"/>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102"/>
      <c r="AV205" s="2"/>
      <c r="AW205" s="2"/>
      <c r="AZ205" s="394"/>
      <c r="BB205" s="465" t="str">
        <f t="shared" si="29"/>
        <v/>
      </c>
    </row>
    <row r="206" spans="1:54" ht="15" customHeight="1" thickTop="1" thickBot="1" x14ac:dyDescent="0.3">
      <c r="A206" s="299">
        <v>10</v>
      </c>
      <c r="B206" s="967" t="s">
        <v>102</v>
      </c>
      <c r="C206" s="968"/>
      <c r="D206" s="177"/>
      <c r="E206" s="303">
        <v>5840</v>
      </c>
      <c r="F206" s="303">
        <v>5842</v>
      </c>
      <c r="G206" s="303">
        <v>0</v>
      </c>
      <c r="H206" s="303" t="s">
        <v>581</v>
      </c>
      <c r="I206" s="383" t="s">
        <v>256</v>
      </c>
      <c r="J206" s="303"/>
      <c r="K206" s="303"/>
      <c r="L206" s="303" t="s">
        <v>1181</v>
      </c>
      <c r="M206" s="208"/>
      <c r="N206" s="120"/>
      <c r="O206" s="376" t="str">
        <f>IF(M206="","",M206)</f>
        <v/>
      </c>
      <c r="P206" s="208"/>
      <c r="Q206" s="208"/>
      <c r="R206" s="208"/>
      <c r="S206" s="208"/>
      <c r="T206" s="208"/>
      <c r="U206" s="208"/>
      <c r="V206" s="208"/>
      <c r="W206" s="208"/>
      <c r="X206" s="208"/>
      <c r="Y206" s="208"/>
      <c r="Z206" s="208"/>
      <c r="AA206" s="208"/>
      <c r="AB206" s="208"/>
      <c r="AC206" s="208"/>
      <c r="AD206" s="208"/>
      <c r="AE206" s="208"/>
      <c r="AF206" s="208"/>
      <c r="AG206" s="208"/>
      <c r="AH206" s="208"/>
      <c r="AI206" s="208"/>
      <c r="AJ206" s="208"/>
      <c r="AK206" s="208"/>
      <c r="AL206" s="208"/>
      <c r="AM206" s="208"/>
      <c r="AN206" s="208"/>
      <c r="AO206" s="208"/>
      <c r="AP206" s="208"/>
      <c r="AQ206" s="208"/>
      <c r="AR206" s="208"/>
      <c r="AS206" s="208"/>
      <c r="AT206" s="208"/>
      <c r="AU206" s="102"/>
      <c r="AV206" s="2"/>
      <c r="AW206" s="2"/>
      <c r="AZ206" s="394" t="s">
        <v>1447</v>
      </c>
      <c r="BB206" s="465">
        <f t="shared" si="29"/>
        <v>206</v>
      </c>
    </row>
    <row r="207" spans="1:54" ht="30" customHeight="1" thickTop="1" x14ac:dyDescent="0.25">
      <c r="A207" s="295"/>
      <c r="B207" s="969"/>
      <c r="C207" s="970"/>
      <c r="D207" s="287"/>
      <c r="E207" s="303"/>
      <c r="F207" s="303" t="s">
        <v>587</v>
      </c>
      <c r="G207" s="303"/>
      <c r="H207" s="303"/>
      <c r="I207" s="383"/>
      <c r="J207" s="303"/>
      <c r="K207" s="303"/>
      <c r="L207" s="303"/>
      <c r="M207" s="101"/>
      <c r="N207" s="101"/>
      <c r="O207" s="250"/>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4"/>
      <c r="AV207" s="2"/>
      <c r="AW207" s="2"/>
      <c r="AZ207" s="394"/>
      <c r="BB207" s="465" t="str">
        <f t="shared" si="29"/>
        <v/>
      </c>
    </row>
    <row r="208" spans="1:54" ht="15" customHeight="1" x14ac:dyDescent="0.25">
      <c r="A208" s="2"/>
      <c r="B208" s="2"/>
      <c r="C208" s="2"/>
      <c r="D208" s="2"/>
      <c r="E208" s="303"/>
      <c r="F208" s="303" t="s">
        <v>587</v>
      </c>
      <c r="G208" s="303"/>
      <c r="I208" s="383"/>
      <c r="J208" s="303"/>
      <c r="K208" s="303"/>
      <c r="L208" s="303"/>
      <c r="M208" s="2"/>
      <c r="N208" s="2"/>
      <c r="O208" s="251"/>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Z208" s="394"/>
      <c r="BB208" s="465" t="str">
        <f t="shared" si="29"/>
        <v/>
      </c>
    </row>
    <row r="209" spans="1:54" ht="21" customHeight="1" x14ac:dyDescent="0.3">
      <c r="A209" s="141" t="s">
        <v>303</v>
      </c>
      <c r="B209" s="142"/>
      <c r="C209" s="143"/>
      <c r="D209" s="85"/>
      <c r="E209" s="303"/>
      <c r="F209" s="303" t="s">
        <v>587</v>
      </c>
      <c r="G209" s="303"/>
      <c r="I209" s="383"/>
      <c r="J209" s="303"/>
      <c r="K209" s="303"/>
      <c r="L209" s="303"/>
      <c r="M209" s="87"/>
      <c r="N209" s="100"/>
      <c r="O209" s="252"/>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52"/>
      <c r="AV209" s="2"/>
      <c r="AW209" s="2"/>
      <c r="AZ209" s="394"/>
      <c r="BB209" s="465" t="str">
        <f t="shared" si="29"/>
        <v/>
      </c>
    </row>
    <row r="210" spans="1:54" ht="21" customHeight="1" thickBot="1" x14ac:dyDescent="0.35">
      <c r="A210" s="146" t="s">
        <v>311</v>
      </c>
      <c r="B210" s="144"/>
      <c r="C210" s="145"/>
      <c r="D210" s="177"/>
      <c r="E210" s="303"/>
      <c r="F210" s="303" t="s">
        <v>587</v>
      </c>
      <c r="G210" s="303"/>
      <c r="I210" s="383"/>
      <c r="J210" s="303"/>
      <c r="K210" s="303"/>
      <c r="L210" s="303"/>
      <c r="M210" s="140"/>
      <c r="N210" s="140"/>
      <c r="O210" s="256"/>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02"/>
      <c r="AV210" s="2"/>
      <c r="AW210" s="2"/>
      <c r="AZ210" s="394"/>
      <c r="BB210" s="465" t="str">
        <f t="shared" si="29"/>
        <v/>
      </c>
    </row>
    <row r="211" spans="1:54" ht="15" customHeight="1" x14ac:dyDescent="0.25">
      <c r="A211" s="84">
        <v>1</v>
      </c>
      <c r="B211" s="94" t="s">
        <v>714</v>
      </c>
      <c r="C211" s="96"/>
      <c r="D211" s="177"/>
      <c r="E211" s="303">
        <v>5844</v>
      </c>
      <c r="F211" s="303">
        <v>5846</v>
      </c>
      <c r="G211" s="303">
        <v>0</v>
      </c>
      <c r="H211" s="306" t="s">
        <v>581</v>
      </c>
      <c r="I211" s="383" t="s">
        <v>257</v>
      </c>
      <c r="J211" s="303"/>
      <c r="K211" s="303"/>
      <c r="L211" s="303" t="s">
        <v>1182</v>
      </c>
      <c r="M211" s="88"/>
      <c r="N211" s="75"/>
      <c r="O211" s="253" t="str">
        <f>IF(ISNUMBER(M211),M211,IF(ISERROR(AVERAGE(P211:AT211)),"",SUM(P211:AT211)))</f>
        <v/>
      </c>
      <c r="P211" s="89"/>
      <c r="Q211" s="89"/>
      <c r="R211" s="89"/>
      <c r="S211" s="89"/>
      <c r="T211" s="89"/>
      <c r="U211" s="89"/>
      <c r="V211" s="89"/>
      <c r="W211" s="89"/>
      <c r="X211" s="89"/>
      <c r="Y211" s="89"/>
      <c r="Z211" s="89"/>
      <c r="AA211" s="89"/>
      <c r="AB211" s="89"/>
      <c r="AC211" s="89"/>
      <c r="AD211" s="89"/>
      <c r="AE211" s="89"/>
      <c r="AF211" s="89"/>
      <c r="AG211" s="89"/>
      <c r="AH211" s="89"/>
      <c r="AI211" s="89"/>
      <c r="AJ211" s="89"/>
      <c r="AK211" s="89"/>
      <c r="AL211" s="89"/>
      <c r="AM211" s="89"/>
      <c r="AN211" s="89"/>
      <c r="AO211" s="89"/>
      <c r="AP211" s="89"/>
      <c r="AQ211" s="89"/>
      <c r="AR211" s="89"/>
      <c r="AS211" s="89"/>
      <c r="AT211" s="89"/>
      <c r="AU211" s="102"/>
      <c r="AV211" s="2"/>
      <c r="AW211" s="2"/>
      <c r="AZ211" s="394" t="s">
        <v>1472</v>
      </c>
      <c r="BB211" s="465">
        <f t="shared" si="29"/>
        <v>211</v>
      </c>
    </row>
    <row r="212" spans="1:54" ht="15" customHeight="1" x14ac:dyDescent="0.25">
      <c r="A212" s="297">
        <v>2</v>
      </c>
      <c r="B212" s="94" t="s">
        <v>715</v>
      </c>
      <c r="C212" s="96"/>
      <c r="D212" s="177"/>
      <c r="E212" s="303">
        <v>5848</v>
      </c>
      <c r="F212" s="303">
        <v>5850</v>
      </c>
      <c r="G212" s="303">
        <v>0</v>
      </c>
      <c r="H212" s="306" t="s">
        <v>581</v>
      </c>
      <c r="I212" s="383" t="s">
        <v>258</v>
      </c>
      <c r="J212" s="303"/>
      <c r="K212" s="303"/>
      <c r="L212" s="303" t="s">
        <v>1183</v>
      </c>
      <c r="M212" s="79"/>
      <c r="N212" s="75"/>
      <c r="O212" s="247" t="str">
        <f>IF(ISNUMBER(M212),M212,IF(ISERROR(AVERAGE(P212:AT212)),"",SUM(P212:AT212)))</f>
        <v/>
      </c>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102"/>
      <c r="AV212" s="2"/>
      <c r="AW212" s="2"/>
      <c r="AZ212" s="394" t="s">
        <v>1448</v>
      </c>
      <c r="BB212" s="465">
        <f t="shared" si="29"/>
        <v>212</v>
      </c>
    </row>
    <row r="213" spans="1:54" ht="15" customHeight="1" x14ac:dyDescent="0.25">
      <c r="A213" s="297">
        <v>3</v>
      </c>
      <c r="B213" s="94" t="s">
        <v>716</v>
      </c>
      <c r="C213" s="96"/>
      <c r="D213" s="177"/>
      <c r="E213" s="303">
        <v>5852</v>
      </c>
      <c r="F213" s="303">
        <v>5854</v>
      </c>
      <c r="G213" s="303">
        <v>0</v>
      </c>
      <c r="H213" s="306" t="s">
        <v>581</v>
      </c>
      <c r="I213" s="383" t="s">
        <v>259</v>
      </c>
      <c r="J213" s="303"/>
      <c r="K213" s="303"/>
      <c r="L213" s="303" t="s">
        <v>1184</v>
      </c>
      <c r="M213" s="79"/>
      <c r="N213" s="75"/>
      <c r="O213" s="247" t="str">
        <f>IF(ISNUMBER(M213),M213,IF(ISERROR(AVERAGE(P213:AT213)),"",SUM(P213:AT213)))</f>
        <v/>
      </c>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102"/>
      <c r="AV213" s="2"/>
      <c r="AW213" s="2"/>
      <c r="AZ213" s="394" t="s">
        <v>1449</v>
      </c>
      <c r="BB213" s="465">
        <f t="shared" si="29"/>
        <v>213</v>
      </c>
    </row>
    <row r="214" spans="1:54" ht="15" customHeight="1" x14ac:dyDescent="0.25">
      <c r="A214" s="297">
        <v>4</v>
      </c>
      <c r="B214" s="94" t="s">
        <v>639</v>
      </c>
      <c r="C214" s="96"/>
      <c r="D214" s="177"/>
      <c r="E214" s="303">
        <v>5856</v>
      </c>
      <c r="F214" s="303">
        <v>5858</v>
      </c>
      <c r="G214" s="303">
        <v>0</v>
      </c>
      <c r="H214" s="306" t="s">
        <v>581</v>
      </c>
      <c r="I214" s="383" t="s">
        <v>260</v>
      </c>
      <c r="J214" s="303"/>
      <c r="K214" s="303"/>
      <c r="L214" s="303" t="s">
        <v>1185</v>
      </c>
      <c r="M214" s="79"/>
      <c r="N214" s="75"/>
      <c r="O214" s="247" t="str">
        <f>IF(ISNUMBER(M214),M214,IF(ISERROR(AVERAGE(P214:AT214)),"",SUM(P214:AT214)))</f>
        <v/>
      </c>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102"/>
      <c r="AV214" s="2"/>
      <c r="AW214" s="2"/>
      <c r="AZ214" s="394" t="s">
        <v>1450</v>
      </c>
      <c r="BB214" s="465">
        <f t="shared" si="29"/>
        <v>214</v>
      </c>
    </row>
    <row r="215" spans="1:54" ht="15" customHeight="1" x14ac:dyDescent="0.25">
      <c r="A215" s="297">
        <v>5</v>
      </c>
      <c r="B215" s="159" t="s">
        <v>619</v>
      </c>
      <c r="C215" s="96"/>
      <c r="D215" s="177"/>
      <c r="E215" s="303">
        <v>5860</v>
      </c>
      <c r="F215" s="303">
        <v>5862</v>
      </c>
      <c r="G215" s="303">
        <v>0</v>
      </c>
      <c r="H215" s="306" t="s">
        <v>581</v>
      </c>
      <c r="I215" s="383" t="s">
        <v>261</v>
      </c>
      <c r="J215" s="303"/>
      <c r="K215" s="303"/>
      <c r="L215" s="303" t="s">
        <v>1186</v>
      </c>
      <c r="M215" s="260" t="str">
        <f>IF(ISERROR(AVERAGE(M211:M214)),"",SUM(M211:M214))</f>
        <v/>
      </c>
      <c r="N215" s="262"/>
      <c r="O215" s="254" t="str">
        <f t="shared" ref="O215:AT215" si="31">IF(ISERROR(AVERAGE(O211:O214)),"",SUM(O211:O214))</f>
        <v/>
      </c>
      <c r="P215" s="260" t="str">
        <f t="shared" si="31"/>
        <v/>
      </c>
      <c r="Q215" s="260" t="str">
        <f t="shared" si="31"/>
        <v/>
      </c>
      <c r="R215" s="260" t="str">
        <f t="shared" si="31"/>
        <v/>
      </c>
      <c r="S215" s="260" t="str">
        <f t="shared" si="31"/>
        <v/>
      </c>
      <c r="T215" s="260" t="str">
        <f t="shared" si="31"/>
        <v/>
      </c>
      <c r="U215" s="260" t="str">
        <f t="shared" si="31"/>
        <v/>
      </c>
      <c r="V215" s="260" t="str">
        <f t="shared" si="31"/>
        <v/>
      </c>
      <c r="W215" s="260" t="str">
        <f t="shared" si="31"/>
        <v/>
      </c>
      <c r="X215" s="260" t="str">
        <f t="shared" si="31"/>
        <v/>
      </c>
      <c r="Y215" s="260" t="str">
        <f t="shared" si="31"/>
        <v/>
      </c>
      <c r="Z215" s="260" t="str">
        <f t="shared" si="31"/>
        <v/>
      </c>
      <c r="AA215" s="260" t="str">
        <f t="shared" si="31"/>
        <v/>
      </c>
      <c r="AB215" s="260" t="str">
        <f t="shared" si="31"/>
        <v/>
      </c>
      <c r="AC215" s="260" t="str">
        <f t="shared" si="31"/>
        <v/>
      </c>
      <c r="AD215" s="260" t="str">
        <f t="shared" si="31"/>
        <v/>
      </c>
      <c r="AE215" s="260" t="str">
        <f t="shared" si="31"/>
        <v/>
      </c>
      <c r="AF215" s="260" t="str">
        <f t="shared" si="31"/>
        <v/>
      </c>
      <c r="AG215" s="260" t="str">
        <f t="shared" si="31"/>
        <v/>
      </c>
      <c r="AH215" s="260" t="str">
        <f t="shared" si="31"/>
        <v/>
      </c>
      <c r="AI215" s="260" t="str">
        <f t="shared" si="31"/>
        <v/>
      </c>
      <c r="AJ215" s="260" t="str">
        <f t="shared" si="31"/>
        <v/>
      </c>
      <c r="AK215" s="260" t="str">
        <f t="shared" si="31"/>
        <v/>
      </c>
      <c r="AL215" s="260" t="str">
        <f t="shared" si="31"/>
        <v/>
      </c>
      <c r="AM215" s="260" t="str">
        <f t="shared" si="31"/>
        <v/>
      </c>
      <c r="AN215" s="260" t="str">
        <f t="shared" si="31"/>
        <v/>
      </c>
      <c r="AO215" s="260" t="str">
        <f t="shared" si="31"/>
        <v/>
      </c>
      <c r="AP215" s="260" t="str">
        <f t="shared" si="31"/>
        <v/>
      </c>
      <c r="AQ215" s="260" t="str">
        <f t="shared" si="31"/>
        <v/>
      </c>
      <c r="AR215" s="260" t="str">
        <f t="shared" si="31"/>
        <v/>
      </c>
      <c r="AS215" s="260" t="str">
        <f t="shared" si="31"/>
        <v/>
      </c>
      <c r="AT215" s="260" t="str">
        <f t="shared" si="31"/>
        <v/>
      </c>
      <c r="AU215" s="102"/>
      <c r="AV215" s="2"/>
      <c r="AW215" s="2"/>
      <c r="AZ215" s="394"/>
      <c r="BB215" s="465" t="str">
        <f t="shared" si="29"/>
        <v/>
      </c>
    </row>
    <row r="216" spans="1:54" ht="15" customHeight="1" x14ac:dyDescent="0.25">
      <c r="A216" s="297">
        <v>6</v>
      </c>
      <c r="B216" s="973" t="s">
        <v>643</v>
      </c>
      <c r="C216" s="974"/>
      <c r="D216" s="177"/>
      <c r="E216" s="303">
        <v>5864</v>
      </c>
      <c r="F216" s="303">
        <v>5866</v>
      </c>
      <c r="G216" s="303">
        <v>0</v>
      </c>
      <c r="H216" s="306" t="s">
        <v>581</v>
      </c>
      <c r="I216" s="383" t="s">
        <v>262</v>
      </c>
      <c r="J216" s="303"/>
      <c r="K216" s="303"/>
      <c r="L216" s="303" t="s">
        <v>1187</v>
      </c>
      <c r="M216" s="79"/>
      <c r="O216" s="247" t="str">
        <f>IF(ISNUMBER(M216),M216,IF(ISERROR(AVERAGE(P216:AT216)),"",SUM(P216:AT216)))</f>
        <v/>
      </c>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105"/>
      <c r="AV216" s="2"/>
      <c r="AW216" s="2"/>
      <c r="AZ216" s="394" t="s">
        <v>1451</v>
      </c>
      <c r="BB216" s="465">
        <f t="shared" si="29"/>
        <v>216</v>
      </c>
    </row>
    <row r="217" spans="1:54" ht="15" customHeight="1" thickBot="1" x14ac:dyDescent="0.3">
      <c r="A217" s="300">
        <v>7</v>
      </c>
      <c r="B217" s="159" t="s">
        <v>34</v>
      </c>
      <c r="C217" s="98"/>
      <c r="D217" s="285"/>
      <c r="E217" s="303">
        <v>5868</v>
      </c>
      <c r="F217" s="303">
        <v>5870</v>
      </c>
      <c r="G217" s="303">
        <v>0</v>
      </c>
      <c r="H217" s="306" t="s">
        <v>581</v>
      </c>
      <c r="I217" s="383" t="s">
        <v>263</v>
      </c>
      <c r="J217" s="303"/>
      <c r="K217" s="303"/>
      <c r="L217" s="303" t="s">
        <v>1188</v>
      </c>
      <c r="M217" s="260" t="str">
        <f>IF(ISNUMBER(M219),M219,IF(ISERROR(AVERAGE(M215:M216)),"",SUM(M215:M216)))</f>
        <v/>
      </c>
      <c r="N217" s="261"/>
      <c r="O217" s="248" t="str">
        <f>IF(ISNUMBER(M219),M219,IF(COUNT(P219:AT219)&gt;0,SUM(P219:AT219),IF(ISERROR(AVERAGE(O215:O216)),"",SUM(O215:O216))))</f>
        <v/>
      </c>
      <c r="P217" s="260" t="str">
        <f>IF(ISNUMBER(P219),P219,IF(ISERROR(AVERAGE(P215:P216)),"",SUM(P215:P216)))</f>
        <v/>
      </c>
      <c r="Q217" s="260" t="str">
        <f t="shared" ref="Q217:AT217" si="32">IF(ISNUMBER(Q219),Q219,IF(ISERROR(AVERAGE(Q215:Q216)),"",SUM(Q215:Q216)))</f>
        <v/>
      </c>
      <c r="R217" s="260" t="str">
        <f t="shared" si="32"/>
        <v/>
      </c>
      <c r="S217" s="260" t="str">
        <f t="shared" si="32"/>
        <v/>
      </c>
      <c r="T217" s="260" t="str">
        <f t="shared" si="32"/>
        <v/>
      </c>
      <c r="U217" s="260" t="str">
        <f t="shared" si="32"/>
        <v/>
      </c>
      <c r="V217" s="260" t="str">
        <f t="shared" si="32"/>
        <v/>
      </c>
      <c r="W217" s="260" t="str">
        <f t="shared" si="32"/>
        <v/>
      </c>
      <c r="X217" s="260" t="str">
        <f t="shared" si="32"/>
        <v/>
      </c>
      <c r="Y217" s="260" t="str">
        <f t="shared" si="32"/>
        <v/>
      </c>
      <c r="Z217" s="260" t="str">
        <f t="shared" si="32"/>
        <v/>
      </c>
      <c r="AA217" s="260" t="str">
        <f t="shared" si="32"/>
        <v/>
      </c>
      <c r="AB217" s="260" t="str">
        <f t="shared" si="32"/>
        <v/>
      </c>
      <c r="AC217" s="260" t="str">
        <f t="shared" si="32"/>
        <v/>
      </c>
      <c r="AD217" s="260" t="str">
        <f t="shared" si="32"/>
        <v/>
      </c>
      <c r="AE217" s="260" t="str">
        <f t="shared" si="32"/>
        <v/>
      </c>
      <c r="AF217" s="260" t="str">
        <f t="shared" si="32"/>
        <v/>
      </c>
      <c r="AG217" s="260" t="str">
        <f t="shared" si="32"/>
        <v/>
      </c>
      <c r="AH217" s="260" t="str">
        <f t="shared" si="32"/>
        <v/>
      </c>
      <c r="AI217" s="260" t="str">
        <f t="shared" si="32"/>
        <v/>
      </c>
      <c r="AJ217" s="260" t="str">
        <f t="shared" si="32"/>
        <v/>
      </c>
      <c r="AK217" s="260" t="str">
        <f t="shared" si="32"/>
        <v/>
      </c>
      <c r="AL217" s="260" t="str">
        <f t="shared" si="32"/>
        <v/>
      </c>
      <c r="AM217" s="260" t="str">
        <f t="shared" si="32"/>
        <v/>
      </c>
      <c r="AN217" s="260" t="str">
        <f t="shared" si="32"/>
        <v/>
      </c>
      <c r="AO217" s="260" t="str">
        <f t="shared" si="32"/>
        <v/>
      </c>
      <c r="AP217" s="260" t="str">
        <f t="shared" si="32"/>
        <v/>
      </c>
      <c r="AQ217" s="260" t="str">
        <f t="shared" si="32"/>
        <v/>
      </c>
      <c r="AR217" s="260" t="str">
        <f t="shared" si="32"/>
        <v/>
      </c>
      <c r="AS217" s="260" t="str">
        <f t="shared" si="32"/>
        <v/>
      </c>
      <c r="AT217" s="260" t="str">
        <f t="shared" si="32"/>
        <v/>
      </c>
      <c r="AU217" s="102"/>
      <c r="AV217" s="2"/>
      <c r="AW217" s="2"/>
      <c r="AZ217" s="394"/>
      <c r="BB217" s="465" t="str">
        <f t="shared" si="29"/>
        <v/>
      </c>
    </row>
    <row r="218" spans="1:54" ht="15" customHeight="1" thickBot="1" x14ac:dyDescent="0.3">
      <c r="A218" s="94"/>
      <c r="B218" s="75"/>
      <c r="C218" s="75"/>
      <c r="D218" s="75"/>
      <c r="E218" s="303"/>
      <c r="F218" s="303" t="s">
        <v>587</v>
      </c>
      <c r="G218" s="303"/>
      <c r="J218" s="303"/>
      <c r="K218" s="303"/>
      <c r="L218" s="303"/>
      <c r="M218" s="75"/>
      <c r="N218" s="75"/>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102"/>
      <c r="AV218" s="2"/>
      <c r="AW218" s="2"/>
      <c r="AZ218" s="394"/>
      <c r="BB218" s="465" t="str">
        <f t="shared" si="29"/>
        <v/>
      </c>
    </row>
    <row r="219" spans="1:54" ht="15" customHeight="1" thickTop="1" thickBot="1" x14ac:dyDescent="0.3">
      <c r="A219" s="299">
        <v>8</v>
      </c>
      <c r="B219" s="967" t="s">
        <v>35</v>
      </c>
      <c r="C219" s="968"/>
      <c r="D219" s="177"/>
      <c r="E219" s="303">
        <v>5872</v>
      </c>
      <c r="F219" s="303">
        <v>5874</v>
      </c>
      <c r="G219" s="303">
        <v>0</v>
      </c>
      <c r="H219" s="306" t="s">
        <v>581</v>
      </c>
      <c r="I219" s="383" t="s">
        <v>369</v>
      </c>
      <c r="J219" s="303"/>
      <c r="K219" s="303"/>
      <c r="L219" s="303" t="s">
        <v>1188</v>
      </c>
      <c r="M219" s="208"/>
      <c r="N219" s="120"/>
      <c r="O219" s="376" t="str">
        <f>IF(M219="","",M219)</f>
        <v/>
      </c>
      <c r="P219" s="208"/>
      <c r="Q219" s="208"/>
      <c r="R219" s="208"/>
      <c r="S219" s="208"/>
      <c r="T219" s="208"/>
      <c r="U219" s="208"/>
      <c r="V219" s="208"/>
      <c r="W219" s="208"/>
      <c r="X219" s="208"/>
      <c r="Y219" s="208"/>
      <c r="Z219" s="208"/>
      <c r="AA219" s="208"/>
      <c r="AB219" s="208"/>
      <c r="AC219" s="208"/>
      <c r="AD219" s="208"/>
      <c r="AE219" s="208"/>
      <c r="AF219" s="208"/>
      <c r="AG219" s="208"/>
      <c r="AH219" s="208"/>
      <c r="AI219" s="208"/>
      <c r="AJ219" s="208"/>
      <c r="AK219" s="208"/>
      <c r="AL219" s="208"/>
      <c r="AM219" s="208"/>
      <c r="AN219" s="208"/>
      <c r="AO219" s="208"/>
      <c r="AP219" s="208"/>
      <c r="AQ219" s="208"/>
      <c r="AR219" s="208"/>
      <c r="AS219" s="208"/>
      <c r="AT219" s="208"/>
      <c r="AU219" s="102"/>
      <c r="AV219" s="2"/>
      <c r="AW219" s="2"/>
      <c r="AZ219" s="394" t="s">
        <v>1452</v>
      </c>
      <c r="BB219" s="465">
        <f t="shared" si="29"/>
        <v>219</v>
      </c>
    </row>
    <row r="220" spans="1:54" ht="30" customHeight="1" thickTop="1" x14ac:dyDescent="0.25">
      <c r="A220" s="295"/>
      <c r="B220" s="969"/>
      <c r="C220" s="970"/>
      <c r="D220" s="287"/>
      <c r="E220" s="303"/>
      <c r="F220" s="303"/>
      <c r="G220" s="303"/>
      <c r="I220" s="303"/>
      <c r="J220" s="303"/>
      <c r="K220" s="303"/>
      <c r="L220" s="303"/>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4"/>
      <c r="AV220" s="2"/>
      <c r="AW220" s="2"/>
    </row>
    <row r="221" spans="1:54" ht="7.5" customHeight="1" x14ac:dyDescent="0.25">
      <c r="A221" s="196"/>
      <c r="B221" s="196"/>
      <c r="C221" s="196"/>
      <c r="D221" s="196"/>
      <c r="E221" s="303"/>
      <c r="F221" s="303"/>
      <c r="G221" s="303"/>
      <c r="I221" s="303"/>
      <c r="J221" s="303"/>
      <c r="K221" s="303"/>
      <c r="L221" s="303"/>
      <c r="M221" s="196"/>
      <c r="N221" s="196"/>
      <c r="O221" s="196"/>
      <c r="P221" s="196"/>
      <c r="Q221" s="196"/>
      <c r="R221" s="196"/>
      <c r="S221" s="196"/>
      <c r="T221" s="196"/>
      <c r="U221" s="196"/>
      <c r="V221" s="196"/>
      <c r="W221" s="196"/>
      <c r="X221" s="196"/>
      <c r="Y221" s="196"/>
      <c r="Z221" s="196"/>
      <c r="AA221" s="196"/>
      <c r="AB221" s="196"/>
      <c r="AC221" s="196"/>
      <c r="AD221" s="196"/>
      <c r="AE221" s="196"/>
      <c r="AF221" s="196"/>
      <c r="AG221" s="196"/>
      <c r="AH221" s="196"/>
      <c r="AI221" s="196"/>
      <c r="AJ221" s="196"/>
      <c r="AK221" s="196"/>
      <c r="AL221" s="196"/>
      <c r="AM221" s="196"/>
      <c r="AN221" s="196"/>
      <c r="AO221" s="196"/>
      <c r="AP221" s="196"/>
      <c r="AQ221" s="196"/>
      <c r="AR221" s="196"/>
      <c r="AS221" s="196"/>
      <c r="AT221" s="196"/>
      <c r="AU221" s="196"/>
      <c r="AV221" s="196"/>
      <c r="AW221" s="196"/>
    </row>
    <row r="222" spans="1:54" hidden="1" x14ac:dyDescent="0.2"/>
    <row r="223" spans="1:54" hidden="1" x14ac:dyDescent="0.2"/>
    <row r="224" spans="1:54" hidden="1" x14ac:dyDescent="0.2"/>
    <row r="225" hidden="1" x14ac:dyDescent="0.2"/>
    <row r="226" hidden="1" x14ac:dyDescent="0.2"/>
    <row r="227" hidden="1" x14ac:dyDescent="0.2"/>
  </sheetData>
  <sheetProtection password="ECAB" sheet="1" objects="1" scenarios="1"/>
  <mergeCells count="19">
    <mergeCell ref="B206:C207"/>
    <mergeCell ref="B216:C216"/>
    <mergeCell ref="B219:C220"/>
    <mergeCell ref="B175:C175"/>
    <mergeCell ref="B178:C179"/>
    <mergeCell ref="B189:C189"/>
    <mergeCell ref="B192:C193"/>
    <mergeCell ref="B153:C153"/>
    <mergeCell ref="B160:C161"/>
    <mergeCell ref="B79:C80"/>
    <mergeCell ref="B94:C94"/>
    <mergeCell ref="B97:C98"/>
    <mergeCell ref="B110:C111"/>
    <mergeCell ref="B142:C143"/>
    <mergeCell ref="B30:C31"/>
    <mergeCell ref="B49:C49"/>
    <mergeCell ref="B52:C53"/>
    <mergeCell ref="B76:C76"/>
    <mergeCell ref="B128:C129"/>
  </mergeCells>
  <phoneticPr fontId="2" type="noConversion"/>
  <pageMargins left="0.25" right="0.25" top="0.25" bottom="0.5" header="0" footer="0"/>
  <pageSetup pageOrder="overThenDown" orientation="landscape" r:id="rId1"/>
  <headerFooter alignWithMargins="0">
    <oddFooter>&amp;L&amp;"Times New Roman,Regular"PricewaterhouseCoopers LLP
&amp;F&amp;C&amp;"Times New Roman,Regular"Page &amp;P&amp;R&amp;"Times New Roman,Regular"2016 Law Firm Statistical Survey
&amp;D &amp;T</oddFooter>
  </headerFooter>
  <rowBreaks count="10" manualBreakCount="10">
    <brk id="32" max="43" man="1"/>
    <brk id="54" max="43" man="1"/>
    <brk id="81" max="43" man="1"/>
    <brk id="99" max="46" man="1"/>
    <brk id="112" max="46" man="1"/>
    <brk id="130" max="46" man="1"/>
    <brk id="144" max="46" man="1"/>
    <brk id="162" max="46" man="1"/>
    <brk id="180" max="43" man="1"/>
    <brk id="208" max="4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B224"/>
  <sheetViews>
    <sheetView zoomScaleNormal="100" workbookViewId="0">
      <pane xSplit="3" ySplit="6" topLeftCell="D7" activePane="bottomRight" state="frozen"/>
      <selection pane="topRight"/>
      <selection pane="bottomLeft"/>
      <selection pane="bottomRight" activeCell="M9" sqref="M9"/>
    </sheetView>
  </sheetViews>
  <sheetFormatPr defaultColWidth="0" defaultRowHeight="15.75" zeroHeight="1" x14ac:dyDescent="0.25"/>
  <cols>
    <col min="1" max="1" width="3.7109375" style="6" customWidth="1"/>
    <col min="2" max="2" width="45.7109375" style="6" customWidth="1"/>
    <col min="3" max="3" width="7.28515625" style="6" customWidth="1"/>
    <col min="4" max="4" width="1.7109375" style="6" customWidth="1"/>
    <col min="5" max="6" width="5" style="307" hidden="1" customWidth="1"/>
    <col min="7" max="7" width="5" style="306" hidden="1" customWidth="1"/>
    <col min="8" max="8" width="4.140625" style="306" hidden="1" customWidth="1"/>
    <col min="9" max="9" width="5.7109375" style="306" hidden="1" customWidth="1"/>
    <col min="10" max="12" width="6" style="306" hidden="1" customWidth="1"/>
    <col min="13" max="13" width="11" style="34" customWidth="1"/>
    <col min="14" max="14" width="1.7109375" style="34" hidden="1" customWidth="1"/>
    <col min="15" max="16" width="11" style="26" hidden="1" customWidth="1"/>
    <col min="17" max="46" width="11" style="6" hidden="1" customWidth="1"/>
    <col min="47" max="47" width="52.85546875" style="14" customWidth="1"/>
    <col min="48" max="48" width="3.42578125" style="6" customWidth="1"/>
    <col min="49" max="49" width="67.85546875" style="18" customWidth="1"/>
    <col min="50" max="16384" width="9.140625" style="6" hidden="1"/>
  </cols>
  <sheetData>
    <row r="1" spans="1:54" ht="17.25" customHeight="1" x14ac:dyDescent="0.3">
      <c r="A1" s="117" t="str">
        <f>refSurveyLbl</f>
        <v>2016 Law Firm Statistical Survey</v>
      </c>
      <c r="B1" s="4"/>
      <c r="C1" s="4"/>
      <c r="D1" s="4"/>
      <c r="E1" s="303"/>
      <c r="F1" s="303"/>
      <c r="G1" s="303"/>
      <c r="H1" s="303"/>
      <c r="I1" s="303"/>
      <c r="J1" s="303"/>
      <c r="K1" s="303"/>
      <c r="L1" s="303"/>
      <c r="M1" s="31"/>
      <c r="N1" s="31"/>
      <c r="O1" s="1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V1" s="14"/>
      <c r="AW1" s="12"/>
      <c r="AZ1" s="394" t="s">
        <v>312</v>
      </c>
    </row>
    <row r="2" spans="1:54" ht="17.25" customHeight="1" x14ac:dyDescent="0.3">
      <c r="A2" s="17" t="str">
        <f>"Form 5:  Operating Expense Summary - " &amp; refSurveyYear</f>
        <v>Form 5:  Operating Expense Summary - 2016</v>
      </c>
      <c r="B2" s="9"/>
      <c r="C2" s="9"/>
      <c r="D2" s="9"/>
      <c r="E2" s="303"/>
      <c r="F2" s="303"/>
      <c r="G2" s="304"/>
      <c r="H2" s="304"/>
      <c r="I2" s="304"/>
      <c r="J2" s="304"/>
      <c r="K2" s="304"/>
      <c r="L2" s="304"/>
      <c r="M2" s="35"/>
      <c r="N2" s="35"/>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V2" s="14"/>
      <c r="AW2" s="12"/>
      <c r="AZ2" s="394" t="s">
        <v>894</v>
      </c>
    </row>
    <row r="3" spans="1:54" ht="15.75" customHeight="1" x14ac:dyDescent="0.25">
      <c r="A3" s="74" t="s">
        <v>105</v>
      </c>
      <c r="B3" s="4"/>
      <c r="C3" s="4"/>
      <c r="D3" s="4"/>
      <c r="E3" s="303"/>
      <c r="F3" s="303"/>
      <c r="G3" s="304"/>
      <c r="H3" s="304"/>
      <c r="I3" s="304"/>
      <c r="J3" s="304"/>
      <c r="K3" s="304"/>
      <c r="L3" s="304"/>
      <c r="M3" s="31"/>
      <c r="N3" s="31"/>
      <c r="O3" s="58"/>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V3" s="14"/>
      <c r="AW3" s="12"/>
      <c r="AZ3" s="394" t="s">
        <v>31</v>
      </c>
    </row>
    <row r="4" spans="1:54" ht="15" customHeight="1" x14ac:dyDescent="0.25">
      <c r="A4" s="150" t="s">
        <v>104</v>
      </c>
      <c r="B4" s="4"/>
      <c r="C4" s="4"/>
      <c r="D4" s="4"/>
      <c r="E4" s="303"/>
      <c r="F4" s="303"/>
      <c r="G4" s="304"/>
      <c r="H4" s="304"/>
      <c r="I4" s="304"/>
      <c r="J4" s="304"/>
      <c r="K4" s="304"/>
      <c r="L4" s="304"/>
      <c r="M4" s="46"/>
      <c r="N4" s="31"/>
      <c r="O4" s="46"/>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V4" s="14"/>
      <c r="AW4" s="12"/>
      <c r="AZ4" s="394" t="s">
        <v>893</v>
      </c>
    </row>
    <row r="5" spans="1:54" s="137" customFormat="1" ht="15" customHeight="1" x14ac:dyDescent="0.3">
      <c r="A5" s="209" t="s">
        <v>103</v>
      </c>
      <c r="B5" s="133"/>
      <c r="C5" s="133"/>
      <c r="D5" s="133"/>
      <c r="E5" s="303"/>
      <c r="F5" s="303"/>
      <c r="G5" s="304"/>
      <c r="H5" s="304"/>
      <c r="I5" s="305"/>
      <c r="J5" s="305"/>
      <c r="K5" s="305"/>
      <c r="L5" s="305"/>
      <c r="M5" s="134"/>
      <c r="N5" s="135"/>
      <c r="O5" s="134"/>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6"/>
      <c r="AV5" s="14"/>
      <c r="AW5" s="12"/>
      <c r="AZ5" s="394" t="s">
        <v>32</v>
      </c>
    </row>
    <row r="6" spans="1:54" ht="31.5" customHeight="1" x14ac:dyDescent="0.25">
      <c r="A6" s="4"/>
      <c r="B6" s="4"/>
      <c r="C6" s="4"/>
      <c r="D6" s="4"/>
      <c r="E6" s="371" t="s">
        <v>588</v>
      </c>
      <c r="F6" s="371" t="s">
        <v>589</v>
      </c>
      <c r="G6" s="303" t="s">
        <v>26</v>
      </c>
      <c r="H6" s="303" t="s">
        <v>645</v>
      </c>
      <c r="I6" s="306" t="s">
        <v>27</v>
      </c>
      <c r="J6" s="306" t="s">
        <v>743</v>
      </c>
      <c r="K6" s="306" t="s">
        <v>744</v>
      </c>
      <c r="L6" s="306" t="s">
        <v>942</v>
      </c>
      <c r="M6" s="194" t="str">
        <f>refTFLabel</f>
        <v>Total Firm</v>
      </c>
      <c r="N6" s="65"/>
      <c r="O6" s="192" t="str">
        <f>refTFALabel</f>
        <v>Total Firm</v>
      </c>
      <c r="P6" s="194" t="s">
        <v>665</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64"/>
      <c r="AV6" s="14"/>
      <c r="AW6" s="12"/>
      <c r="AZ6" s="395"/>
    </row>
    <row r="7" spans="1:54" s="18" customFormat="1" ht="14.25" customHeight="1" x14ac:dyDescent="0.25">
      <c r="A7" s="62"/>
      <c r="B7" s="63" t="s">
        <v>681</v>
      </c>
      <c r="C7" s="47"/>
      <c r="D7" s="99"/>
      <c r="E7" s="303"/>
      <c r="F7" s="303"/>
      <c r="G7" s="303"/>
      <c r="H7" s="303"/>
      <c r="I7" s="303"/>
      <c r="J7" s="303"/>
      <c r="K7" s="303"/>
      <c r="L7" s="303"/>
      <c r="M7" s="36"/>
      <c r="N7" s="36"/>
      <c r="O7" s="1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54"/>
      <c r="AV7" s="55"/>
      <c r="AW7" s="13"/>
      <c r="AZ7" s="396"/>
    </row>
    <row r="8" spans="1:54" s="18" customFormat="1" ht="14.25" customHeight="1" thickBot="1" x14ac:dyDescent="0.3">
      <c r="A8" s="62"/>
      <c r="B8" s="90" t="s">
        <v>682</v>
      </c>
      <c r="C8" s="21"/>
      <c r="D8" s="13"/>
      <c r="E8" s="303"/>
      <c r="F8" s="303"/>
      <c r="G8" s="303"/>
      <c r="H8" s="303"/>
      <c r="I8" s="303"/>
      <c r="J8" s="303"/>
      <c r="K8" s="303"/>
      <c r="L8" s="303"/>
      <c r="M8" s="31"/>
      <c r="N8" s="36"/>
      <c r="O8" s="1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12"/>
      <c r="AV8" s="55"/>
      <c r="AW8" s="13"/>
      <c r="AZ8" s="396"/>
      <c r="BB8" s="18" t="s">
        <v>895</v>
      </c>
    </row>
    <row r="9" spans="1:54" s="18" customFormat="1" ht="14.25" customHeight="1" x14ac:dyDescent="0.25">
      <c r="A9" s="62">
        <v>1</v>
      </c>
      <c r="B9" s="92" t="s">
        <v>683</v>
      </c>
      <c r="C9" s="21"/>
      <c r="D9" s="13"/>
      <c r="E9" s="303">
        <v>424</v>
      </c>
      <c r="F9" s="303"/>
      <c r="G9" s="303">
        <v>0</v>
      </c>
      <c r="H9" s="303" t="s">
        <v>581</v>
      </c>
      <c r="I9" s="303" t="s">
        <v>370</v>
      </c>
      <c r="J9" s="303">
        <v>50000</v>
      </c>
      <c r="K9" s="303">
        <v>400000</v>
      </c>
      <c r="L9" s="303" t="s">
        <v>1189</v>
      </c>
      <c r="M9" s="88"/>
      <c r="N9" s="66"/>
      <c r="O9" s="157" t="str">
        <f>IF(ISNUMBER(M9),M9,IF(ISERROR(AVERAGE(P9:AT9)),"",SUM(P9:AT9)))</f>
        <v/>
      </c>
      <c r="P9" s="15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19"/>
      <c r="AV9" s="55"/>
      <c r="AW9" s="13"/>
      <c r="AZ9" s="396" t="s">
        <v>1474</v>
      </c>
      <c r="BB9" s="18">
        <f>IF(AZ9="","",ROW())</f>
        <v>9</v>
      </c>
    </row>
    <row r="10" spans="1:54" s="18" customFormat="1" ht="14.25" customHeight="1" x14ac:dyDescent="0.25">
      <c r="A10" s="62">
        <v>2</v>
      </c>
      <c r="B10" s="195" t="s">
        <v>47</v>
      </c>
      <c r="C10" s="21"/>
      <c r="D10" s="13"/>
      <c r="E10" s="303">
        <v>5076</v>
      </c>
      <c r="F10" s="303"/>
      <c r="G10" s="303">
        <v>0</v>
      </c>
      <c r="H10" s="303" t="s">
        <v>581</v>
      </c>
      <c r="I10" s="303" t="s">
        <v>371</v>
      </c>
      <c r="J10" s="303">
        <v>50000</v>
      </c>
      <c r="K10" s="303">
        <v>400000</v>
      </c>
      <c r="L10" s="303" t="s">
        <v>1190</v>
      </c>
      <c r="M10" s="79"/>
      <c r="N10" s="66"/>
      <c r="O10" s="156" t="str">
        <f t="shared" ref="O10:O16" si="0">IF(ISNUMBER(M10),M10,IF(ISERROR(AVERAGE(P10:AT10)),"",SUM(P10:AT10)))</f>
        <v/>
      </c>
      <c r="P10" s="153"/>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19"/>
      <c r="AV10" s="55"/>
      <c r="AW10" s="13"/>
      <c r="AZ10" s="396" t="s">
        <v>1475</v>
      </c>
      <c r="BB10" s="18">
        <f t="shared" ref="BB10:BB38" si="1">IF(AZ10="","",ROW())</f>
        <v>10</v>
      </c>
    </row>
    <row r="11" spans="1:54" s="18" customFormat="1" ht="14.25" customHeight="1" x14ac:dyDescent="0.25">
      <c r="A11" s="62">
        <v>3</v>
      </c>
      <c r="B11" s="195" t="s">
        <v>756</v>
      </c>
      <c r="C11" s="21"/>
      <c r="D11" s="13"/>
      <c r="E11" s="303">
        <v>5250</v>
      </c>
      <c r="F11" s="303"/>
      <c r="G11" s="303">
        <v>0</v>
      </c>
      <c r="H11" s="303" t="s">
        <v>581</v>
      </c>
      <c r="I11" s="303" t="s">
        <v>372</v>
      </c>
      <c r="J11" s="303">
        <v>20000</v>
      </c>
      <c r="K11" s="303">
        <v>250000</v>
      </c>
      <c r="L11" s="303" t="s">
        <v>1191</v>
      </c>
      <c r="M11" s="79"/>
      <c r="N11" s="66"/>
      <c r="O11" s="156" t="str">
        <f t="shared" si="0"/>
        <v/>
      </c>
      <c r="P11" s="153"/>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19"/>
      <c r="AV11" s="55"/>
      <c r="AW11" s="13"/>
      <c r="AZ11" s="396" t="s">
        <v>1476</v>
      </c>
      <c r="BB11" s="18">
        <f t="shared" si="1"/>
        <v>11</v>
      </c>
    </row>
    <row r="12" spans="1:54" s="18" customFormat="1" ht="14.25" customHeight="1" x14ac:dyDescent="0.25">
      <c r="A12" s="62">
        <v>4</v>
      </c>
      <c r="B12" s="195" t="s">
        <v>626</v>
      </c>
      <c r="C12" s="21"/>
      <c r="D12" s="13"/>
      <c r="E12" s="303">
        <v>8230</v>
      </c>
      <c r="F12" s="303"/>
      <c r="G12" s="303">
        <v>0</v>
      </c>
      <c r="H12" s="303" t="s">
        <v>581</v>
      </c>
      <c r="I12" s="303" t="s">
        <v>373</v>
      </c>
      <c r="J12" s="303">
        <v>20000</v>
      </c>
      <c r="K12" s="303">
        <v>100000</v>
      </c>
      <c r="L12" s="303" t="s">
        <v>1192</v>
      </c>
      <c r="M12" s="79"/>
      <c r="N12" s="66"/>
      <c r="O12" s="156" t="str">
        <f t="shared" si="0"/>
        <v/>
      </c>
      <c r="P12" s="153"/>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19"/>
      <c r="AV12" s="55"/>
      <c r="AW12" s="13"/>
      <c r="AZ12" s="396" t="s">
        <v>1477</v>
      </c>
      <c r="BB12" s="18">
        <f t="shared" si="1"/>
        <v>12</v>
      </c>
    </row>
    <row r="13" spans="1:54" s="18" customFormat="1" ht="14.25" customHeight="1" x14ac:dyDescent="0.25">
      <c r="A13" s="62">
        <v>5</v>
      </c>
      <c r="B13" s="195" t="s">
        <v>608</v>
      </c>
      <c r="C13" s="21"/>
      <c r="D13" s="13"/>
      <c r="E13" s="303">
        <v>8240</v>
      </c>
      <c r="F13" s="303"/>
      <c r="G13" s="303">
        <v>0</v>
      </c>
      <c r="H13" s="303" t="s">
        <v>581</v>
      </c>
      <c r="I13" s="303" t="s">
        <v>374</v>
      </c>
      <c r="J13" s="303">
        <v>20000</v>
      </c>
      <c r="K13" s="303">
        <v>250000</v>
      </c>
      <c r="L13" s="303" t="s">
        <v>1193</v>
      </c>
      <c r="M13" s="79"/>
      <c r="N13" s="66"/>
      <c r="O13" s="156" t="str">
        <f t="shared" si="0"/>
        <v/>
      </c>
      <c r="P13" s="153"/>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19"/>
      <c r="AV13" s="55"/>
      <c r="AW13" s="13"/>
      <c r="AZ13" s="396" t="s">
        <v>1478</v>
      </c>
      <c r="BB13" s="18">
        <f t="shared" si="1"/>
        <v>13</v>
      </c>
    </row>
    <row r="14" spans="1:54" s="18" customFormat="1" ht="14.25" customHeight="1" x14ac:dyDescent="0.25">
      <c r="A14" s="62">
        <v>6</v>
      </c>
      <c r="B14" s="92" t="s">
        <v>735</v>
      </c>
      <c r="C14" s="21"/>
      <c r="D14" s="13"/>
      <c r="E14" s="303">
        <v>436</v>
      </c>
      <c r="F14" s="303"/>
      <c r="G14" s="303">
        <v>0</v>
      </c>
      <c r="H14" s="303" t="s">
        <v>581</v>
      </c>
      <c r="I14" s="303" t="s">
        <v>375</v>
      </c>
      <c r="J14" s="303">
        <v>20000</v>
      </c>
      <c r="K14" s="303">
        <v>150000</v>
      </c>
      <c r="L14" s="303" t="s">
        <v>1194</v>
      </c>
      <c r="M14" s="79"/>
      <c r="N14" s="66"/>
      <c r="O14" s="156" t="str">
        <f t="shared" si="0"/>
        <v/>
      </c>
      <c r="P14" s="153"/>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19"/>
      <c r="AV14" s="55"/>
      <c r="AW14" s="13"/>
      <c r="AZ14" s="396" t="s">
        <v>1479</v>
      </c>
      <c r="BB14" s="18">
        <f t="shared" si="1"/>
        <v>14</v>
      </c>
    </row>
    <row r="15" spans="1:54" s="18" customFormat="1" ht="14.25" customHeight="1" x14ac:dyDescent="0.25">
      <c r="A15" s="62">
        <v>7</v>
      </c>
      <c r="B15" s="92" t="s">
        <v>664</v>
      </c>
      <c r="C15" s="21"/>
      <c r="D15" s="13"/>
      <c r="E15" s="303">
        <v>438</v>
      </c>
      <c r="F15" s="303"/>
      <c r="G15" s="303">
        <v>0</v>
      </c>
      <c r="H15" s="303" t="s">
        <v>581</v>
      </c>
      <c r="I15" s="303" t="s">
        <v>376</v>
      </c>
      <c r="J15" s="303">
        <v>20000</v>
      </c>
      <c r="K15" s="303">
        <v>100000</v>
      </c>
      <c r="L15" s="303" t="s">
        <v>1195</v>
      </c>
      <c r="M15" s="79"/>
      <c r="N15" s="66"/>
      <c r="O15" s="156" t="str">
        <f t="shared" si="0"/>
        <v/>
      </c>
      <c r="P15" s="153"/>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19"/>
      <c r="AV15" s="55"/>
      <c r="AW15" s="13"/>
      <c r="AZ15" s="396" t="s">
        <v>1480</v>
      </c>
      <c r="BB15" s="18">
        <f t="shared" si="1"/>
        <v>15</v>
      </c>
    </row>
    <row r="16" spans="1:54" s="18" customFormat="1" ht="14.25" customHeight="1" x14ac:dyDescent="0.25">
      <c r="A16" s="62">
        <v>8</v>
      </c>
      <c r="B16" s="92" t="s">
        <v>899</v>
      </c>
      <c r="C16" s="21"/>
      <c r="D16" s="13"/>
      <c r="E16" s="303">
        <v>440</v>
      </c>
      <c r="F16" s="303"/>
      <c r="G16" s="303">
        <v>0</v>
      </c>
      <c r="H16" s="303" t="s">
        <v>581</v>
      </c>
      <c r="I16" s="303" t="s">
        <v>377</v>
      </c>
      <c r="J16" s="303">
        <v>50000</v>
      </c>
      <c r="K16" s="303">
        <v>200000</v>
      </c>
      <c r="L16" s="303" t="s">
        <v>1196</v>
      </c>
      <c r="M16" s="79"/>
      <c r="N16" s="66"/>
      <c r="O16" s="156" t="str">
        <f t="shared" si="0"/>
        <v/>
      </c>
      <c r="P16" s="153"/>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19"/>
      <c r="AV16" s="55"/>
      <c r="AW16" s="13"/>
      <c r="AZ16" s="396" t="s">
        <v>1481</v>
      </c>
      <c r="BB16" s="18">
        <f t="shared" si="1"/>
        <v>16</v>
      </c>
    </row>
    <row r="17" spans="1:54" s="18" customFormat="1" ht="14.25" customHeight="1" x14ac:dyDescent="0.25">
      <c r="A17" s="62">
        <v>9</v>
      </c>
      <c r="B17" s="90" t="s">
        <v>929</v>
      </c>
      <c r="C17" s="21"/>
      <c r="D17" s="13"/>
      <c r="E17" s="373"/>
      <c r="F17" s="303"/>
      <c r="G17" s="303">
        <v>0</v>
      </c>
      <c r="H17" s="303"/>
      <c r="I17" s="303" t="s">
        <v>378</v>
      </c>
      <c r="J17" s="303"/>
      <c r="K17" s="303"/>
      <c r="L17" s="303" t="s">
        <v>1013</v>
      </c>
      <c r="M17" s="228" t="str">
        <f>'F3'!M35</f>
        <v/>
      </c>
      <c r="N17" s="229"/>
      <c r="O17" s="156" t="str">
        <f>'F3'!O35</f>
        <v/>
      </c>
      <c r="P17" s="230" t="str">
        <f>'F3'!P35</f>
        <v/>
      </c>
      <c r="Q17" s="231" t="str">
        <f>'F3'!Q35</f>
        <v/>
      </c>
      <c r="R17" s="231" t="str">
        <f>'F3'!R35</f>
        <v/>
      </c>
      <c r="S17" s="231" t="str">
        <f>'F3'!S35</f>
        <v/>
      </c>
      <c r="T17" s="231" t="str">
        <f>'F3'!T35</f>
        <v/>
      </c>
      <c r="U17" s="231" t="str">
        <f>'F3'!U35</f>
        <v/>
      </c>
      <c r="V17" s="231" t="str">
        <f>'F3'!V35</f>
        <v/>
      </c>
      <c r="W17" s="231" t="str">
        <f>'F3'!W35</f>
        <v/>
      </c>
      <c r="X17" s="231" t="str">
        <f>'F3'!X35</f>
        <v/>
      </c>
      <c r="Y17" s="231" t="str">
        <f>'F3'!Y35</f>
        <v/>
      </c>
      <c r="Z17" s="231" t="str">
        <f>'F3'!Z35</f>
        <v/>
      </c>
      <c r="AA17" s="231" t="str">
        <f>'F3'!AA35</f>
        <v/>
      </c>
      <c r="AB17" s="231" t="str">
        <f>'F3'!AB35</f>
        <v/>
      </c>
      <c r="AC17" s="231" t="str">
        <f>'F3'!AC35</f>
        <v/>
      </c>
      <c r="AD17" s="231" t="str">
        <f>'F3'!AD35</f>
        <v/>
      </c>
      <c r="AE17" s="231" t="str">
        <f>'F3'!AE35</f>
        <v/>
      </c>
      <c r="AF17" s="231" t="str">
        <f>'F3'!AF35</f>
        <v/>
      </c>
      <c r="AG17" s="231" t="str">
        <f>'F3'!AG35</f>
        <v/>
      </c>
      <c r="AH17" s="231" t="str">
        <f>'F3'!AH35</f>
        <v/>
      </c>
      <c r="AI17" s="231" t="str">
        <f>'F3'!AI35</f>
        <v/>
      </c>
      <c r="AJ17" s="231" t="str">
        <f>'F3'!AJ35</f>
        <v/>
      </c>
      <c r="AK17" s="231" t="str">
        <f>'F3'!AK35</f>
        <v/>
      </c>
      <c r="AL17" s="231" t="str">
        <f>'F3'!AL35</f>
        <v/>
      </c>
      <c r="AM17" s="231" t="str">
        <f>'F3'!AM35</f>
        <v/>
      </c>
      <c r="AN17" s="231" t="str">
        <f>'F3'!AN35</f>
        <v/>
      </c>
      <c r="AO17" s="231" t="str">
        <f>'F3'!AO35</f>
        <v/>
      </c>
      <c r="AP17" s="231" t="str">
        <f>'F3'!AP35</f>
        <v/>
      </c>
      <c r="AQ17" s="231" t="str">
        <f>'F3'!AQ35</f>
        <v/>
      </c>
      <c r="AR17" s="231" t="str">
        <f>'F3'!AR35</f>
        <v/>
      </c>
      <c r="AS17" s="231" t="str">
        <f>'F3'!AS35</f>
        <v/>
      </c>
      <c r="AT17" s="231" t="str">
        <f>'F3'!AT35</f>
        <v/>
      </c>
      <c r="AU17" s="20"/>
      <c r="AV17" s="55"/>
      <c r="AW17" s="13"/>
      <c r="AZ17" s="396"/>
      <c r="BB17" s="18" t="str">
        <f t="shared" si="1"/>
        <v/>
      </c>
    </row>
    <row r="18" spans="1:54" s="18" customFormat="1" ht="14.25" customHeight="1" x14ac:dyDescent="0.25">
      <c r="A18" s="62">
        <v>10</v>
      </c>
      <c r="B18" s="93" t="s">
        <v>609</v>
      </c>
      <c r="C18" s="21"/>
      <c r="D18" s="13"/>
      <c r="E18" s="303">
        <v>648</v>
      </c>
      <c r="F18" s="303">
        <v>650</v>
      </c>
      <c r="G18" s="303">
        <v>0</v>
      </c>
      <c r="H18" s="303" t="s">
        <v>581</v>
      </c>
      <c r="I18" s="303" t="s">
        <v>379</v>
      </c>
      <c r="J18" s="303"/>
      <c r="K18" s="303"/>
      <c r="L18" s="303" t="s">
        <v>1197</v>
      </c>
      <c r="M18" s="232" t="str">
        <f>IF(ISERROR(AVERAGE(M9:M17)),"",SUM(M9:M17))</f>
        <v/>
      </c>
      <c r="N18" s="233"/>
      <c r="O18" s="223" t="str">
        <f t="shared" ref="O18:AT18" si="2">IF(ISERROR(AVERAGE(O9:O17)),"",SUM(O9:O17))</f>
        <v/>
      </c>
      <c r="P18" s="234" t="str">
        <f t="shared" si="2"/>
        <v/>
      </c>
      <c r="Q18" s="235" t="str">
        <f t="shared" si="2"/>
        <v/>
      </c>
      <c r="R18" s="235" t="str">
        <f t="shared" si="2"/>
        <v/>
      </c>
      <c r="S18" s="235" t="str">
        <f t="shared" si="2"/>
        <v/>
      </c>
      <c r="T18" s="235" t="str">
        <f t="shared" si="2"/>
        <v/>
      </c>
      <c r="U18" s="235" t="str">
        <f t="shared" si="2"/>
        <v/>
      </c>
      <c r="V18" s="235" t="str">
        <f t="shared" si="2"/>
        <v/>
      </c>
      <c r="W18" s="235" t="str">
        <f t="shared" si="2"/>
        <v/>
      </c>
      <c r="X18" s="235" t="str">
        <f t="shared" si="2"/>
        <v/>
      </c>
      <c r="Y18" s="235" t="str">
        <f t="shared" si="2"/>
        <v/>
      </c>
      <c r="Z18" s="235" t="str">
        <f t="shared" si="2"/>
        <v/>
      </c>
      <c r="AA18" s="235" t="str">
        <f t="shared" si="2"/>
        <v/>
      </c>
      <c r="AB18" s="235" t="str">
        <f t="shared" si="2"/>
        <v/>
      </c>
      <c r="AC18" s="235" t="str">
        <f t="shared" si="2"/>
        <v/>
      </c>
      <c r="AD18" s="235" t="str">
        <f t="shared" si="2"/>
        <v/>
      </c>
      <c r="AE18" s="235" t="str">
        <f t="shared" si="2"/>
        <v/>
      </c>
      <c r="AF18" s="235" t="str">
        <f t="shared" si="2"/>
        <v/>
      </c>
      <c r="AG18" s="235" t="str">
        <f t="shared" si="2"/>
        <v/>
      </c>
      <c r="AH18" s="235" t="str">
        <f t="shared" si="2"/>
        <v/>
      </c>
      <c r="AI18" s="235" t="str">
        <f t="shared" si="2"/>
        <v/>
      </c>
      <c r="AJ18" s="235" t="str">
        <f t="shared" si="2"/>
        <v/>
      </c>
      <c r="AK18" s="235" t="str">
        <f t="shared" si="2"/>
        <v/>
      </c>
      <c r="AL18" s="235" t="str">
        <f t="shared" si="2"/>
        <v/>
      </c>
      <c r="AM18" s="235" t="str">
        <f t="shared" si="2"/>
        <v/>
      </c>
      <c r="AN18" s="235" t="str">
        <f t="shared" si="2"/>
        <v/>
      </c>
      <c r="AO18" s="235" t="str">
        <f t="shared" si="2"/>
        <v/>
      </c>
      <c r="AP18" s="235" t="str">
        <f t="shared" si="2"/>
        <v/>
      </c>
      <c r="AQ18" s="235" t="str">
        <f t="shared" si="2"/>
        <v/>
      </c>
      <c r="AR18" s="235" t="str">
        <f t="shared" si="2"/>
        <v/>
      </c>
      <c r="AS18" s="235" t="str">
        <f t="shared" si="2"/>
        <v/>
      </c>
      <c r="AT18" s="235" t="str">
        <f t="shared" si="2"/>
        <v/>
      </c>
      <c r="AU18" s="20"/>
      <c r="AV18" s="55"/>
      <c r="AW18" s="13"/>
      <c r="AZ18" s="396"/>
      <c r="BB18" s="18" t="str">
        <f t="shared" si="1"/>
        <v/>
      </c>
    </row>
    <row r="19" spans="1:54" s="18" customFormat="1" ht="14.25" customHeight="1" x14ac:dyDescent="0.25">
      <c r="A19" s="62">
        <v>11</v>
      </c>
      <c r="B19" s="90" t="s">
        <v>526</v>
      </c>
      <c r="C19" s="210" t="s">
        <v>640</v>
      </c>
      <c r="D19" s="282"/>
      <c r="E19" s="303">
        <v>652</v>
      </c>
      <c r="F19" s="303">
        <v>654</v>
      </c>
      <c r="G19" s="303">
        <v>0</v>
      </c>
      <c r="H19" s="303" t="s">
        <v>581</v>
      </c>
      <c r="I19" s="303" t="s">
        <v>380</v>
      </c>
      <c r="J19" s="303"/>
      <c r="K19" s="303"/>
      <c r="L19" s="303" t="s">
        <v>1058</v>
      </c>
      <c r="M19" s="228" t="str">
        <f>'F5-WS'!M28</f>
        <v/>
      </c>
      <c r="N19" s="229"/>
      <c r="O19" s="156" t="str">
        <f>'F5-WS'!O28</f>
        <v/>
      </c>
      <c r="P19" s="230" t="str">
        <f>'F5-WS'!P28</f>
        <v/>
      </c>
      <c r="Q19" s="228" t="str">
        <f>'F5-WS'!Q28</f>
        <v/>
      </c>
      <c r="R19" s="228" t="str">
        <f>'F5-WS'!R28</f>
        <v/>
      </c>
      <c r="S19" s="228" t="str">
        <f>'F5-WS'!S28</f>
        <v/>
      </c>
      <c r="T19" s="228" t="str">
        <f>'F5-WS'!T28</f>
        <v/>
      </c>
      <c r="U19" s="228" t="str">
        <f>'F5-WS'!U28</f>
        <v/>
      </c>
      <c r="V19" s="228" t="str">
        <f>'F5-WS'!V28</f>
        <v/>
      </c>
      <c r="W19" s="228" t="str">
        <f>'F5-WS'!W28</f>
        <v/>
      </c>
      <c r="X19" s="228" t="str">
        <f>'F5-WS'!X28</f>
        <v/>
      </c>
      <c r="Y19" s="228" t="str">
        <f>'F5-WS'!Y28</f>
        <v/>
      </c>
      <c r="Z19" s="228" t="str">
        <f>'F5-WS'!Z28</f>
        <v/>
      </c>
      <c r="AA19" s="228" t="str">
        <f>'F5-WS'!AA28</f>
        <v/>
      </c>
      <c r="AB19" s="228" t="str">
        <f>'F5-WS'!AB28</f>
        <v/>
      </c>
      <c r="AC19" s="228" t="str">
        <f>'F5-WS'!AC28</f>
        <v/>
      </c>
      <c r="AD19" s="228" t="str">
        <f>'F5-WS'!AD28</f>
        <v/>
      </c>
      <c r="AE19" s="228" t="str">
        <f>'F5-WS'!AE28</f>
        <v/>
      </c>
      <c r="AF19" s="228" t="str">
        <f>'F5-WS'!AF28</f>
        <v/>
      </c>
      <c r="AG19" s="228" t="str">
        <f>'F5-WS'!AG28</f>
        <v/>
      </c>
      <c r="AH19" s="228" t="str">
        <f>'F5-WS'!AH28</f>
        <v/>
      </c>
      <c r="AI19" s="228" t="str">
        <f>'F5-WS'!AI28</f>
        <v/>
      </c>
      <c r="AJ19" s="228" t="str">
        <f>'F5-WS'!AJ28</f>
        <v/>
      </c>
      <c r="AK19" s="228" t="str">
        <f>'F5-WS'!AK28</f>
        <v/>
      </c>
      <c r="AL19" s="228" t="str">
        <f>'F5-WS'!AL28</f>
        <v/>
      </c>
      <c r="AM19" s="228" t="str">
        <f>'F5-WS'!AM28</f>
        <v/>
      </c>
      <c r="AN19" s="228" t="str">
        <f>'F5-WS'!AN28</f>
        <v/>
      </c>
      <c r="AO19" s="228" t="str">
        <f>'F5-WS'!AO28</f>
        <v/>
      </c>
      <c r="AP19" s="228" t="str">
        <f>'F5-WS'!AP28</f>
        <v/>
      </c>
      <c r="AQ19" s="228" t="str">
        <f>'F5-WS'!AQ28</f>
        <v/>
      </c>
      <c r="AR19" s="228" t="str">
        <f>'F5-WS'!AR28</f>
        <v/>
      </c>
      <c r="AS19" s="228" t="str">
        <f>'F5-WS'!AS28</f>
        <v/>
      </c>
      <c r="AT19" s="228" t="str">
        <f>'F5-WS'!AT28</f>
        <v/>
      </c>
      <c r="AU19" s="19"/>
      <c r="AV19" s="55"/>
      <c r="AW19" s="13"/>
      <c r="AZ19" s="396"/>
      <c r="BB19" s="18" t="str">
        <f t="shared" si="1"/>
        <v/>
      </c>
    </row>
    <row r="20" spans="1:54" s="18" customFormat="1" ht="14.25" customHeight="1" thickBot="1" x14ac:dyDescent="0.3">
      <c r="A20" s="62">
        <v>12</v>
      </c>
      <c r="B20" s="185" t="s">
        <v>39</v>
      </c>
      <c r="C20" s="21"/>
      <c r="D20" s="13"/>
      <c r="E20" s="303">
        <v>11</v>
      </c>
      <c r="F20" s="303">
        <v>16</v>
      </c>
      <c r="G20" s="303">
        <v>0</v>
      </c>
      <c r="H20" s="303" t="s">
        <v>581</v>
      </c>
      <c r="I20" s="303" t="s">
        <v>381</v>
      </c>
      <c r="J20" s="303"/>
      <c r="K20" s="303"/>
      <c r="L20" s="303" t="s">
        <v>1198</v>
      </c>
      <c r="M20" s="236" t="str">
        <f>IF(ISERROR(AVERAGE(M18,M19)),"",SUM(M18,M19))</f>
        <v/>
      </c>
      <c r="N20" s="229"/>
      <c r="O20" s="224" t="str">
        <f t="shared" ref="O20:AT20" si="3">IF(ISERROR(AVERAGE(O18,O19)),"",SUM(O18,O19))</f>
        <v/>
      </c>
      <c r="P20" s="237" t="str">
        <f t="shared" si="3"/>
        <v/>
      </c>
      <c r="Q20" s="235" t="str">
        <f t="shared" si="3"/>
        <v/>
      </c>
      <c r="R20" s="235" t="str">
        <f t="shared" si="3"/>
        <v/>
      </c>
      <c r="S20" s="235" t="str">
        <f t="shared" si="3"/>
        <v/>
      </c>
      <c r="T20" s="235" t="str">
        <f t="shared" si="3"/>
        <v/>
      </c>
      <c r="U20" s="235" t="str">
        <f t="shared" si="3"/>
        <v/>
      </c>
      <c r="V20" s="235" t="str">
        <f t="shared" si="3"/>
        <v/>
      </c>
      <c r="W20" s="235" t="str">
        <f t="shared" si="3"/>
        <v/>
      </c>
      <c r="X20" s="235" t="str">
        <f t="shared" si="3"/>
        <v/>
      </c>
      <c r="Y20" s="235" t="str">
        <f t="shared" si="3"/>
        <v/>
      </c>
      <c r="Z20" s="235" t="str">
        <f t="shared" si="3"/>
        <v/>
      </c>
      <c r="AA20" s="235" t="str">
        <f t="shared" si="3"/>
        <v/>
      </c>
      <c r="AB20" s="235" t="str">
        <f t="shared" si="3"/>
        <v/>
      </c>
      <c r="AC20" s="235" t="str">
        <f t="shared" si="3"/>
        <v/>
      </c>
      <c r="AD20" s="235" t="str">
        <f t="shared" si="3"/>
        <v/>
      </c>
      <c r="AE20" s="235" t="str">
        <f t="shared" si="3"/>
        <v/>
      </c>
      <c r="AF20" s="235" t="str">
        <f t="shared" si="3"/>
        <v/>
      </c>
      <c r="AG20" s="235" t="str">
        <f t="shared" si="3"/>
        <v/>
      </c>
      <c r="AH20" s="235" t="str">
        <f t="shared" si="3"/>
        <v/>
      </c>
      <c r="AI20" s="235" t="str">
        <f t="shared" si="3"/>
        <v/>
      </c>
      <c r="AJ20" s="235" t="str">
        <f t="shared" si="3"/>
        <v/>
      </c>
      <c r="AK20" s="235" t="str">
        <f t="shared" si="3"/>
        <v/>
      </c>
      <c r="AL20" s="235" t="str">
        <f t="shared" si="3"/>
        <v/>
      </c>
      <c r="AM20" s="235" t="str">
        <f t="shared" si="3"/>
        <v/>
      </c>
      <c r="AN20" s="235" t="str">
        <f t="shared" si="3"/>
        <v/>
      </c>
      <c r="AO20" s="235" t="str">
        <f t="shared" si="3"/>
        <v/>
      </c>
      <c r="AP20" s="235" t="str">
        <f t="shared" si="3"/>
        <v/>
      </c>
      <c r="AQ20" s="235" t="str">
        <f t="shared" si="3"/>
        <v/>
      </c>
      <c r="AR20" s="235" t="str">
        <f t="shared" si="3"/>
        <v/>
      </c>
      <c r="AS20" s="235" t="str">
        <f t="shared" si="3"/>
        <v/>
      </c>
      <c r="AT20" s="235" t="str">
        <f t="shared" si="3"/>
        <v/>
      </c>
      <c r="AU20" s="20"/>
      <c r="AV20" s="55"/>
      <c r="AW20" s="13"/>
      <c r="AZ20" s="396"/>
      <c r="BB20" s="18" t="str">
        <f t="shared" si="1"/>
        <v/>
      </c>
    </row>
    <row r="21" spans="1:54" ht="14.25" customHeight="1" thickBot="1" x14ac:dyDescent="0.3">
      <c r="A21" s="62"/>
      <c r="B21" s="91" t="s">
        <v>684</v>
      </c>
      <c r="C21" s="60"/>
      <c r="D21" s="281"/>
      <c r="E21" s="303"/>
      <c r="F21" s="303"/>
      <c r="G21" s="303"/>
      <c r="H21" s="303"/>
      <c r="J21" s="303"/>
      <c r="K21" s="303"/>
      <c r="L21" s="303"/>
      <c r="M21" s="238"/>
      <c r="N21" s="229"/>
      <c r="O21" s="225"/>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49"/>
      <c r="AV21" s="55"/>
      <c r="AW21" s="13"/>
      <c r="AZ21" s="395"/>
      <c r="BA21" s="18"/>
      <c r="BB21" s="18" t="str">
        <f t="shared" si="1"/>
        <v/>
      </c>
    </row>
    <row r="22" spans="1:54" ht="14.25" customHeight="1" x14ac:dyDescent="0.25">
      <c r="A22" s="62">
        <v>13</v>
      </c>
      <c r="B22" s="90" t="s">
        <v>685</v>
      </c>
      <c r="C22" s="211" t="s">
        <v>640</v>
      </c>
      <c r="D22" s="282"/>
      <c r="E22" s="303">
        <v>1452</v>
      </c>
      <c r="F22" s="303">
        <v>1454</v>
      </c>
      <c r="G22" s="303">
        <v>0</v>
      </c>
      <c r="H22" s="303" t="s">
        <v>581</v>
      </c>
      <c r="I22" s="303" t="s">
        <v>382</v>
      </c>
      <c r="J22" s="303"/>
      <c r="K22" s="303"/>
      <c r="L22" s="303" t="s">
        <v>1075</v>
      </c>
      <c r="M22" s="232" t="str">
        <f>'F5-WS'!M50</f>
        <v/>
      </c>
      <c r="N22" s="229"/>
      <c r="O22" s="226" t="str">
        <f>'F5-WS'!O50</f>
        <v/>
      </c>
      <c r="P22" s="237" t="str">
        <f>'F5-WS'!P50</f>
        <v/>
      </c>
      <c r="Q22" s="240" t="str">
        <f>'F5-WS'!Q50</f>
        <v/>
      </c>
      <c r="R22" s="235" t="str">
        <f>'F5-WS'!R50</f>
        <v/>
      </c>
      <c r="S22" s="235" t="str">
        <f>'F5-WS'!S50</f>
        <v/>
      </c>
      <c r="T22" s="235" t="str">
        <f>'F5-WS'!T50</f>
        <v/>
      </c>
      <c r="U22" s="235" t="str">
        <f>'F5-WS'!U50</f>
        <v/>
      </c>
      <c r="V22" s="235" t="str">
        <f>'F5-WS'!V50</f>
        <v/>
      </c>
      <c r="W22" s="235" t="str">
        <f>'F5-WS'!W50</f>
        <v/>
      </c>
      <c r="X22" s="235" t="str">
        <f>'F5-WS'!X50</f>
        <v/>
      </c>
      <c r="Y22" s="235" t="str">
        <f>'F5-WS'!Y50</f>
        <v/>
      </c>
      <c r="Z22" s="235" t="str">
        <f>'F5-WS'!Z50</f>
        <v/>
      </c>
      <c r="AA22" s="235" t="str">
        <f>'F5-WS'!AA50</f>
        <v/>
      </c>
      <c r="AB22" s="235" t="str">
        <f>'F5-WS'!AB50</f>
        <v/>
      </c>
      <c r="AC22" s="235" t="str">
        <f>'F5-WS'!AC50</f>
        <v/>
      </c>
      <c r="AD22" s="235" t="str">
        <f>'F5-WS'!AD50</f>
        <v/>
      </c>
      <c r="AE22" s="235" t="str">
        <f>'F5-WS'!AE50</f>
        <v/>
      </c>
      <c r="AF22" s="235" t="str">
        <f>'F5-WS'!AF50</f>
        <v/>
      </c>
      <c r="AG22" s="235" t="str">
        <f>'F5-WS'!AG50</f>
        <v/>
      </c>
      <c r="AH22" s="235" t="str">
        <f>'F5-WS'!AH50</f>
        <v/>
      </c>
      <c r="AI22" s="235" t="str">
        <f>'F5-WS'!AI50</f>
        <v/>
      </c>
      <c r="AJ22" s="235" t="str">
        <f>'F5-WS'!AJ50</f>
        <v/>
      </c>
      <c r="AK22" s="235" t="str">
        <f>'F5-WS'!AK50</f>
        <v/>
      </c>
      <c r="AL22" s="235" t="str">
        <f>'F5-WS'!AL50</f>
        <v/>
      </c>
      <c r="AM22" s="235" t="str">
        <f>'F5-WS'!AM50</f>
        <v/>
      </c>
      <c r="AN22" s="235" t="str">
        <f>'F5-WS'!AN50</f>
        <v/>
      </c>
      <c r="AO22" s="235" t="str">
        <f>'F5-WS'!AO50</f>
        <v/>
      </c>
      <c r="AP22" s="235" t="str">
        <f>'F5-WS'!AP50</f>
        <v/>
      </c>
      <c r="AQ22" s="235" t="str">
        <f>'F5-WS'!AQ50</f>
        <v/>
      </c>
      <c r="AR22" s="235" t="str">
        <f>'F5-WS'!AR50</f>
        <v/>
      </c>
      <c r="AS22" s="235" t="str">
        <f>'F5-WS'!AS50</f>
        <v/>
      </c>
      <c r="AT22" s="235" t="str">
        <f>'F5-WS'!AT50</f>
        <v/>
      </c>
      <c r="AU22" s="56"/>
      <c r="AV22" s="55"/>
      <c r="AW22" s="13"/>
      <c r="AZ22" s="395"/>
      <c r="BA22" s="18"/>
      <c r="BB22" s="18" t="str">
        <f t="shared" si="1"/>
        <v/>
      </c>
    </row>
    <row r="23" spans="1:54" ht="14.25" customHeight="1" x14ac:dyDescent="0.25">
      <c r="A23" s="62">
        <v>14</v>
      </c>
      <c r="B23" s="90" t="s">
        <v>686</v>
      </c>
      <c r="C23" s="211" t="s">
        <v>640</v>
      </c>
      <c r="D23" s="282"/>
      <c r="E23" s="303">
        <v>1456</v>
      </c>
      <c r="F23" s="303">
        <v>1458</v>
      </c>
      <c r="G23" s="303">
        <v>0</v>
      </c>
      <c r="H23" s="303" t="s">
        <v>581</v>
      </c>
      <c r="I23" s="303" t="s">
        <v>383</v>
      </c>
      <c r="J23" s="303"/>
      <c r="K23" s="303"/>
      <c r="L23" s="303" t="s">
        <v>1097</v>
      </c>
      <c r="M23" s="241" t="str">
        <f>'F5-WS'!M77</f>
        <v/>
      </c>
      <c r="N23" s="222"/>
      <c r="O23" s="227" t="str">
        <f>'F5-WS'!O77</f>
        <v/>
      </c>
      <c r="P23" s="242" t="str">
        <f>'F5-WS'!P77</f>
        <v/>
      </c>
      <c r="Q23" s="243" t="str">
        <f>'F5-WS'!Q77</f>
        <v/>
      </c>
      <c r="R23" s="243" t="str">
        <f>'F5-WS'!R77</f>
        <v/>
      </c>
      <c r="S23" s="243" t="str">
        <f>'F5-WS'!S77</f>
        <v/>
      </c>
      <c r="T23" s="243" t="str">
        <f>'F5-WS'!T77</f>
        <v/>
      </c>
      <c r="U23" s="243" t="str">
        <f>'F5-WS'!U77</f>
        <v/>
      </c>
      <c r="V23" s="243" t="str">
        <f>'F5-WS'!V77</f>
        <v/>
      </c>
      <c r="W23" s="243" t="str">
        <f>'F5-WS'!W77</f>
        <v/>
      </c>
      <c r="X23" s="243" t="str">
        <f>'F5-WS'!X77</f>
        <v/>
      </c>
      <c r="Y23" s="243" t="str">
        <f>'F5-WS'!Y77</f>
        <v/>
      </c>
      <c r="Z23" s="243" t="str">
        <f>'F5-WS'!Z77</f>
        <v/>
      </c>
      <c r="AA23" s="243" t="str">
        <f>'F5-WS'!AA77</f>
        <v/>
      </c>
      <c r="AB23" s="243" t="str">
        <f>'F5-WS'!AB77</f>
        <v/>
      </c>
      <c r="AC23" s="243" t="str">
        <f>'F5-WS'!AC77</f>
        <v/>
      </c>
      <c r="AD23" s="243" t="str">
        <f>'F5-WS'!AD77</f>
        <v/>
      </c>
      <c r="AE23" s="243" t="str">
        <f>'F5-WS'!AE77</f>
        <v/>
      </c>
      <c r="AF23" s="243" t="str">
        <f>'F5-WS'!AF77</f>
        <v/>
      </c>
      <c r="AG23" s="243" t="str">
        <f>'F5-WS'!AG77</f>
        <v/>
      </c>
      <c r="AH23" s="243" t="str">
        <f>'F5-WS'!AH77</f>
        <v/>
      </c>
      <c r="AI23" s="243" t="str">
        <f>'F5-WS'!AI77</f>
        <v/>
      </c>
      <c r="AJ23" s="243" t="str">
        <f>'F5-WS'!AJ77</f>
        <v/>
      </c>
      <c r="AK23" s="243" t="str">
        <f>'F5-WS'!AK77</f>
        <v/>
      </c>
      <c r="AL23" s="243" t="str">
        <f>'F5-WS'!AL77</f>
        <v/>
      </c>
      <c r="AM23" s="243" t="str">
        <f>'F5-WS'!AM77</f>
        <v/>
      </c>
      <c r="AN23" s="243" t="str">
        <f>'F5-WS'!AN77</f>
        <v/>
      </c>
      <c r="AO23" s="243" t="str">
        <f>'F5-WS'!AO77</f>
        <v/>
      </c>
      <c r="AP23" s="243" t="str">
        <f>'F5-WS'!AP77</f>
        <v/>
      </c>
      <c r="AQ23" s="243" t="str">
        <f>'F5-WS'!AQ77</f>
        <v/>
      </c>
      <c r="AR23" s="243" t="str">
        <f>'F5-WS'!AR77</f>
        <v/>
      </c>
      <c r="AS23" s="243" t="str">
        <f>'F5-WS'!AS77</f>
        <v/>
      </c>
      <c r="AT23" s="243" t="str">
        <f>'F5-WS'!AT77</f>
        <v/>
      </c>
      <c r="AU23" s="56"/>
      <c r="AV23" s="55"/>
      <c r="AW23" s="13"/>
      <c r="AZ23" s="395"/>
      <c r="BA23" s="18"/>
      <c r="BB23" s="18" t="str">
        <f t="shared" si="1"/>
        <v/>
      </c>
    </row>
    <row r="24" spans="1:54" ht="14.25" customHeight="1" x14ac:dyDescent="0.25">
      <c r="A24" s="62">
        <v>15</v>
      </c>
      <c r="B24" s="90" t="s">
        <v>309</v>
      </c>
      <c r="C24" s="211" t="s">
        <v>640</v>
      </c>
      <c r="D24" s="282"/>
      <c r="E24" s="303">
        <v>5246</v>
      </c>
      <c r="F24" s="303">
        <v>5248</v>
      </c>
      <c r="G24" s="303">
        <v>0</v>
      </c>
      <c r="H24" s="303" t="s">
        <v>581</v>
      </c>
      <c r="I24" s="303" t="s">
        <v>384</v>
      </c>
      <c r="J24" s="303"/>
      <c r="K24" s="303"/>
      <c r="L24" s="303" t="s">
        <v>1110</v>
      </c>
      <c r="M24" s="241" t="str">
        <f>'F5-WS'!M95</f>
        <v/>
      </c>
      <c r="N24" s="222"/>
      <c r="O24" s="227" t="str">
        <f>'F5-WS'!O95</f>
        <v/>
      </c>
      <c r="P24" s="324" t="str">
        <f>'F5-WS'!P95</f>
        <v/>
      </c>
      <c r="Q24" s="325" t="str">
        <f>'F5-WS'!Q95</f>
        <v/>
      </c>
      <c r="R24" s="325" t="str">
        <f>'F5-WS'!R95</f>
        <v/>
      </c>
      <c r="S24" s="325" t="str">
        <f>'F5-WS'!S95</f>
        <v/>
      </c>
      <c r="T24" s="325" t="str">
        <f>'F5-WS'!T95</f>
        <v/>
      </c>
      <c r="U24" s="325" t="str">
        <f>'F5-WS'!U95</f>
        <v/>
      </c>
      <c r="V24" s="325" t="str">
        <f>'F5-WS'!V95</f>
        <v/>
      </c>
      <c r="W24" s="325" t="str">
        <f>'F5-WS'!W95</f>
        <v/>
      </c>
      <c r="X24" s="325" t="str">
        <f>'F5-WS'!X95</f>
        <v/>
      </c>
      <c r="Y24" s="325" t="str">
        <f>'F5-WS'!Y95</f>
        <v/>
      </c>
      <c r="Z24" s="325" t="str">
        <f>'F5-WS'!Z95</f>
        <v/>
      </c>
      <c r="AA24" s="325" t="str">
        <f>'F5-WS'!AA95</f>
        <v/>
      </c>
      <c r="AB24" s="325" t="str">
        <f>'F5-WS'!AB95</f>
        <v/>
      </c>
      <c r="AC24" s="325" t="str">
        <f>'F5-WS'!AC95</f>
        <v/>
      </c>
      <c r="AD24" s="325" t="str">
        <f>'F5-WS'!AD95</f>
        <v/>
      </c>
      <c r="AE24" s="325" t="str">
        <f>'F5-WS'!AE95</f>
        <v/>
      </c>
      <c r="AF24" s="325" t="str">
        <f>'F5-WS'!AF95</f>
        <v/>
      </c>
      <c r="AG24" s="325" t="str">
        <f>'F5-WS'!AG95</f>
        <v/>
      </c>
      <c r="AH24" s="325" t="str">
        <f>'F5-WS'!AH95</f>
        <v/>
      </c>
      <c r="AI24" s="325" t="str">
        <f>'F5-WS'!AI95</f>
        <v/>
      </c>
      <c r="AJ24" s="325" t="str">
        <f>'F5-WS'!AJ95</f>
        <v/>
      </c>
      <c r="AK24" s="325" t="str">
        <f>'F5-WS'!AK95</f>
        <v/>
      </c>
      <c r="AL24" s="325" t="str">
        <f>'F5-WS'!AL95</f>
        <v/>
      </c>
      <c r="AM24" s="325" t="str">
        <f>'F5-WS'!AM95</f>
        <v/>
      </c>
      <c r="AN24" s="325" t="str">
        <f>'F5-WS'!AN95</f>
        <v/>
      </c>
      <c r="AO24" s="325" t="str">
        <f>'F5-WS'!AO95</f>
        <v/>
      </c>
      <c r="AP24" s="325" t="str">
        <f>'F5-WS'!AP95</f>
        <v/>
      </c>
      <c r="AQ24" s="325" t="str">
        <f>'F5-WS'!AQ95</f>
        <v/>
      </c>
      <c r="AR24" s="325" t="str">
        <f>'F5-WS'!AR95</f>
        <v/>
      </c>
      <c r="AS24" s="325" t="str">
        <f>'F5-WS'!AS95</f>
        <v/>
      </c>
      <c r="AT24" s="325" t="str">
        <f>'F5-WS'!AT95</f>
        <v/>
      </c>
      <c r="AU24" s="56"/>
      <c r="AV24" s="55"/>
      <c r="AW24" s="13"/>
      <c r="AZ24" s="395"/>
      <c r="BA24" s="18"/>
      <c r="BB24" s="18" t="str">
        <f t="shared" si="1"/>
        <v/>
      </c>
    </row>
    <row r="25" spans="1:54" ht="14.25" customHeight="1" x14ac:dyDescent="0.25">
      <c r="A25" s="62">
        <v>16</v>
      </c>
      <c r="B25" s="90" t="s">
        <v>687</v>
      </c>
      <c r="C25" s="211" t="s">
        <v>640</v>
      </c>
      <c r="D25" s="282"/>
      <c r="E25" s="303">
        <v>1464</v>
      </c>
      <c r="F25" s="303">
        <v>1466</v>
      </c>
      <c r="G25" s="303">
        <v>0</v>
      </c>
      <c r="H25" s="303" t="s">
        <v>581</v>
      </c>
      <c r="I25" s="303" t="s">
        <v>385</v>
      </c>
      <c r="J25" s="303"/>
      <c r="K25" s="303"/>
      <c r="L25" s="303" t="s">
        <v>1118</v>
      </c>
      <c r="M25" s="241" t="str">
        <f>'F5-WS'!M108</f>
        <v/>
      </c>
      <c r="N25" s="222"/>
      <c r="O25" s="227" t="str">
        <f>'F5-WS'!O108</f>
        <v/>
      </c>
      <c r="P25" s="230" t="str">
        <f>'F5-WS'!P108</f>
        <v/>
      </c>
      <c r="Q25" s="228" t="str">
        <f>'F5-WS'!Q108</f>
        <v/>
      </c>
      <c r="R25" s="228" t="str">
        <f>'F5-WS'!R108</f>
        <v/>
      </c>
      <c r="S25" s="228" t="str">
        <f>'F5-WS'!S108</f>
        <v/>
      </c>
      <c r="T25" s="228" t="str">
        <f>'F5-WS'!T108</f>
        <v/>
      </c>
      <c r="U25" s="228" t="str">
        <f>'F5-WS'!U108</f>
        <v/>
      </c>
      <c r="V25" s="228" t="str">
        <f>'F5-WS'!V108</f>
        <v/>
      </c>
      <c r="W25" s="228" t="str">
        <f>'F5-WS'!W108</f>
        <v/>
      </c>
      <c r="X25" s="228" t="str">
        <f>'F5-WS'!X108</f>
        <v/>
      </c>
      <c r="Y25" s="228" t="str">
        <f>'F5-WS'!Y108</f>
        <v/>
      </c>
      <c r="Z25" s="228" t="str">
        <f>'F5-WS'!Z108</f>
        <v/>
      </c>
      <c r="AA25" s="228" t="str">
        <f>'F5-WS'!AA108</f>
        <v/>
      </c>
      <c r="AB25" s="228" t="str">
        <f>'F5-WS'!AB108</f>
        <v/>
      </c>
      <c r="AC25" s="228" t="str">
        <f>'F5-WS'!AC108</f>
        <v/>
      </c>
      <c r="AD25" s="228" t="str">
        <f>'F5-WS'!AD108</f>
        <v/>
      </c>
      <c r="AE25" s="228" t="str">
        <f>'F5-WS'!AE108</f>
        <v/>
      </c>
      <c r="AF25" s="228" t="str">
        <f>'F5-WS'!AF108</f>
        <v/>
      </c>
      <c r="AG25" s="228" t="str">
        <f>'F5-WS'!AG108</f>
        <v/>
      </c>
      <c r="AH25" s="228" t="str">
        <f>'F5-WS'!AH108</f>
        <v/>
      </c>
      <c r="AI25" s="228" t="str">
        <f>'F5-WS'!AI108</f>
        <v/>
      </c>
      <c r="AJ25" s="228" t="str">
        <f>'F5-WS'!AJ108</f>
        <v/>
      </c>
      <c r="AK25" s="228" t="str">
        <f>'F5-WS'!AK108</f>
        <v/>
      </c>
      <c r="AL25" s="228" t="str">
        <f>'F5-WS'!AL108</f>
        <v/>
      </c>
      <c r="AM25" s="228" t="str">
        <f>'F5-WS'!AM108</f>
        <v/>
      </c>
      <c r="AN25" s="228" t="str">
        <f>'F5-WS'!AN108</f>
        <v/>
      </c>
      <c r="AO25" s="228" t="str">
        <f>'F5-WS'!AO108</f>
        <v/>
      </c>
      <c r="AP25" s="228" t="str">
        <f>'F5-WS'!AP108</f>
        <v/>
      </c>
      <c r="AQ25" s="228" t="str">
        <f>'F5-WS'!AQ108</f>
        <v/>
      </c>
      <c r="AR25" s="228" t="str">
        <f>'F5-WS'!AR108</f>
        <v/>
      </c>
      <c r="AS25" s="228" t="str">
        <f>'F5-WS'!AS108</f>
        <v/>
      </c>
      <c r="AT25" s="228" t="str">
        <f>'F5-WS'!AT108</f>
        <v/>
      </c>
      <c r="AU25" s="56"/>
      <c r="AV25" s="55"/>
      <c r="AW25" s="13"/>
      <c r="AZ25" s="395"/>
      <c r="BA25" s="18"/>
      <c r="BB25" s="18" t="str">
        <f t="shared" si="1"/>
        <v/>
      </c>
    </row>
    <row r="26" spans="1:54" ht="14.25" customHeight="1" x14ac:dyDescent="0.25">
      <c r="A26" s="62">
        <v>17</v>
      </c>
      <c r="B26" s="90" t="s">
        <v>532</v>
      </c>
      <c r="C26" s="211" t="s">
        <v>640</v>
      </c>
      <c r="D26" s="282"/>
      <c r="E26" s="303">
        <v>1448</v>
      </c>
      <c r="F26" s="303">
        <v>1450</v>
      </c>
      <c r="G26" s="303">
        <v>0</v>
      </c>
      <c r="H26" s="303" t="s">
        <v>581</v>
      </c>
      <c r="I26" s="303" t="s">
        <v>386</v>
      </c>
      <c r="J26" s="303"/>
      <c r="K26" s="303"/>
      <c r="L26" s="303" t="s">
        <v>1131</v>
      </c>
      <c r="M26" s="241" t="str">
        <f>'F5-WS'!M126</f>
        <v/>
      </c>
      <c r="N26" s="222"/>
      <c r="O26" s="227" t="str">
        <f>'F5-WS'!O126</f>
        <v/>
      </c>
      <c r="P26" s="230" t="str">
        <f>'F5-WS'!P126</f>
        <v/>
      </c>
      <c r="Q26" s="228" t="str">
        <f>'F5-WS'!Q126</f>
        <v/>
      </c>
      <c r="R26" s="228" t="str">
        <f>'F5-WS'!R126</f>
        <v/>
      </c>
      <c r="S26" s="228" t="str">
        <f>'F5-WS'!S126</f>
        <v/>
      </c>
      <c r="T26" s="228" t="str">
        <f>'F5-WS'!T126</f>
        <v/>
      </c>
      <c r="U26" s="228" t="str">
        <f>'F5-WS'!U126</f>
        <v/>
      </c>
      <c r="V26" s="228" t="str">
        <f>'F5-WS'!V126</f>
        <v/>
      </c>
      <c r="W26" s="228" t="str">
        <f>'F5-WS'!W126</f>
        <v/>
      </c>
      <c r="X26" s="228" t="str">
        <f>'F5-WS'!X126</f>
        <v/>
      </c>
      <c r="Y26" s="228" t="str">
        <f>'F5-WS'!Y126</f>
        <v/>
      </c>
      <c r="Z26" s="228" t="str">
        <f>'F5-WS'!Z126</f>
        <v/>
      </c>
      <c r="AA26" s="228" t="str">
        <f>'F5-WS'!AA126</f>
        <v/>
      </c>
      <c r="AB26" s="228" t="str">
        <f>'F5-WS'!AB126</f>
        <v/>
      </c>
      <c r="AC26" s="228" t="str">
        <f>'F5-WS'!AC126</f>
        <v/>
      </c>
      <c r="AD26" s="228" t="str">
        <f>'F5-WS'!AD126</f>
        <v/>
      </c>
      <c r="AE26" s="228" t="str">
        <f>'F5-WS'!AE126</f>
        <v/>
      </c>
      <c r="AF26" s="228" t="str">
        <f>'F5-WS'!AF126</f>
        <v/>
      </c>
      <c r="AG26" s="228" t="str">
        <f>'F5-WS'!AG126</f>
        <v/>
      </c>
      <c r="AH26" s="228" t="str">
        <f>'F5-WS'!AH126</f>
        <v/>
      </c>
      <c r="AI26" s="228" t="str">
        <f>'F5-WS'!AI126</f>
        <v/>
      </c>
      <c r="AJ26" s="228" t="str">
        <f>'F5-WS'!AJ126</f>
        <v/>
      </c>
      <c r="AK26" s="228" t="str">
        <f>'F5-WS'!AK126</f>
        <v/>
      </c>
      <c r="AL26" s="228" t="str">
        <f>'F5-WS'!AL126</f>
        <v/>
      </c>
      <c r="AM26" s="228" t="str">
        <f>'F5-WS'!AM126</f>
        <v/>
      </c>
      <c r="AN26" s="228" t="str">
        <f>'F5-WS'!AN126</f>
        <v/>
      </c>
      <c r="AO26" s="228" t="str">
        <f>'F5-WS'!AO126</f>
        <v/>
      </c>
      <c r="AP26" s="228" t="str">
        <f>'F5-WS'!AP126</f>
        <v/>
      </c>
      <c r="AQ26" s="228" t="str">
        <f>'F5-WS'!AQ126</f>
        <v/>
      </c>
      <c r="AR26" s="228" t="str">
        <f>'F5-WS'!AR126</f>
        <v/>
      </c>
      <c r="AS26" s="228" t="str">
        <f>'F5-WS'!AS126</f>
        <v/>
      </c>
      <c r="AT26" s="228" t="str">
        <f>'F5-WS'!AT126</f>
        <v/>
      </c>
      <c r="AU26" s="56"/>
      <c r="AV26" s="55"/>
      <c r="AW26" s="13"/>
      <c r="AZ26" s="395"/>
      <c r="BA26" s="18"/>
      <c r="BB26" s="18" t="str">
        <f t="shared" si="1"/>
        <v/>
      </c>
    </row>
    <row r="27" spans="1:54" ht="14.25" customHeight="1" x14ac:dyDescent="0.25">
      <c r="A27" s="62">
        <v>18</v>
      </c>
      <c r="B27" s="90" t="s">
        <v>528</v>
      </c>
      <c r="C27" s="211" t="s">
        <v>640</v>
      </c>
      <c r="D27" s="280"/>
      <c r="E27" s="303">
        <v>1480</v>
      </c>
      <c r="F27" s="303">
        <v>1482</v>
      </c>
      <c r="G27" s="303">
        <v>0</v>
      </c>
      <c r="H27" s="303" t="s">
        <v>581</v>
      </c>
      <c r="I27" s="303" t="s">
        <v>387</v>
      </c>
      <c r="J27" s="303"/>
      <c r="K27" s="303"/>
      <c r="L27" s="303" t="s">
        <v>1140</v>
      </c>
      <c r="M27" s="241" t="str">
        <f>'F5-WS'!M140</f>
        <v/>
      </c>
      <c r="N27" s="222"/>
      <c r="O27" s="227" t="str">
        <f>'F5-WS'!O140</f>
        <v/>
      </c>
      <c r="P27" s="230" t="str">
        <f>'F5-WS'!P140</f>
        <v/>
      </c>
      <c r="Q27" s="228" t="str">
        <f>'F5-WS'!Q140</f>
        <v/>
      </c>
      <c r="R27" s="228" t="str">
        <f>'F5-WS'!R140</f>
        <v/>
      </c>
      <c r="S27" s="228" t="str">
        <f>'F5-WS'!S140</f>
        <v/>
      </c>
      <c r="T27" s="228" t="str">
        <f>'F5-WS'!T140</f>
        <v/>
      </c>
      <c r="U27" s="228" t="str">
        <f>'F5-WS'!U140</f>
        <v/>
      </c>
      <c r="V27" s="228" t="str">
        <f>'F5-WS'!V140</f>
        <v/>
      </c>
      <c r="W27" s="228" t="str">
        <f>'F5-WS'!W140</f>
        <v/>
      </c>
      <c r="X27" s="228" t="str">
        <f>'F5-WS'!X140</f>
        <v/>
      </c>
      <c r="Y27" s="228" t="str">
        <f>'F5-WS'!Y140</f>
        <v/>
      </c>
      <c r="Z27" s="228" t="str">
        <f>'F5-WS'!Z140</f>
        <v/>
      </c>
      <c r="AA27" s="228" t="str">
        <f>'F5-WS'!AA140</f>
        <v/>
      </c>
      <c r="AB27" s="228" t="str">
        <f>'F5-WS'!AB140</f>
        <v/>
      </c>
      <c r="AC27" s="228" t="str">
        <f>'F5-WS'!AC140</f>
        <v/>
      </c>
      <c r="AD27" s="228" t="str">
        <f>'F5-WS'!AD140</f>
        <v/>
      </c>
      <c r="AE27" s="228" t="str">
        <f>'F5-WS'!AE140</f>
        <v/>
      </c>
      <c r="AF27" s="228" t="str">
        <f>'F5-WS'!AF140</f>
        <v/>
      </c>
      <c r="AG27" s="228" t="str">
        <f>'F5-WS'!AG140</f>
        <v/>
      </c>
      <c r="AH27" s="228" t="str">
        <f>'F5-WS'!AH140</f>
        <v/>
      </c>
      <c r="AI27" s="228" t="str">
        <f>'F5-WS'!AI140</f>
        <v/>
      </c>
      <c r="AJ27" s="228" t="str">
        <f>'F5-WS'!AJ140</f>
        <v/>
      </c>
      <c r="AK27" s="228" t="str">
        <f>'F5-WS'!AK140</f>
        <v/>
      </c>
      <c r="AL27" s="228" t="str">
        <f>'F5-WS'!AL140</f>
        <v/>
      </c>
      <c r="AM27" s="228" t="str">
        <f>'F5-WS'!AM140</f>
        <v/>
      </c>
      <c r="AN27" s="228" t="str">
        <f>'F5-WS'!AN140</f>
        <v/>
      </c>
      <c r="AO27" s="228" t="str">
        <f>'F5-WS'!AO140</f>
        <v/>
      </c>
      <c r="AP27" s="228" t="str">
        <f>'F5-WS'!AP140</f>
        <v/>
      </c>
      <c r="AQ27" s="228" t="str">
        <f>'F5-WS'!AQ140</f>
        <v/>
      </c>
      <c r="AR27" s="228" t="str">
        <f>'F5-WS'!AR140</f>
        <v/>
      </c>
      <c r="AS27" s="228" t="str">
        <f>'F5-WS'!AS140</f>
        <v/>
      </c>
      <c r="AT27" s="228" t="str">
        <f>'F5-WS'!AT140</f>
        <v/>
      </c>
      <c r="AU27" s="56"/>
      <c r="AV27" s="55"/>
      <c r="AW27" s="13"/>
      <c r="AZ27" s="395"/>
      <c r="BA27" s="18"/>
      <c r="BB27" s="18" t="str">
        <f t="shared" si="1"/>
        <v/>
      </c>
    </row>
    <row r="28" spans="1:54" ht="14.25" customHeight="1" x14ac:dyDescent="0.25">
      <c r="A28" s="62">
        <v>19</v>
      </c>
      <c r="B28" s="90" t="s">
        <v>688</v>
      </c>
      <c r="C28" s="59"/>
      <c r="D28" s="282"/>
      <c r="E28" s="303">
        <v>1472</v>
      </c>
      <c r="F28" s="303">
        <v>1474</v>
      </c>
      <c r="G28" s="303">
        <v>0</v>
      </c>
      <c r="H28" s="303" t="s">
        <v>581</v>
      </c>
      <c r="I28" s="303" t="s">
        <v>388</v>
      </c>
      <c r="J28" s="303"/>
      <c r="K28" s="303"/>
      <c r="L28" s="303" t="s">
        <v>1199</v>
      </c>
      <c r="M28" s="367"/>
      <c r="N28" s="222"/>
      <c r="O28" s="227" t="str">
        <f>IF(ISNUMBER(M28),M28,IF(ISERROR(AVERAGE(P28:AT28)),"",SUM(P28:AT28)))</f>
        <v/>
      </c>
      <c r="P28" s="3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56"/>
      <c r="AV28" s="55"/>
      <c r="AW28" s="13"/>
      <c r="AZ28" s="395" t="s">
        <v>1482</v>
      </c>
      <c r="BA28" s="18"/>
      <c r="BB28" s="18">
        <f t="shared" si="1"/>
        <v>28</v>
      </c>
    </row>
    <row r="29" spans="1:54" ht="14.25" customHeight="1" x14ac:dyDescent="0.25">
      <c r="A29" s="62">
        <v>20</v>
      </c>
      <c r="B29" s="90" t="s">
        <v>689</v>
      </c>
      <c r="C29" s="211" t="s">
        <v>640</v>
      </c>
      <c r="D29" s="282"/>
      <c r="E29" s="303">
        <v>1460</v>
      </c>
      <c r="F29" s="303">
        <v>1462</v>
      </c>
      <c r="G29" s="303">
        <v>0</v>
      </c>
      <c r="H29" s="303" t="s">
        <v>581</v>
      </c>
      <c r="I29" s="303" t="s">
        <v>389</v>
      </c>
      <c r="J29" s="303"/>
      <c r="K29" s="303"/>
      <c r="L29" s="303" t="s">
        <v>1150</v>
      </c>
      <c r="M29" s="241" t="str">
        <f>'F5-WS'!M158</f>
        <v/>
      </c>
      <c r="N29" s="222"/>
      <c r="O29" s="227" t="str">
        <f>'F5-WS'!O158</f>
        <v/>
      </c>
      <c r="P29" s="230" t="str">
        <f>'F5-WS'!P158</f>
        <v/>
      </c>
      <c r="Q29" s="228" t="str">
        <f>'F5-WS'!Q158</f>
        <v/>
      </c>
      <c r="R29" s="228" t="str">
        <f>'F5-WS'!R158</f>
        <v/>
      </c>
      <c r="S29" s="228" t="str">
        <f>'F5-WS'!S158</f>
        <v/>
      </c>
      <c r="T29" s="228" t="str">
        <f>'F5-WS'!T158</f>
        <v/>
      </c>
      <c r="U29" s="228" t="str">
        <f>'F5-WS'!U158</f>
        <v/>
      </c>
      <c r="V29" s="228" t="str">
        <f>'F5-WS'!V158</f>
        <v/>
      </c>
      <c r="W29" s="228" t="str">
        <f>'F5-WS'!W158</f>
        <v/>
      </c>
      <c r="X29" s="228" t="str">
        <f>'F5-WS'!X158</f>
        <v/>
      </c>
      <c r="Y29" s="228" t="str">
        <f>'F5-WS'!Y158</f>
        <v/>
      </c>
      <c r="Z29" s="228" t="str">
        <f>'F5-WS'!Z158</f>
        <v/>
      </c>
      <c r="AA29" s="228" t="str">
        <f>'F5-WS'!AA158</f>
        <v/>
      </c>
      <c r="AB29" s="228" t="str">
        <f>'F5-WS'!AB158</f>
        <v/>
      </c>
      <c r="AC29" s="228" t="str">
        <f>'F5-WS'!AC158</f>
        <v/>
      </c>
      <c r="AD29" s="228" t="str">
        <f>'F5-WS'!AD158</f>
        <v/>
      </c>
      <c r="AE29" s="228" t="str">
        <f>'F5-WS'!AE158</f>
        <v/>
      </c>
      <c r="AF29" s="228" t="str">
        <f>'F5-WS'!AF158</f>
        <v/>
      </c>
      <c r="AG29" s="228" t="str">
        <f>'F5-WS'!AG158</f>
        <v/>
      </c>
      <c r="AH29" s="228" t="str">
        <f>'F5-WS'!AH158</f>
        <v/>
      </c>
      <c r="AI29" s="228" t="str">
        <f>'F5-WS'!AI158</f>
        <v/>
      </c>
      <c r="AJ29" s="228" t="str">
        <f>'F5-WS'!AJ158</f>
        <v/>
      </c>
      <c r="AK29" s="228" t="str">
        <f>'F5-WS'!AK158</f>
        <v/>
      </c>
      <c r="AL29" s="228" t="str">
        <f>'F5-WS'!AL158</f>
        <v/>
      </c>
      <c r="AM29" s="228" t="str">
        <f>'F5-WS'!AM158</f>
        <v/>
      </c>
      <c r="AN29" s="228" t="str">
        <f>'F5-WS'!AN158</f>
        <v/>
      </c>
      <c r="AO29" s="228" t="str">
        <f>'F5-WS'!AO158</f>
        <v/>
      </c>
      <c r="AP29" s="228" t="str">
        <f>'F5-WS'!AP158</f>
        <v/>
      </c>
      <c r="AQ29" s="228" t="str">
        <f>'F5-WS'!AQ158</f>
        <v/>
      </c>
      <c r="AR29" s="228" t="str">
        <f>'F5-WS'!AR158</f>
        <v/>
      </c>
      <c r="AS29" s="228" t="str">
        <f>'F5-WS'!AS158</f>
        <v/>
      </c>
      <c r="AT29" s="228" t="str">
        <f>'F5-WS'!AT158</f>
        <v/>
      </c>
      <c r="AU29" s="56"/>
      <c r="AV29" s="55"/>
      <c r="AW29" s="13"/>
      <c r="AZ29" s="395"/>
      <c r="BA29" s="18"/>
      <c r="BB29" s="18" t="str">
        <f t="shared" si="1"/>
        <v/>
      </c>
    </row>
    <row r="30" spans="1:54" ht="14.25" customHeight="1" x14ac:dyDescent="0.25">
      <c r="A30" s="62">
        <v>21</v>
      </c>
      <c r="B30" s="90" t="s">
        <v>690</v>
      </c>
      <c r="C30" s="211" t="s">
        <v>640</v>
      </c>
      <c r="D30" s="282"/>
      <c r="E30" s="303">
        <v>1440</v>
      </c>
      <c r="F30" s="303">
        <v>1442</v>
      </c>
      <c r="G30" s="303">
        <v>0</v>
      </c>
      <c r="H30" s="303" t="s">
        <v>581</v>
      </c>
      <c r="I30" s="303" t="s">
        <v>390</v>
      </c>
      <c r="J30" s="303"/>
      <c r="K30" s="303"/>
      <c r="L30" s="303" t="s">
        <v>1163</v>
      </c>
      <c r="M30" s="241" t="str">
        <f>'F5-WS'!M176</f>
        <v/>
      </c>
      <c r="N30" s="222"/>
      <c r="O30" s="227" t="str">
        <f>'F5-WS'!O176</f>
        <v/>
      </c>
      <c r="P30" s="230" t="str">
        <f>'F5-WS'!P176</f>
        <v/>
      </c>
      <c r="Q30" s="228" t="str">
        <f>'F5-WS'!Q176</f>
        <v/>
      </c>
      <c r="R30" s="228" t="str">
        <f>'F5-WS'!R176</f>
        <v/>
      </c>
      <c r="S30" s="228" t="str">
        <f>'F5-WS'!S176</f>
        <v/>
      </c>
      <c r="T30" s="228" t="str">
        <f>'F5-WS'!T176</f>
        <v/>
      </c>
      <c r="U30" s="228" t="str">
        <f>'F5-WS'!U176</f>
        <v/>
      </c>
      <c r="V30" s="228" t="str">
        <f>'F5-WS'!V176</f>
        <v/>
      </c>
      <c r="W30" s="228" t="str">
        <f>'F5-WS'!W176</f>
        <v/>
      </c>
      <c r="X30" s="228" t="str">
        <f>'F5-WS'!X176</f>
        <v/>
      </c>
      <c r="Y30" s="228" t="str">
        <f>'F5-WS'!Y176</f>
        <v/>
      </c>
      <c r="Z30" s="228" t="str">
        <f>'F5-WS'!Z176</f>
        <v/>
      </c>
      <c r="AA30" s="228" t="str">
        <f>'F5-WS'!AA176</f>
        <v/>
      </c>
      <c r="AB30" s="228" t="str">
        <f>'F5-WS'!AB176</f>
        <v/>
      </c>
      <c r="AC30" s="228" t="str">
        <f>'F5-WS'!AC176</f>
        <v/>
      </c>
      <c r="AD30" s="228" t="str">
        <f>'F5-WS'!AD176</f>
        <v/>
      </c>
      <c r="AE30" s="228" t="str">
        <f>'F5-WS'!AE176</f>
        <v/>
      </c>
      <c r="AF30" s="228" t="str">
        <f>'F5-WS'!AF176</f>
        <v/>
      </c>
      <c r="AG30" s="228" t="str">
        <f>'F5-WS'!AG176</f>
        <v/>
      </c>
      <c r="AH30" s="228" t="str">
        <f>'F5-WS'!AH176</f>
        <v/>
      </c>
      <c r="AI30" s="228" t="str">
        <f>'F5-WS'!AI176</f>
        <v/>
      </c>
      <c r="AJ30" s="228" t="str">
        <f>'F5-WS'!AJ176</f>
        <v/>
      </c>
      <c r="AK30" s="228" t="str">
        <f>'F5-WS'!AK176</f>
        <v/>
      </c>
      <c r="AL30" s="228" t="str">
        <f>'F5-WS'!AL176</f>
        <v/>
      </c>
      <c r="AM30" s="228" t="str">
        <f>'F5-WS'!AM176</f>
        <v/>
      </c>
      <c r="AN30" s="228" t="str">
        <f>'F5-WS'!AN176</f>
        <v/>
      </c>
      <c r="AO30" s="228" t="str">
        <f>'F5-WS'!AO176</f>
        <v/>
      </c>
      <c r="AP30" s="228" t="str">
        <f>'F5-WS'!AP176</f>
        <v/>
      </c>
      <c r="AQ30" s="228" t="str">
        <f>'F5-WS'!AQ176</f>
        <v/>
      </c>
      <c r="AR30" s="228" t="str">
        <f>'F5-WS'!AR176</f>
        <v/>
      </c>
      <c r="AS30" s="228" t="str">
        <f>'F5-WS'!AS176</f>
        <v/>
      </c>
      <c r="AT30" s="228" t="str">
        <f>'F5-WS'!AT176</f>
        <v/>
      </c>
      <c r="AU30" s="56"/>
      <c r="AV30" s="55"/>
      <c r="AW30" s="13"/>
      <c r="AZ30" s="395"/>
      <c r="BA30" s="18"/>
      <c r="BB30" s="18" t="str">
        <f t="shared" si="1"/>
        <v/>
      </c>
    </row>
    <row r="31" spans="1:54" ht="14.25" customHeight="1" x14ac:dyDescent="0.25">
      <c r="A31" s="62">
        <v>22</v>
      </c>
      <c r="B31" s="90" t="s">
        <v>691</v>
      </c>
      <c r="C31" s="211" t="s">
        <v>640</v>
      </c>
      <c r="D31" s="282"/>
      <c r="E31" s="303">
        <v>1484</v>
      </c>
      <c r="F31" s="303">
        <v>1486</v>
      </c>
      <c r="G31" s="303">
        <v>0</v>
      </c>
      <c r="H31" s="303" t="s">
        <v>581</v>
      </c>
      <c r="I31" s="303" t="s">
        <v>391</v>
      </c>
      <c r="J31" s="303"/>
      <c r="K31" s="303"/>
      <c r="L31" s="303" t="s">
        <v>1172</v>
      </c>
      <c r="M31" s="241" t="str">
        <f>'F5-WS'!M190</f>
        <v/>
      </c>
      <c r="N31" s="222"/>
      <c r="O31" s="227" t="str">
        <f>'F5-WS'!O190</f>
        <v/>
      </c>
      <c r="P31" s="230" t="str">
        <f>'F5-WS'!P190</f>
        <v/>
      </c>
      <c r="Q31" s="228" t="str">
        <f>'F5-WS'!Q190</f>
        <v/>
      </c>
      <c r="R31" s="228" t="str">
        <f>'F5-WS'!R190</f>
        <v/>
      </c>
      <c r="S31" s="228" t="str">
        <f>'F5-WS'!S190</f>
        <v/>
      </c>
      <c r="T31" s="228" t="str">
        <f>'F5-WS'!T190</f>
        <v/>
      </c>
      <c r="U31" s="228" t="str">
        <f>'F5-WS'!U190</f>
        <v/>
      </c>
      <c r="V31" s="228" t="str">
        <f>'F5-WS'!V190</f>
        <v/>
      </c>
      <c r="W31" s="228" t="str">
        <f>'F5-WS'!W190</f>
        <v/>
      </c>
      <c r="X31" s="228" t="str">
        <f>'F5-WS'!X190</f>
        <v/>
      </c>
      <c r="Y31" s="228" t="str">
        <f>'F5-WS'!Y190</f>
        <v/>
      </c>
      <c r="Z31" s="228" t="str">
        <f>'F5-WS'!Z190</f>
        <v/>
      </c>
      <c r="AA31" s="228" t="str">
        <f>'F5-WS'!AA190</f>
        <v/>
      </c>
      <c r="AB31" s="228" t="str">
        <f>'F5-WS'!AB190</f>
        <v/>
      </c>
      <c r="AC31" s="228" t="str">
        <f>'F5-WS'!AC190</f>
        <v/>
      </c>
      <c r="AD31" s="228" t="str">
        <f>'F5-WS'!AD190</f>
        <v/>
      </c>
      <c r="AE31" s="228" t="str">
        <f>'F5-WS'!AE190</f>
        <v/>
      </c>
      <c r="AF31" s="228" t="str">
        <f>'F5-WS'!AF190</f>
        <v/>
      </c>
      <c r="AG31" s="228" t="str">
        <f>'F5-WS'!AG190</f>
        <v/>
      </c>
      <c r="AH31" s="228" t="str">
        <f>'F5-WS'!AH190</f>
        <v/>
      </c>
      <c r="AI31" s="228" t="str">
        <f>'F5-WS'!AI190</f>
        <v/>
      </c>
      <c r="AJ31" s="228" t="str">
        <f>'F5-WS'!AJ190</f>
        <v/>
      </c>
      <c r="AK31" s="228" t="str">
        <f>'F5-WS'!AK190</f>
        <v/>
      </c>
      <c r="AL31" s="228" t="str">
        <f>'F5-WS'!AL190</f>
        <v/>
      </c>
      <c r="AM31" s="228" t="str">
        <f>'F5-WS'!AM190</f>
        <v/>
      </c>
      <c r="AN31" s="228" t="str">
        <f>'F5-WS'!AN190</f>
        <v/>
      </c>
      <c r="AO31" s="228" t="str">
        <f>'F5-WS'!AO190</f>
        <v/>
      </c>
      <c r="AP31" s="228" t="str">
        <f>'F5-WS'!AP190</f>
        <v/>
      </c>
      <c r="AQ31" s="228" t="str">
        <f>'F5-WS'!AQ190</f>
        <v/>
      </c>
      <c r="AR31" s="228" t="str">
        <f>'F5-WS'!AR190</f>
        <v/>
      </c>
      <c r="AS31" s="228" t="str">
        <f>'F5-WS'!AS190</f>
        <v/>
      </c>
      <c r="AT31" s="228" t="str">
        <f>'F5-WS'!AT190</f>
        <v/>
      </c>
      <c r="AU31" s="56"/>
      <c r="AV31" s="55"/>
      <c r="AW31" s="13"/>
      <c r="AZ31" s="395"/>
      <c r="BA31" s="18"/>
      <c r="BB31" s="18" t="str">
        <f t="shared" si="1"/>
        <v/>
      </c>
    </row>
    <row r="32" spans="1:54" ht="14.25" customHeight="1" x14ac:dyDescent="0.25">
      <c r="A32" s="62">
        <v>23</v>
      </c>
      <c r="B32" s="90" t="s">
        <v>692</v>
      </c>
      <c r="C32" s="211" t="s">
        <v>640</v>
      </c>
      <c r="D32" s="282"/>
      <c r="E32" s="303">
        <v>1476</v>
      </c>
      <c r="F32" s="303">
        <v>1478</v>
      </c>
      <c r="G32" s="303">
        <v>0</v>
      </c>
      <c r="H32" s="303" t="s">
        <v>581</v>
      </c>
      <c r="I32" s="303" t="s">
        <v>392</v>
      </c>
      <c r="J32" s="303"/>
      <c r="K32" s="303"/>
      <c r="L32" s="303" t="s">
        <v>1181</v>
      </c>
      <c r="M32" s="241" t="str">
        <f>'F5-WS'!M204</f>
        <v/>
      </c>
      <c r="N32" s="222"/>
      <c r="O32" s="227" t="str">
        <f>'F5-WS'!O204</f>
        <v/>
      </c>
      <c r="P32" s="230" t="str">
        <f>'F5-WS'!P204</f>
        <v/>
      </c>
      <c r="Q32" s="228" t="str">
        <f>'F5-WS'!Q204</f>
        <v/>
      </c>
      <c r="R32" s="228" t="str">
        <f>'F5-WS'!R204</f>
        <v/>
      </c>
      <c r="S32" s="228" t="str">
        <f>'F5-WS'!S204</f>
        <v/>
      </c>
      <c r="T32" s="228" t="str">
        <f>'F5-WS'!T204</f>
        <v/>
      </c>
      <c r="U32" s="228" t="str">
        <f>'F5-WS'!U204</f>
        <v/>
      </c>
      <c r="V32" s="228" t="str">
        <f>'F5-WS'!V204</f>
        <v/>
      </c>
      <c r="W32" s="228" t="str">
        <f>'F5-WS'!W204</f>
        <v/>
      </c>
      <c r="X32" s="228" t="str">
        <f>'F5-WS'!X204</f>
        <v/>
      </c>
      <c r="Y32" s="228" t="str">
        <f>'F5-WS'!Y204</f>
        <v/>
      </c>
      <c r="Z32" s="228" t="str">
        <f>'F5-WS'!Z204</f>
        <v/>
      </c>
      <c r="AA32" s="228" t="str">
        <f>'F5-WS'!AA204</f>
        <v/>
      </c>
      <c r="AB32" s="228" t="str">
        <f>'F5-WS'!AB204</f>
        <v/>
      </c>
      <c r="AC32" s="228" t="str">
        <f>'F5-WS'!AC204</f>
        <v/>
      </c>
      <c r="AD32" s="228" t="str">
        <f>'F5-WS'!AD204</f>
        <v/>
      </c>
      <c r="AE32" s="228" t="str">
        <f>'F5-WS'!AE204</f>
        <v/>
      </c>
      <c r="AF32" s="228" t="str">
        <f>'F5-WS'!AF204</f>
        <v/>
      </c>
      <c r="AG32" s="228" t="str">
        <f>'F5-WS'!AG204</f>
        <v/>
      </c>
      <c r="AH32" s="228" t="str">
        <f>'F5-WS'!AH204</f>
        <v/>
      </c>
      <c r="AI32" s="228" t="str">
        <f>'F5-WS'!AI204</f>
        <v/>
      </c>
      <c r="AJ32" s="228" t="str">
        <f>'F5-WS'!AJ204</f>
        <v/>
      </c>
      <c r="AK32" s="228" t="str">
        <f>'F5-WS'!AK204</f>
        <v/>
      </c>
      <c r="AL32" s="228" t="str">
        <f>'F5-WS'!AL204</f>
        <v/>
      </c>
      <c r="AM32" s="228" t="str">
        <f>'F5-WS'!AM204</f>
        <v/>
      </c>
      <c r="AN32" s="228" t="str">
        <f>'F5-WS'!AN204</f>
        <v/>
      </c>
      <c r="AO32" s="228" t="str">
        <f>'F5-WS'!AO204</f>
        <v/>
      </c>
      <c r="AP32" s="228" t="str">
        <f>'F5-WS'!AP204</f>
        <v/>
      </c>
      <c r="AQ32" s="228" t="str">
        <f>'F5-WS'!AQ204</f>
        <v/>
      </c>
      <c r="AR32" s="228" t="str">
        <f>'F5-WS'!AR204</f>
        <v/>
      </c>
      <c r="AS32" s="228" t="str">
        <f>'F5-WS'!AS204</f>
        <v/>
      </c>
      <c r="AT32" s="228" t="str">
        <f>'F5-WS'!AT204</f>
        <v/>
      </c>
      <c r="AU32" s="56"/>
      <c r="AV32" s="55"/>
      <c r="AW32" s="13"/>
      <c r="AZ32" s="395"/>
      <c r="BA32" s="18"/>
      <c r="BB32" s="18" t="str">
        <f t="shared" si="1"/>
        <v/>
      </c>
    </row>
    <row r="33" spans="1:54" ht="14.25" customHeight="1" x14ac:dyDescent="0.25">
      <c r="A33" s="62">
        <v>24</v>
      </c>
      <c r="B33" s="90" t="s">
        <v>43</v>
      </c>
      <c r="C33" s="211" t="s">
        <v>640</v>
      </c>
      <c r="D33" s="282"/>
      <c r="E33" s="303">
        <v>1444</v>
      </c>
      <c r="F33" s="303">
        <v>1446</v>
      </c>
      <c r="G33" s="303">
        <v>0</v>
      </c>
      <c r="H33" s="303" t="s">
        <v>581</v>
      </c>
      <c r="I33" s="303" t="s">
        <v>393</v>
      </c>
      <c r="J33" s="303"/>
      <c r="K33" s="303"/>
      <c r="L33" s="303" t="s">
        <v>1188</v>
      </c>
      <c r="M33" s="241" t="str">
        <f>'F5-WS'!M217</f>
        <v/>
      </c>
      <c r="N33" s="222"/>
      <c r="O33" s="227" t="str">
        <f>'F5-WS'!O217</f>
        <v/>
      </c>
      <c r="P33" s="230" t="str">
        <f>'F5-WS'!P217</f>
        <v/>
      </c>
      <c r="Q33" s="228" t="str">
        <f>'F5-WS'!Q217</f>
        <v/>
      </c>
      <c r="R33" s="228" t="str">
        <f>'F5-WS'!R217</f>
        <v/>
      </c>
      <c r="S33" s="228" t="str">
        <f>'F5-WS'!S217</f>
        <v/>
      </c>
      <c r="T33" s="228" t="str">
        <f>'F5-WS'!T217</f>
        <v/>
      </c>
      <c r="U33" s="228" t="str">
        <f>'F5-WS'!U217</f>
        <v/>
      </c>
      <c r="V33" s="228" t="str">
        <f>'F5-WS'!V217</f>
        <v/>
      </c>
      <c r="W33" s="228" t="str">
        <f>'F5-WS'!W217</f>
        <v/>
      </c>
      <c r="X33" s="228" t="str">
        <f>'F5-WS'!X217</f>
        <v/>
      </c>
      <c r="Y33" s="228" t="str">
        <f>'F5-WS'!Y217</f>
        <v/>
      </c>
      <c r="Z33" s="228" t="str">
        <f>'F5-WS'!Z217</f>
        <v/>
      </c>
      <c r="AA33" s="228" t="str">
        <f>'F5-WS'!AA217</f>
        <v/>
      </c>
      <c r="AB33" s="228" t="str">
        <f>'F5-WS'!AB217</f>
        <v/>
      </c>
      <c r="AC33" s="228" t="str">
        <f>'F5-WS'!AC217</f>
        <v/>
      </c>
      <c r="AD33" s="228" t="str">
        <f>'F5-WS'!AD217</f>
        <v/>
      </c>
      <c r="AE33" s="228" t="str">
        <f>'F5-WS'!AE217</f>
        <v/>
      </c>
      <c r="AF33" s="228" t="str">
        <f>'F5-WS'!AF217</f>
        <v/>
      </c>
      <c r="AG33" s="228" t="str">
        <f>'F5-WS'!AG217</f>
        <v/>
      </c>
      <c r="AH33" s="228" t="str">
        <f>'F5-WS'!AH217</f>
        <v/>
      </c>
      <c r="AI33" s="228" t="str">
        <f>'F5-WS'!AI217</f>
        <v/>
      </c>
      <c r="AJ33" s="228" t="str">
        <f>'F5-WS'!AJ217</f>
        <v/>
      </c>
      <c r="AK33" s="228" t="str">
        <f>'F5-WS'!AK217</f>
        <v/>
      </c>
      <c r="AL33" s="228" t="str">
        <f>'F5-WS'!AL217</f>
        <v/>
      </c>
      <c r="AM33" s="228" t="str">
        <f>'F5-WS'!AM217</f>
        <v/>
      </c>
      <c r="AN33" s="228" t="str">
        <f>'F5-WS'!AN217</f>
        <v/>
      </c>
      <c r="AO33" s="228" t="str">
        <f>'F5-WS'!AO217</f>
        <v/>
      </c>
      <c r="AP33" s="228" t="str">
        <f>'F5-WS'!AP217</f>
        <v/>
      </c>
      <c r="AQ33" s="228" t="str">
        <f>'F5-WS'!AQ217</f>
        <v/>
      </c>
      <c r="AR33" s="228" t="str">
        <f>'F5-WS'!AR217</f>
        <v/>
      </c>
      <c r="AS33" s="228" t="str">
        <f>'F5-WS'!AS217</f>
        <v/>
      </c>
      <c r="AT33" s="228" t="str">
        <f>'F5-WS'!AT217</f>
        <v/>
      </c>
      <c r="AU33" s="56"/>
      <c r="AV33" s="55"/>
      <c r="AW33" s="13"/>
      <c r="AZ33" s="395"/>
      <c r="BA33" s="18"/>
      <c r="BB33" s="18" t="str">
        <f t="shared" si="1"/>
        <v/>
      </c>
    </row>
    <row r="34" spans="1:54" ht="14.25" customHeight="1" thickBot="1" x14ac:dyDescent="0.3">
      <c r="A34" s="62">
        <v>25</v>
      </c>
      <c r="B34" s="186" t="s">
        <v>525</v>
      </c>
      <c r="C34" s="655"/>
      <c r="D34" s="282"/>
      <c r="E34" s="303">
        <v>21</v>
      </c>
      <c r="F34" s="303">
        <v>26</v>
      </c>
      <c r="G34" s="303">
        <v>0</v>
      </c>
      <c r="H34" s="303" t="s">
        <v>581</v>
      </c>
      <c r="I34" s="303" t="s">
        <v>394</v>
      </c>
      <c r="J34" s="303"/>
      <c r="K34" s="303"/>
      <c r="L34" s="303" t="s">
        <v>1200</v>
      </c>
      <c r="M34" s="244" t="str">
        <f>IF(ISERROR(AVERAGE(M22:M33)),"",SUM(M22:M33))</f>
        <v/>
      </c>
      <c r="N34" s="245"/>
      <c r="O34" s="221" t="str">
        <f>IF(ISERROR(AVERAGE(O22:O33)),"",SUM(O22:O33))</f>
        <v/>
      </c>
      <c r="P34" s="237" t="str">
        <f>IF(ISERROR(AVERAGE(P22:P33)),"",SUM(P22:P33))</f>
        <v/>
      </c>
      <c r="Q34" s="240" t="str">
        <f>IF(ISERROR(AVERAGE(Q22:Q33)),"",SUM(Q22:Q33))</f>
        <v/>
      </c>
      <c r="R34" s="240" t="str">
        <f t="shared" ref="R34:AT34" si="4">IF(ISERROR(AVERAGE(R22:R33)),"",SUM(R22:R33))</f>
        <v/>
      </c>
      <c r="S34" s="240" t="str">
        <f t="shared" si="4"/>
        <v/>
      </c>
      <c r="T34" s="240" t="str">
        <f t="shared" si="4"/>
        <v/>
      </c>
      <c r="U34" s="240" t="str">
        <f t="shared" si="4"/>
        <v/>
      </c>
      <c r="V34" s="240" t="str">
        <f t="shared" si="4"/>
        <v/>
      </c>
      <c r="W34" s="240" t="str">
        <f t="shared" si="4"/>
        <v/>
      </c>
      <c r="X34" s="240" t="str">
        <f t="shared" si="4"/>
        <v/>
      </c>
      <c r="Y34" s="240" t="str">
        <f t="shared" si="4"/>
        <v/>
      </c>
      <c r="Z34" s="240" t="str">
        <f t="shared" si="4"/>
        <v/>
      </c>
      <c r="AA34" s="240" t="str">
        <f t="shared" si="4"/>
        <v/>
      </c>
      <c r="AB34" s="240" t="str">
        <f t="shared" si="4"/>
        <v/>
      </c>
      <c r="AC34" s="240" t="str">
        <f t="shared" si="4"/>
        <v/>
      </c>
      <c r="AD34" s="240" t="str">
        <f t="shared" si="4"/>
        <v/>
      </c>
      <c r="AE34" s="653" t="str">
        <f t="shared" si="4"/>
        <v/>
      </c>
      <c r="AF34" s="652" t="str">
        <f t="shared" si="4"/>
        <v/>
      </c>
      <c r="AG34" s="240" t="str">
        <f t="shared" si="4"/>
        <v/>
      </c>
      <c r="AH34" s="240" t="str">
        <f t="shared" si="4"/>
        <v/>
      </c>
      <c r="AI34" s="240" t="str">
        <f t="shared" si="4"/>
        <v/>
      </c>
      <c r="AJ34" s="240" t="str">
        <f t="shared" si="4"/>
        <v/>
      </c>
      <c r="AK34" s="240" t="str">
        <f t="shared" si="4"/>
        <v/>
      </c>
      <c r="AL34" s="240" t="str">
        <f t="shared" si="4"/>
        <v/>
      </c>
      <c r="AM34" s="240" t="str">
        <f t="shared" si="4"/>
        <v/>
      </c>
      <c r="AN34" s="240" t="str">
        <f t="shared" si="4"/>
        <v/>
      </c>
      <c r="AO34" s="240" t="str">
        <f t="shared" si="4"/>
        <v/>
      </c>
      <c r="AP34" s="240" t="str">
        <f t="shared" si="4"/>
        <v/>
      </c>
      <c r="AQ34" s="240" t="str">
        <f t="shared" si="4"/>
        <v/>
      </c>
      <c r="AR34" s="240" t="str">
        <f t="shared" si="4"/>
        <v/>
      </c>
      <c r="AS34" s="240" t="str">
        <f t="shared" si="4"/>
        <v/>
      </c>
      <c r="AT34" s="240" t="str">
        <f t="shared" si="4"/>
        <v/>
      </c>
      <c r="AU34" s="56"/>
      <c r="AV34" s="55"/>
      <c r="AW34" s="13"/>
      <c r="AZ34" s="395"/>
      <c r="BA34" s="18"/>
      <c r="BB34" s="18" t="str">
        <f t="shared" si="1"/>
        <v/>
      </c>
    </row>
    <row r="35" spans="1:54" ht="14.25" customHeight="1" x14ac:dyDescent="0.25">
      <c r="A35" s="62"/>
      <c r="B35" s="591" t="s">
        <v>45</v>
      </c>
      <c r="C35" s="211"/>
      <c r="D35" s="282"/>
      <c r="E35" s="303"/>
      <c r="F35" s="303"/>
      <c r="G35" s="303"/>
      <c r="H35" s="303"/>
      <c r="J35" s="303"/>
      <c r="K35" s="303"/>
      <c r="L35" s="303"/>
      <c r="M35" s="238"/>
      <c r="N35" s="229"/>
      <c r="O35" s="225"/>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49"/>
      <c r="AV35" s="55"/>
      <c r="AW35" s="13"/>
      <c r="AZ35" s="395"/>
      <c r="BA35" s="18"/>
      <c r="BB35" s="18" t="str">
        <f t="shared" si="1"/>
        <v/>
      </c>
    </row>
    <row r="36" spans="1:54" ht="14.25" customHeight="1" thickBot="1" x14ac:dyDescent="0.3">
      <c r="A36" s="62"/>
      <c r="B36" s="404" t="s">
        <v>623</v>
      </c>
      <c r="C36" s="211"/>
      <c r="D36" s="282"/>
      <c r="E36" s="303"/>
      <c r="F36" s="303"/>
      <c r="G36" s="303"/>
      <c r="H36" s="303"/>
      <c r="J36" s="303"/>
      <c r="K36" s="303"/>
      <c r="L36" s="303"/>
      <c r="M36" s="238"/>
      <c r="N36" s="229"/>
      <c r="O36" s="225"/>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49"/>
      <c r="AV36" s="55"/>
      <c r="AW36" s="13"/>
      <c r="AZ36" s="395"/>
      <c r="BA36" s="18"/>
      <c r="BB36" s="18" t="str">
        <f t="shared" si="1"/>
        <v/>
      </c>
    </row>
    <row r="37" spans="1:54" ht="14.25" customHeight="1" x14ac:dyDescent="0.25">
      <c r="A37" s="403">
        <v>26</v>
      </c>
      <c r="B37" s="407" t="s">
        <v>683</v>
      </c>
      <c r="C37" s="405"/>
      <c r="D37" s="402"/>
      <c r="E37" s="303">
        <v>4636</v>
      </c>
      <c r="F37" s="303"/>
      <c r="G37" s="303">
        <v>1</v>
      </c>
      <c r="H37" s="303" t="s">
        <v>581</v>
      </c>
      <c r="I37" s="303" t="s">
        <v>395</v>
      </c>
      <c r="J37" s="303">
        <v>2</v>
      </c>
      <c r="K37" s="303">
        <v>35</v>
      </c>
      <c r="L37" s="303" t="s">
        <v>1201</v>
      </c>
      <c r="M37" s="124"/>
      <c r="N37" s="365"/>
      <c r="O37" s="644" t="str">
        <f>IF(ISNUMBER(M37),M37,"")</f>
        <v/>
      </c>
      <c r="P37" s="36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56"/>
      <c r="AV37" s="55"/>
      <c r="AW37" s="13"/>
      <c r="AZ37" s="395"/>
      <c r="BA37" s="18"/>
      <c r="BB37" s="18" t="str">
        <f t="shared" si="1"/>
        <v/>
      </c>
    </row>
    <row r="38" spans="1:54" ht="14.25" customHeight="1" thickBot="1" x14ac:dyDescent="0.3">
      <c r="A38" s="403">
        <v>27</v>
      </c>
      <c r="B38" s="407" t="s">
        <v>575</v>
      </c>
      <c r="C38" s="405"/>
      <c r="D38" s="402"/>
      <c r="E38" s="303">
        <v>4641</v>
      </c>
      <c r="F38" s="303"/>
      <c r="G38" s="303">
        <v>1</v>
      </c>
      <c r="H38" s="303" t="s">
        <v>581</v>
      </c>
      <c r="I38" s="303" t="s">
        <v>396</v>
      </c>
      <c r="J38" s="303">
        <v>2</v>
      </c>
      <c r="K38" s="303">
        <v>35</v>
      </c>
      <c r="L38" s="303" t="s">
        <v>1202</v>
      </c>
      <c r="M38" s="124"/>
      <c r="N38" s="365"/>
      <c r="O38" s="645" t="str">
        <f>IF(ISNUMBER(M38),M38,"")</f>
        <v/>
      </c>
      <c r="P38" s="36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56"/>
      <c r="AV38" s="55"/>
      <c r="AW38" s="13"/>
      <c r="AZ38" s="395"/>
      <c r="BA38" s="18"/>
      <c r="BB38" s="18" t="str">
        <f t="shared" si="1"/>
        <v/>
      </c>
    </row>
    <row r="39" spans="1:54" ht="3.75" customHeight="1" x14ac:dyDescent="0.25">
      <c r="A39" s="4"/>
      <c r="B39" s="22"/>
      <c r="C39" s="23"/>
      <c r="D39" s="11"/>
      <c r="E39" s="303"/>
      <c r="F39" s="303"/>
      <c r="G39" s="303"/>
      <c r="H39" s="303"/>
      <c r="I39" s="303"/>
      <c r="J39" s="303"/>
      <c r="K39" s="303"/>
      <c r="L39" s="303"/>
      <c r="M39" s="24"/>
      <c r="N39" s="48"/>
      <c r="O39" s="24"/>
      <c r="P39" s="24"/>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50"/>
      <c r="AV39" s="55"/>
      <c r="AW39" s="13"/>
    </row>
    <row r="40" spans="1:54" ht="7.5" customHeight="1" x14ac:dyDescent="0.25">
      <c r="A40" s="4"/>
      <c r="B40" s="4"/>
      <c r="C40" s="4"/>
      <c r="D40" s="4"/>
      <c r="E40" s="303"/>
      <c r="F40" s="303"/>
      <c r="G40" s="303"/>
      <c r="H40" s="303"/>
      <c r="I40" s="303"/>
      <c r="J40" s="303"/>
      <c r="K40" s="303"/>
      <c r="L40" s="303"/>
      <c r="M40" s="4"/>
      <c r="N40" s="4"/>
      <c r="O40" s="4"/>
      <c r="P40" s="1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V40" s="8"/>
      <c r="AW40" s="313"/>
    </row>
    <row r="41" spans="1:54" hidden="1" x14ac:dyDescent="0.25">
      <c r="A41" s="8"/>
      <c r="B41" s="8"/>
      <c r="C41" s="8"/>
      <c r="D41" s="8"/>
      <c r="E41" s="303"/>
      <c r="F41" s="303"/>
      <c r="G41" s="303"/>
      <c r="H41" s="303"/>
      <c r="I41" s="303"/>
      <c r="J41" s="303"/>
      <c r="K41" s="303"/>
      <c r="L41" s="303"/>
      <c r="M41" s="8"/>
      <c r="N41" s="8"/>
      <c r="O41" s="8"/>
      <c r="P41" s="25"/>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V41" s="8"/>
      <c r="AW41" s="313"/>
    </row>
    <row r="42" spans="1:54" hidden="1" x14ac:dyDescent="0.25">
      <c r="E42" s="303"/>
      <c r="F42" s="303"/>
      <c r="G42" s="303"/>
      <c r="H42" s="303"/>
      <c r="I42" s="303"/>
      <c r="J42" s="303"/>
      <c r="K42" s="303"/>
      <c r="L42" s="303"/>
      <c r="AV42" s="8"/>
    </row>
    <row r="43" spans="1:54" hidden="1" x14ac:dyDescent="0.25">
      <c r="E43" s="303"/>
      <c r="F43" s="303"/>
      <c r="G43" s="303"/>
      <c r="H43" s="303"/>
      <c r="I43" s="303"/>
      <c r="J43" s="303"/>
      <c r="K43" s="303"/>
      <c r="L43" s="303"/>
    </row>
    <row r="44" spans="1:54" hidden="1" x14ac:dyDescent="0.25">
      <c r="E44" s="303"/>
      <c r="F44" s="303"/>
      <c r="G44" s="303"/>
      <c r="H44" s="303"/>
      <c r="I44" s="303"/>
      <c r="J44" s="303"/>
      <c r="K44" s="303"/>
      <c r="L44" s="303"/>
    </row>
    <row r="45" spans="1:54" hidden="1" x14ac:dyDescent="0.25">
      <c r="E45" s="303"/>
      <c r="F45" s="303"/>
      <c r="G45" s="303"/>
      <c r="H45" s="303"/>
      <c r="I45" s="303"/>
      <c r="J45" s="303"/>
      <c r="K45" s="303"/>
      <c r="L45" s="303"/>
    </row>
    <row r="46" spans="1:54" hidden="1" x14ac:dyDescent="0.25">
      <c r="E46" s="303"/>
      <c r="F46" s="303"/>
      <c r="G46" s="303"/>
      <c r="H46" s="303"/>
      <c r="I46" s="303"/>
      <c r="J46" s="303"/>
      <c r="K46" s="303"/>
      <c r="L46" s="303"/>
    </row>
    <row r="47" spans="1:54" hidden="1" x14ac:dyDescent="0.25">
      <c r="E47" s="303"/>
      <c r="F47" s="303"/>
      <c r="G47" s="303"/>
      <c r="H47" s="303"/>
      <c r="I47" s="303"/>
      <c r="J47" s="303"/>
      <c r="K47" s="303"/>
      <c r="L47" s="303"/>
    </row>
    <row r="48" spans="1:54" hidden="1" x14ac:dyDescent="0.25">
      <c r="E48" s="303"/>
      <c r="F48" s="303"/>
      <c r="G48" s="303"/>
      <c r="H48" s="303"/>
      <c r="I48" s="303"/>
      <c r="J48" s="303"/>
      <c r="K48" s="303"/>
      <c r="L48" s="303"/>
    </row>
    <row r="49" spans="5:12" hidden="1" x14ac:dyDescent="0.25">
      <c r="E49" s="303"/>
      <c r="F49" s="303"/>
      <c r="G49" s="303"/>
      <c r="H49" s="303"/>
      <c r="I49" s="303"/>
      <c r="J49" s="303"/>
      <c r="K49" s="303"/>
      <c r="L49" s="303"/>
    </row>
    <row r="50" spans="5:12" hidden="1" x14ac:dyDescent="0.25">
      <c r="E50" s="303"/>
      <c r="F50" s="303"/>
      <c r="G50" s="303"/>
      <c r="H50" s="303"/>
      <c r="I50" s="303"/>
      <c r="J50" s="303"/>
      <c r="K50" s="303"/>
      <c r="L50" s="303"/>
    </row>
    <row r="51" spans="5:12" hidden="1" x14ac:dyDescent="0.25">
      <c r="E51" s="303"/>
      <c r="F51" s="303"/>
      <c r="G51" s="303"/>
      <c r="H51" s="303"/>
      <c r="I51" s="303"/>
      <c r="J51" s="303"/>
      <c r="K51" s="303"/>
      <c r="L51" s="303"/>
    </row>
    <row r="52" spans="5:12" hidden="1" x14ac:dyDescent="0.25">
      <c r="E52" s="303"/>
      <c r="F52" s="303"/>
      <c r="G52" s="303"/>
      <c r="H52" s="303"/>
      <c r="I52" s="303"/>
      <c r="J52" s="303"/>
      <c r="K52" s="303"/>
      <c r="L52" s="303"/>
    </row>
    <row r="53" spans="5:12" hidden="1" x14ac:dyDescent="0.25">
      <c r="E53" s="303"/>
      <c r="F53" s="303"/>
      <c r="G53" s="303"/>
      <c r="H53" s="303"/>
      <c r="I53" s="303"/>
      <c r="J53" s="303"/>
      <c r="K53" s="303"/>
      <c r="L53" s="303"/>
    </row>
    <row r="54" spans="5:12" hidden="1" x14ac:dyDescent="0.25">
      <c r="E54" s="303"/>
      <c r="F54" s="303"/>
      <c r="G54" s="303"/>
      <c r="H54" s="303"/>
      <c r="I54" s="303"/>
      <c r="J54" s="303"/>
      <c r="K54" s="303"/>
      <c r="L54" s="303"/>
    </row>
    <row r="55" spans="5:12" hidden="1" x14ac:dyDescent="0.25">
      <c r="E55" s="303"/>
      <c r="F55" s="303"/>
      <c r="G55" s="303"/>
      <c r="H55" s="303"/>
      <c r="I55" s="303"/>
      <c r="J55" s="303"/>
      <c r="K55" s="303"/>
      <c r="L55" s="303"/>
    </row>
    <row r="56" spans="5:12" hidden="1" x14ac:dyDescent="0.25">
      <c r="E56" s="303"/>
      <c r="F56" s="303"/>
      <c r="G56" s="303"/>
      <c r="H56" s="303"/>
      <c r="I56" s="303"/>
      <c r="J56" s="303"/>
      <c r="K56" s="303"/>
      <c r="L56" s="303"/>
    </row>
    <row r="57" spans="5:12" hidden="1" x14ac:dyDescent="0.25">
      <c r="E57" s="303"/>
      <c r="F57" s="303"/>
      <c r="G57" s="303"/>
      <c r="H57" s="303"/>
      <c r="I57" s="303"/>
      <c r="J57" s="303"/>
      <c r="K57" s="303"/>
      <c r="L57" s="303"/>
    </row>
    <row r="58" spans="5:12" hidden="1" x14ac:dyDescent="0.25">
      <c r="E58" s="303"/>
      <c r="F58" s="303"/>
      <c r="G58" s="303"/>
      <c r="H58" s="303"/>
      <c r="I58" s="303"/>
      <c r="J58" s="303"/>
      <c r="K58" s="303"/>
      <c r="L58" s="303"/>
    </row>
    <row r="59" spans="5:12" hidden="1" x14ac:dyDescent="0.25">
      <c r="E59" s="303"/>
      <c r="F59" s="303"/>
      <c r="G59" s="303"/>
      <c r="H59" s="303"/>
      <c r="I59" s="303"/>
      <c r="J59" s="303"/>
      <c r="K59" s="303"/>
      <c r="L59" s="303"/>
    </row>
    <row r="60" spans="5:12" hidden="1" x14ac:dyDescent="0.25">
      <c r="E60" s="303"/>
      <c r="F60" s="303"/>
      <c r="G60" s="303"/>
      <c r="H60" s="303"/>
      <c r="I60" s="303"/>
      <c r="J60" s="303"/>
      <c r="K60" s="303"/>
      <c r="L60" s="303"/>
    </row>
    <row r="61" spans="5:12" hidden="1" x14ac:dyDescent="0.25">
      <c r="E61" s="303"/>
      <c r="F61" s="303"/>
      <c r="G61" s="303"/>
      <c r="H61" s="303"/>
      <c r="I61" s="303"/>
      <c r="J61" s="303"/>
      <c r="K61" s="303"/>
      <c r="L61" s="303"/>
    </row>
    <row r="62" spans="5:12" hidden="1" x14ac:dyDescent="0.25">
      <c r="E62" s="303"/>
      <c r="F62" s="303"/>
      <c r="G62" s="303"/>
      <c r="H62" s="303"/>
      <c r="I62" s="303"/>
      <c r="J62" s="303"/>
      <c r="K62" s="303"/>
      <c r="L62" s="303"/>
    </row>
    <row r="63" spans="5:12" hidden="1" x14ac:dyDescent="0.25">
      <c r="E63" s="303"/>
      <c r="F63" s="303"/>
      <c r="G63" s="303"/>
      <c r="H63" s="303"/>
      <c r="I63" s="303"/>
      <c r="J63" s="303"/>
      <c r="K63" s="303"/>
      <c r="L63" s="303"/>
    </row>
    <row r="64" spans="5:12" hidden="1" x14ac:dyDescent="0.25">
      <c r="E64" s="303"/>
      <c r="F64" s="303"/>
      <c r="G64" s="303"/>
      <c r="H64" s="303"/>
      <c r="I64" s="303"/>
      <c r="J64" s="303"/>
      <c r="K64" s="303"/>
      <c r="L64" s="303"/>
    </row>
    <row r="65" spans="5:12" hidden="1" x14ac:dyDescent="0.25">
      <c r="E65" s="303"/>
      <c r="F65" s="303"/>
      <c r="G65" s="303"/>
      <c r="H65" s="303"/>
      <c r="I65" s="303"/>
      <c r="J65" s="303"/>
      <c r="K65" s="303"/>
      <c r="L65" s="303"/>
    </row>
    <row r="66" spans="5:12" hidden="1" x14ac:dyDescent="0.25">
      <c r="E66" s="303"/>
      <c r="F66" s="303"/>
      <c r="G66" s="303"/>
      <c r="H66" s="303"/>
      <c r="I66" s="303"/>
      <c r="J66" s="303"/>
      <c r="K66" s="303"/>
      <c r="L66" s="303"/>
    </row>
    <row r="67" spans="5:12" hidden="1" x14ac:dyDescent="0.25">
      <c r="E67" s="303"/>
      <c r="F67" s="303"/>
      <c r="G67" s="303"/>
      <c r="H67" s="303"/>
      <c r="I67" s="303"/>
      <c r="J67" s="303"/>
      <c r="K67" s="303"/>
      <c r="L67" s="303"/>
    </row>
    <row r="68" spans="5:12" hidden="1" x14ac:dyDescent="0.25">
      <c r="E68" s="303"/>
      <c r="F68" s="303"/>
      <c r="G68" s="303"/>
      <c r="H68" s="303"/>
      <c r="I68" s="303"/>
      <c r="J68" s="303"/>
      <c r="K68" s="303"/>
      <c r="L68" s="303"/>
    </row>
    <row r="69" spans="5:12" hidden="1" x14ac:dyDescent="0.25">
      <c r="E69" s="303"/>
      <c r="F69" s="303"/>
      <c r="G69" s="303"/>
      <c r="H69" s="303"/>
      <c r="I69" s="303"/>
      <c r="J69" s="303"/>
      <c r="K69" s="303"/>
      <c r="L69" s="303"/>
    </row>
    <row r="70" spans="5:12" hidden="1" x14ac:dyDescent="0.25">
      <c r="E70" s="303"/>
      <c r="F70" s="303"/>
      <c r="G70" s="303"/>
      <c r="H70" s="303"/>
      <c r="I70" s="303"/>
      <c r="J70" s="303"/>
      <c r="K70" s="303"/>
      <c r="L70" s="303"/>
    </row>
    <row r="71" spans="5:12" hidden="1" x14ac:dyDescent="0.25">
      <c r="E71" s="303"/>
      <c r="F71" s="303"/>
      <c r="G71" s="303"/>
      <c r="H71" s="303"/>
      <c r="I71" s="303"/>
      <c r="J71" s="303"/>
      <c r="K71" s="303"/>
      <c r="L71" s="303"/>
    </row>
    <row r="72" spans="5:12" hidden="1" x14ac:dyDescent="0.25">
      <c r="E72" s="303"/>
      <c r="F72" s="303"/>
      <c r="G72" s="303"/>
      <c r="H72" s="303"/>
      <c r="I72" s="303"/>
      <c r="J72" s="303"/>
      <c r="K72" s="303"/>
      <c r="L72" s="303"/>
    </row>
    <row r="73" spans="5:12" hidden="1" x14ac:dyDescent="0.25">
      <c r="E73" s="303"/>
      <c r="F73" s="303"/>
      <c r="G73" s="303"/>
      <c r="H73" s="303"/>
      <c r="I73" s="303"/>
      <c r="J73" s="303"/>
      <c r="K73" s="303"/>
      <c r="L73" s="303"/>
    </row>
    <row r="74" spans="5:12" hidden="1" x14ac:dyDescent="0.25">
      <c r="E74" s="303"/>
      <c r="F74" s="303"/>
      <c r="G74" s="303"/>
      <c r="H74" s="303"/>
      <c r="I74" s="303"/>
      <c r="J74" s="303"/>
      <c r="K74" s="303"/>
      <c r="L74" s="303"/>
    </row>
    <row r="75" spans="5:12" hidden="1" x14ac:dyDescent="0.25">
      <c r="E75" s="303"/>
      <c r="F75" s="303"/>
      <c r="G75" s="303"/>
      <c r="H75" s="303"/>
      <c r="I75" s="303"/>
      <c r="J75" s="303"/>
      <c r="K75" s="303"/>
      <c r="L75" s="303"/>
    </row>
    <row r="76" spans="5:12" hidden="1" x14ac:dyDescent="0.25">
      <c r="E76" s="303"/>
      <c r="F76" s="303"/>
      <c r="G76" s="303"/>
      <c r="H76" s="303"/>
      <c r="I76" s="303"/>
      <c r="J76" s="303"/>
      <c r="K76" s="303"/>
      <c r="L76" s="303"/>
    </row>
    <row r="77" spans="5:12" hidden="1" x14ac:dyDescent="0.25">
      <c r="E77" s="303"/>
      <c r="F77" s="303"/>
      <c r="G77" s="303"/>
      <c r="H77" s="303"/>
      <c r="I77" s="303"/>
      <c r="J77" s="303"/>
      <c r="K77" s="303"/>
      <c r="L77" s="303"/>
    </row>
    <row r="78" spans="5:12" hidden="1" x14ac:dyDescent="0.25">
      <c r="E78" s="303"/>
      <c r="F78" s="303"/>
      <c r="G78" s="303"/>
      <c r="H78" s="303"/>
      <c r="I78" s="303"/>
      <c r="J78" s="303"/>
      <c r="K78" s="303"/>
      <c r="L78" s="303"/>
    </row>
    <row r="79" spans="5:12" hidden="1" x14ac:dyDescent="0.25">
      <c r="E79" s="303"/>
      <c r="F79" s="303"/>
      <c r="G79" s="303"/>
      <c r="H79" s="303"/>
      <c r="I79" s="303"/>
      <c r="J79" s="303"/>
      <c r="K79" s="303"/>
      <c r="L79" s="303"/>
    </row>
    <row r="80" spans="5:12" hidden="1" x14ac:dyDescent="0.25">
      <c r="E80" s="303"/>
      <c r="F80" s="303"/>
      <c r="G80" s="303"/>
      <c r="H80" s="303"/>
      <c r="I80" s="303"/>
      <c r="J80" s="303"/>
      <c r="K80" s="303"/>
      <c r="L80" s="303"/>
    </row>
    <row r="81" spans="5:12" hidden="1" x14ac:dyDescent="0.25">
      <c r="E81" s="303"/>
      <c r="F81" s="303"/>
      <c r="G81" s="303"/>
      <c r="H81" s="303"/>
      <c r="I81" s="303"/>
      <c r="J81" s="303"/>
      <c r="K81" s="303"/>
      <c r="L81" s="303"/>
    </row>
    <row r="82" spans="5:12" hidden="1" x14ac:dyDescent="0.25">
      <c r="E82" s="303"/>
      <c r="F82" s="303"/>
      <c r="G82" s="303"/>
      <c r="H82" s="303"/>
      <c r="I82" s="303"/>
      <c r="J82" s="303"/>
      <c r="K82" s="303"/>
      <c r="L82" s="303"/>
    </row>
    <row r="83" spans="5:12" hidden="1" x14ac:dyDescent="0.25">
      <c r="E83" s="303"/>
      <c r="F83" s="303"/>
      <c r="G83" s="303"/>
      <c r="H83" s="303"/>
      <c r="I83" s="303"/>
      <c r="J83" s="303"/>
      <c r="K83" s="303"/>
      <c r="L83" s="303"/>
    </row>
    <row r="84" spans="5:12" hidden="1" x14ac:dyDescent="0.25">
      <c r="E84" s="303"/>
      <c r="F84" s="303"/>
      <c r="G84" s="303"/>
      <c r="H84" s="303"/>
      <c r="I84" s="303"/>
      <c r="J84" s="303"/>
      <c r="K84" s="303"/>
      <c r="L84" s="303"/>
    </row>
    <row r="85" spans="5:12" hidden="1" x14ac:dyDescent="0.25">
      <c r="E85" s="303"/>
      <c r="F85" s="303"/>
      <c r="G85" s="303"/>
      <c r="H85" s="303"/>
      <c r="I85" s="303"/>
      <c r="J85" s="303"/>
      <c r="K85" s="303"/>
      <c r="L85" s="303"/>
    </row>
    <row r="86" spans="5:12" hidden="1" x14ac:dyDescent="0.25">
      <c r="E86" s="303"/>
      <c r="F86" s="303"/>
      <c r="G86" s="303"/>
      <c r="H86" s="303"/>
      <c r="I86" s="303"/>
      <c r="J86" s="303"/>
      <c r="K86" s="303"/>
      <c r="L86" s="303"/>
    </row>
    <row r="87" spans="5:12" hidden="1" x14ac:dyDescent="0.25">
      <c r="E87" s="303"/>
      <c r="F87" s="303"/>
      <c r="G87" s="303"/>
      <c r="H87" s="303"/>
      <c r="I87" s="303"/>
      <c r="J87" s="303"/>
      <c r="K87" s="303"/>
      <c r="L87" s="303"/>
    </row>
    <row r="88" spans="5:12" hidden="1" x14ac:dyDescent="0.25">
      <c r="E88" s="303"/>
      <c r="F88" s="303"/>
      <c r="G88" s="303"/>
      <c r="H88" s="303"/>
      <c r="I88" s="303"/>
      <c r="J88" s="303"/>
      <c r="K88" s="303"/>
      <c r="L88" s="303"/>
    </row>
    <row r="89" spans="5:12" hidden="1" x14ac:dyDescent="0.25">
      <c r="E89" s="303"/>
      <c r="F89" s="303"/>
      <c r="G89" s="303"/>
      <c r="H89" s="303"/>
      <c r="I89" s="303"/>
      <c r="J89" s="303"/>
      <c r="K89" s="303"/>
      <c r="L89" s="303"/>
    </row>
    <row r="90" spans="5:12" hidden="1" x14ac:dyDescent="0.25">
      <c r="E90" s="303"/>
      <c r="F90" s="303"/>
      <c r="G90" s="303"/>
      <c r="H90" s="303"/>
      <c r="I90" s="303"/>
      <c r="J90" s="303"/>
      <c r="K90" s="303"/>
      <c r="L90" s="303"/>
    </row>
    <row r="91" spans="5:12" hidden="1" x14ac:dyDescent="0.25">
      <c r="E91" s="303"/>
      <c r="F91" s="303"/>
      <c r="G91" s="303"/>
      <c r="H91" s="303"/>
      <c r="I91" s="303"/>
      <c r="J91" s="303"/>
      <c r="K91" s="303"/>
      <c r="L91" s="303"/>
    </row>
    <row r="92" spans="5:12" hidden="1" x14ac:dyDescent="0.25">
      <c r="E92" s="303"/>
      <c r="F92" s="303"/>
      <c r="G92" s="303"/>
      <c r="H92" s="303"/>
      <c r="I92" s="303"/>
      <c r="J92" s="303"/>
      <c r="K92" s="303"/>
      <c r="L92" s="303"/>
    </row>
    <row r="93" spans="5:12" hidden="1" x14ac:dyDescent="0.25">
      <c r="E93" s="303"/>
      <c r="F93" s="303"/>
      <c r="G93" s="303"/>
      <c r="H93" s="303"/>
      <c r="I93" s="303"/>
      <c r="J93" s="303"/>
      <c r="K93" s="303"/>
      <c r="L93" s="303"/>
    </row>
    <row r="94" spans="5:12" hidden="1" x14ac:dyDescent="0.25">
      <c r="E94" s="303"/>
      <c r="F94" s="303"/>
      <c r="G94" s="303"/>
      <c r="H94" s="303"/>
      <c r="I94" s="303"/>
      <c r="J94" s="303"/>
      <c r="K94" s="303"/>
      <c r="L94" s="303"/>
    </row>
    <row r="95" spans="5:12" hidden="1" x14ac:dyDescent="0.25">
      <c r="E95" s="303"/>
      <c r="F95" s="303"/>
      <c r="G95" s="303"/>
      <c r="H95" s="303"/>
      <c r="I95" s="303"/>
      <c r="J95" s="303"/>
      <c r="K95" s="303"/>
      <c r="L95" s="303"/>
    </row>
    <row r="96" spans="5:12" hidden="1" x14ac:dyDescent="0.25">
      <c r="E96" s="303"/>
      <c r="F96" s="303"/>
      <c r="G96" s="303"/>
      <c r="H96" s="303"/>
      <c r="I96" s="303"/>
      <c r="J96" s="303"/>
      <c r="K96" s="303"/>
      <c r="L96" s="303"/>
    </row>
    <row r="97" spans="5:12" hidden="1" x14ac:dyDescent="0.25">
      <c r="E97" s="303"/>
      <c r="F97" s="303"/>
      <c r="G97" s="303"/>
      <c r="H97" s="303"/>
      <c r="I97" s="303"/>
      <c r="J97" s="303"/>
      <c r="K97" s="303"/>
      <c r="L97" s="303"/>
    </row>
    <row r="98" spans="5:12" hidden="1" x14ac:dyDescent="0.25">
      <c r="E98" s="303"/>
      <c r="F98" s="303"/>
      <c r="G98" s="303"/>
      <c r="H98" s="303"/>
      <c r="I98" s="303"/>
      <c r="J98" s="303"/>
      <c r="K98" s="303"/>
      <c r="L98" s="303"/>
    </row>
    <row r="99" spans="5:12" hidden="1" x14ac:dyDescent="0.25">
      <c r="E99" s="303"/>
      <c r="F99" s="303"/>
      <c r="G99" s="303"/>
      <c r="H99" s="303"/>
      <c r="I99" s="303"/>
      <c r="J99" s="303"/>
      <c r="K99" s="303"/>
      <c r="L99" s="303"/>
    </row>
    <row r="100" spans="5:12" hidden="1" x14ac:dyDescent="0.25">
      <c r="E100" s="303"/>
      <c r="F100" s="303"/>
      <c r="G100" s="303"/>
      <c r="H100" s="303"/>
      <c r="I100" s="303"/>
      <c r="J100" s="303"/>
      <c r="K100" s="303"/>
      <c r="L100" s="303"/>
    </row>
    <row r="101" spans="5:12" hidden="1" x14ac:dyDescent="0.25">
      <c r="E101" s="303"/>
      <c r="F101" s="303"/>
      <c r="G101" s="303"/>
      <c r="H101" s="303"/>
      <c r="I101" s="303"/>
      <c r="J101" s="303"/>
      <c r="K101" s="303"/>
      <c r="L101" s="303"/>
    </row>
    <row r="102" spans="5:12" hidden="1" x14ac:dyDescent="0.25">
      <c r="E102" s="303"/>
      <c r="F102" s="303"/>
      <c r="G102" s="303"/>
      <c r="H102" s="303"/>
      <c r="I102" s="303"/>
      <c r="J102" s="303"/>
      <c r="K102" s="303"/>
      <c r="L102" s="303"/>
    </row>
    <row r="103" spans="5:12" hidden="1" x14ac:dyDescent="0.25">
      <c r="E103" s="303"/>
      <c r="F103" s="303"/>
      <c r="G103" s="303"/>
      <c r="H103" s="303"/>
      <c r="I103" s="303"/>
      <c r="J103" s="303"/>
      <c r="K103" s="303"/>
      <c r="L103" s="303"/>
    </row>
    <row r="104" spans="5:12" hidden="1" x14ac:dyDescent="0.25">
      <c r="E104" s="303"/>
      <c r="F104" s="303"/>
      <c r="G104" s="303"/>
      <c r="H104" s="303"/>
      <c r="I104" s="303"/>
      <c r="J104" s="303"/>
      <c r="K104" s="303"/>
      <c r="L104" s="303"/>
    </row>
    <row r="105" spans="5:12" hidden="1" x14ac:dyDescent="0.25">
      <c r="E105" s="303"/>
      <c r="F105" s="303"/>
      <c r="G105" s="303"/>
      <c r="H105" s="303"/>
      <c r="I105" s="303"/>
      <c r="J105" s="303"/>
      <c r="K105" s="303"/>
      <c r="L105" s="303"/>
    </row>
    <row r="106" spans="5:12" hidden="1" x14ac:dyDescent="0.25">
      <c r="E106" s="303"/>
      <c r="F106" s="303"/>
      <c r="G106" s="303"/>
      <c r="H106" s="303"/>
      <c r="I106" s="303"/>
      <c r="J106" s="303"/>
      <c r="K106" s="303"/>
      <c r="L106" s="303"/>
    </row>
    <row r="107" spans="5:12" hidden="1" x14ac:dyDescent="0.25">
      <c r="E107" s="303"/>
      <c r="F107" s="303"/>
      <c r="G107" s="303"/>
      <c r="H107" s="303"/>
      <c r="I107" s="303"/>
      <c r="J107" s="303"/>
      <c r="K107" s="303"/>
      <c r="L107" s="303"/>
    </row>
    <row r="108" spans="5:12" hidden="1" x14ac:dyDescent="0.25">
      <c r="E108" s="303"/>
      <c r="F108" s="303"/>
      <c r="G108" s="303"/>
      <c r="H108" s="303"/>
      <c r="I108" s="303"/>
      <c r="J108" s="303"/>
      <c r="K108" s="303"/>
      <c r="L108" s="303"/>
    </row>
    <row r="109" spans="5:12" hidden="1" x14ac:dyDescent="0.25">
      <c r="E109" s="303"/>
      <c r="F109" s="303"/>
      <c r="G109" s="303"/>
      <c r="H109" s="303"/>
      <c r="I109" s="303"/>
      <c r="J109" s="303"/>
      <c r="K109" s="303"/>
      <c r="L109" s="303"/>
    </row>
    <row r="110" spans="5:12" hidden="1" x14ac:dyDescent="0.25">
      <c r="E110" s="303"/>
      <c r="F110" s="303"/>
      <c r="G110" s="303"/>
      <c r="H110" s="303"/>
      <c r="I110" s="303"/>
      <c r="J110" s="303"/>
      <c r="K110" s="303"/>
      <c r="L110" s="303"/>
    </row>
    <row r="111" spans="5:12" hidden="1" x14ac:dyDescent="0.25">
      <c r="E111" s="303"/>
      <c r="F111" s="303"/>
      <c r="G111" s="303"/>
      <c r="H111" s="303"/>
      <c r="I111" s="303"/>
      <c r="J111" s="303"/>
      <c r="K111" s="303"/>
      <c r="L111" s="303"/>
    </row>
    <row r="112" spans="5:12" hidden="1" x14ac:dyDescent="0.25">
      <c r="E112" s="303"/>
      <c r="F112" s="303"/>
      <c r="G112" s="303"/>
      <c r="H112" s="303"/>
      <c r="I112" s="303"/>
      <c r="J112" s="303"/>
      <c r="K112" s="303"/>
      <c r="L112" s="303"/>
    </row>
    <row r="113" spans="5:12" hidden="1" x14ac:dyDescent="0.25">
      <c r="E113" s="303"/>
      <c r="F113" s="303"/>
      <c r="G113" s="303"/>
      <c r="H113" s="303"/>
      <c r="I113" s="303"/>
      <c r="J113" s="303"/>
      <c r="K113" s="303"/>
      <c r="L113" s="303"/>
    </row>
    <row r="114" spans="5:12" hidden="1" x14ac:dyDescent="0.25">
      <c r="E114" s="303"/>
      <c r="F114" s="303"/>
      <c r="G114" s="303"/>
      <c r="H114" s="303"/>
      <c r="I114" s="303"/>
      <c r="J114" s="303"/>
      <c r="K114" s="303"/>
      <c r="L114" s="303"/>
    </row>
    <row r="115" spans="5:12" hidden="1" x14ac:dyDescent="0.25">
      <c r="E115" s="303"/>
      <c r="F115" s="303"/>
      <c r="G115" s="303"/>
      <c r="H115" s="303"/>
      <c r="I115" s="303"/>
      <c r="J115" s="303"/>
      <c r="K115" s="303"/>
      <c r="L115" s="303"/>
    </row>
    <row r="116" spans="5:12" hidden="1" x14ac:dyDescent="0.25">
      <c r="E116" s="303"/>
      <c r="F116" s="303"/>
      <c r="G116" s="303"/>
      <c r="H116" s="303"/>
      <c r="I116" s="303"/>
      <c r="J116" s="303"/>
      <c r="K116" s="303"/>
      <c r="L116" s="303"/>
    </row>
    <row r="117" spans="5:12" hidden="1" x14ac:dyDescent="0.25">
      <c r="E117" s="303"/>
      <c r="F117" s="303"/>
      <c r="G117" s="303"/>
      <c r="H117" s="303"/>
      <c r="I117" s="303"/>
      <c r="J117" s="303"/>
      <c r="K117" s="303"/>
      <c r="L117" s="303"/>
    </row>
    <row r="118" spans="5:12" hidden="1" x14ac:dyDescent="0.25">
      <c r="E118" s="303"/>
      <c r="F118" s="303"/>
      <c r="G118" s="303"/>
      <c r="H118" s="303"/>
      <c r="I118" s="303"/>
      <c r="J118" s="303"/>
      <c r="K118" s="303"/>
      <c r="L118" s="303"/>
    </row>
    <row r="119" spans="5:12" hidden="1" x14ac:dyDescent="0.25">
      <c r="E119" s="303"/>
      <c r="F119" s="303"/>
      <c r="G119" s="303"/>
      <c r="H119" s="303"/>
      <c r="I119" s="303"/>
      <c r="J119" s="303"/>
      <c r="K119" s="303"/>
      <c r="L119" s="303"/>
    </row>
    <row r="120" spans="5:12" hidden="1" x14ac:dyDescent="0.25">
      <c r="E120" s="303"/>
      <c r="F120" s="303"/>
      <c r="G120" s="303"/>
      <c r="H120" s="303"/>
      <c r="I120" s="303"/>
      <c r="J120" s="303"/>
      <c r="K120" s="303"/>
      <c r="L120" s="303"/>
    </row>
    <row r="121" spans="5:12" hidden="1" x14ac:dyDescent="0.25">
      <c r="E121" s="303"/>
      <c r="F121" s="303"/>
      <c r="G121" s="303"/>
      <c r="H121" s="303"/>
      <c r="I121" s="303"/>
      <c r="J121" s="303"/>
      <c r="K121" s="303"/>
      <c r="L121" s="303"/>
    </row>
    <row r="122" spans="5:12" hidden="1" x14ac:dyDescent="0.25">
      <c r="E122" s="303"/>
      <c r="F122" s="303"/>
      <c r="G122" s="303"/>
      <c r="H122" s="303"/>
      <c r="I122" s="303"/>
      <c r="J122" s="303"/>
      <c r="K122" s="303"/>
      <c r="L122" s="303"/>
    </row>
    <row r="123" spans="5:12" hidden="1" x14ac:dyDescent="0.25">
      <c r="E123" s="303"/>
      <c r="F123" s="303"/>
      <c r="G123" s="303"/>
      <c r="H123" s="303"/>
      <c r="I123" s="303"/>
      <c r="J123" s="303"/>
      <c r="K123" s="303"/>
      <c r="L123" s="303"/>
    </row>
    <row r="124" spans="5:12" hidden="1" x14ac:dyDescent="0.25">
      <c r="E124" s="303"/>
      <c r="F124" s="303"/>
      <c r="G124" s="303"/>
      <c r="H124" s="303"/>
      <c r="I124" s="303"/>
      <c r="J124" s="303"/>
      <c r="K124" s="303"/>
      <c r="L124" s="303"/>
    </row>
    <row r="125" spans="5:12" hidden="1" x14ac:dyDescent="0.25">
      <c r="E125" s="303"/>
      <c r="F125" s="303"/>
      <c r="G125" s="303"/>
      <c r="H125" s="303"/>
      <c r="I125" s="303"/>
      <c r="J125" s="303"/>
      <c r="K125" s="303"/>
      <c r="L125" s="303"/>
    </row>
    <row r="126" spans="5:12" hidden="1" x14ac:dyDescent="0.25">
      <c r="E126" s="303"/>
      <c r="F126" s="303"/>
      <c r="G126" s="303"/>
      <c r="H126" s="303"/>
      <c r="I126" s="303"/>
      <c r="J126" s="303"/>
      <c r="K126" s="303"/>
      <c r="L126" s="303"/>
    </row>
    <row r="127" spans="5:12" hidden="1" x14ac:dyDescent="0.25">
      <c r="E127" s="303"/>
      <c r="F127" s="303"/>
      <c r="G127" s="303"/>
      <c r="H127" s="303"/>
      <c r="I127" s="303"/>
      <c r="J127" s="303"/>
      <c r="K127" s="303"/>
      <c r="L127" s="303"/>
    </row>
    <row r="128" spans="5:12" hidden="1" x14ac:dyDescent="0.25">
      <c r="E128" s="303"/>
      <c r="F128" s="303"/>
      <c r="G128" s="303"/>
      <c r="H128" s="303"/>
      <c r="I128" s="303"/>
      <c r="J128" s="303"/>
      <c r="K128" s="303"/>
      <c r="L128" s="303"/>
    </row>
    <row r="129" spans="5:12" hidden="1" x14ac:dyDescent="0.25">
      <c r="E129" s="303"/>
      <c r="F129" s="303"/>
      <c r="G129" s="303"/>
      <c r="H129" s="303"/>
      <c r="I129" s="303"/>
      <c r="J129" s="303"/>
      <c r="K129" s="303"/>
      <c r="L129" s="303"/>
    </row>
    <row r="130" spans="5:12" hidden="1" x14ac:dyDescent="0.25">
      <c r="E130" s="303"/>
      <c r="F130" s="303"/>
      <c r="G130" s="303"/>
      <c r="H130" s="303"/>
      <c r="I130" s="303"/>
      <c r="J130" s="303"/>
      <c r="K130" s="303"/>
      <c r="L130" s="303"/>
    </row>
    <row r="131" spans="5:12" hidden="1" x14ac:dyDescent="0.25">
      <c r="E131" s="303"/>
      <c r="F131" s="303"/>
      <c r="G131" s="303"/>
      <c r="H131" s="303"/>
      <c r="I131" s="303"/>
      <c r="J131" s="303"/>
      <c r="K131" s="303"/>
      <c r="L131" s="303"/>
    </row>
    <row r="132" spans="5:12" hidden="1" x14ac:dyDescent="0.25">
      <c r="E132" s="303"/>
      <c r="F132" s="303"/>
      <c r="G132" s="303"/>
      <c r="H132" s="303"/>
      <c r="I132" s="303"/>
      <c r="J132" s="303"/>
      <c r="K132" s="303"/>
      <c r="L132" s="303"/>
    </row>
    <row r="133" spans="5:12" hidden="1" x14ac:dyDescent="0.25">
      <c r="E133" s="303"/>
      <c r="F133" s="303"/>
      <c r="G133" s="303"/>
      <c r="H133" s="303"/>
      <c r="I133" s="303"/>
      <c r="J133" s="303"/>
      <c r="K133" s="303"/>
      <c r="L133" s="303"/>
    </row>
    <row r="134" spans="5:12" hidden="1" x14ac:dyDescent="0.25">
      <c r="E134" s="303"/>
      <c r="F134" s="303"/>
      <c r="G134" s="303"/>
      <c r="H134" s="303"/>
      <c r="I134" s="303"/>
      <c r="J134" s="303"/>
      <c r="K134" s="303"/>
      <c r="L134" s="303"/>
    </row>
    <row r="135" spans="5:12" hidden="1" x14ac:dyDescent="0.25">
      <c r="E135" s="303"/>
      <c r="F135" s="303"/>
      <c r="G135" s="303"/>
      <c r="H135" s="303"/>
      <c r="I135" s="303"/>
      <c r="J135" s="303"/>
      <c r="K135" s="303"/>
      <c r="L135" s="303"/>
    </row>
    <row r="136" spans="5:12" hidden="1" x14ac:dyDescent="0.25">
      <c r="E136" s="303"/>
      <c r="F136" s="303"/>
      <c r="G136" s="303"/>
      <c r="H136" s="303"/>
      <c r="I136" s="303"/>
      <c r="J136" s="303"/>
      <c r="K136" s="303"/>
      <c r="L136" s="303"/>
    </row>
    <row r="137" spans="5:12" hidden="1" x14ac:dyDescent="0.25">
      <c r="E137" s="303"/>
      <c r="F137" s="303"/>
      <c r="G137" s="303"/>
      <c r="H137" s="303"/>
      <c r="I137" s="303"/>
      <c r="J137" s="303"/>
      <c r="K137" s="303"/>
      <c r="L137" s="303"/>
    </row>
    <row r="138" spans="5:12" hidden="1" x14ac:dyDescent="0.25">
      <c r="E138" s="303"/>
      <c r="F138" s="303"/>
      <c r="G138" s="303"/>
      <c r="H138" s="303"/>
      <c r="I138" s="303"/>
      <c r="J138" s="303"/>
      <c r="K138" s="303"/>
      <c r="L138" s="303"/>
    </row>
    <row r="139" spans="5:12" hidden="1" x14ac:dyDescent="0.25">
      <c r="E139" s="303"/>
      <c r="F139" s="303"/>
      <c r="G139" s="303"/>
      <c r="H139" s="303"/>
      <c r="I139" s="303"/>
      <c r="J139" s="303"/>
      <c r="K139" s="303"/>
      <c r="L139" s="303"/>
    </row>
    <row r="140" spans="5:12" hidden="1" x14ac:dyDescent="0.25">
      <c r="E140" s="303"/>
      <c r="F140" s="303"/>
      <c r="G140" s="303"/>
      <c r="H140" s="303"/>
      <c r="I140" s="303"/>
      <c r="J140" s="303"/>
      <c r="K140" s="303"/>
      <c r="L140" s="303"/>
    </row>
    <row r="141" spans="5:12" hidden="1" x14ac:dyDescent="0.25">
      <c r="E141" s="303"/>
      <c r="F141" s="303"/>
      <c r="G141" s="303"/>
      <c r="H141" s="303"/>
      <c r="I141" s="303"/>
      <c r="J141" s="303"/>
      <c r="K141" s="303"/>
      <c r="L141" s="303"/>
    </row>
    <row r="142" spans="5:12" hidden="1" x14ac:dyDescent="0.25">
      <c r="E142" s="303"/>
      <c r="F142" s="303"/>
      <c r="G142" s="303"/>
      <c r="H142" s="303"/>
      <c r="I142" s="303"/>
      <c r="J142" s="303"/>
      <c r="K142" s="303"/>
      <c r="L142" s="303"/>
    </row>
    <row r="143" spans="5:12" hidden="1" x14ac:dyDescent="0.25">
      <c r="E143" s="303"/>
      <c r="F143" s="303"/>
      <c r="G143" s="303"/>
      <c r="H143" s="303"/>
      <c r="I143" s="303"/>
      <c r="J143" s="303"/>
      <c r="K143" s="303"/>
      <c r="L143" s="303"/>
    </row>
    <row r="144" spans="5:12" hidden="1" x14ac:dyDescent="0.25">
      <c r="E144" s="303"/>
      <c r="F144" s="303"/>
      <c r="G144" s="303"/>
      <c r="H144" s="303"/>
      <c r="I144" s="303"/>
      <c r="J144" s="303"/>
      <c r="K144" s="303"/>
      <c r="L144" s="303"/>
    </row>
    <row r="145" spans="5:12" hidden="1" x14ac:dyDescent="0.25">
      <c r="E145" s="303"/>
      <c r="F145" s="303"/>
      <c r="G145" s="303"/>
      <c r="H145" s="303"/>
      <c r="I145" s="303"/>
      <c r="J145" s="303"/>
      <c r="K145" s="303"/>
      <c r="L145" s="303"/>
    </row>
    <row r="146" spans="5:12" hidden="1" x14ac:dyDescent="0.25">
      <c r="E146" s="303"/>
      <c r="F146" s="303"/>
      <c r="G146" s="303"/>
      <c r="H146" s="303"/>
      <c r="I146" s="303"/>
      <c r="J146" s="303"/>
      <c r="K146" s="303"/>
      <c r="L146" s="303"/>
    </row>
    <row r="147" spans="5:12" hidden="1" x14ac:dyDescent="0.25">
      <c r="E147" s="303"/>
      <c r="F147" s="303"/>
      <c r="G147" s="303"/>
      <c r="H147" s="303"/>
      <c r="I147" s="303"/>
      <c r="J147" s="303"/>
      <c r="K147" s="303"/>
      <c r="L147" s="303"/>
    </row>
    <row r="148" spans="5:12" hidden="1" x14ac:dyDescent="0.25">
      <c r="E148" s="303"/>
      <c r="F148" s="303"/>
      <c r="G148" s="303"/>
      <c r="H148" s="303"/>
      <c r="I148" s="303"/>
      <c r="J148" s="303"/>
      <c r="K148" s="303"/>
      <c r="L148" s="303"/>
    </row>
    <row r="149" spans="5:12" hidden="1" x14ac:dyDescent="0.25">
      <c r="E149" s="303"/>
      <c r="F149" s="303"/>
      <c r="G149" s="303"/>
      <c r="H149" s="303"/>
      <c r="I149" s="303"/>
      <c r="J149" s="303"/>
      <c r="K149" s="303"/>
      <c r="L149" s="303"/>
    </row>
    <row r="150" spans="5:12" hidden="1" x14ac:dyDescent="0.25">
      <c r="E150" s="303"/>
      <c r="F150" s="303"/>
      <c r="G150" s="303"/>
      <c r="H150" s="303"/>
      <c r="I150" s="303"/>
      <c r="J150" s="303"/>
      <c r="K150" s="303"/>
      <c r="L150" s="303"/>
    </row>
    <row r="151" spans="5:12" hidden="1" x14ac:dyDescent="0.25">
      <c r="E151" s="303"/>
      <c r="F151" s="303"/>
      <c r="G151" s="303"/>
      <c r="H151" s="303"/>
      <c r="I151" s="303"/>
      <c r="J151" s="303"/>
      <c r="K151" s="303"/>
      <c r="L151" s="303"/>
    </row>
    <row r="152" spans="5:12" hidden="1" x14ac:dyDescent="0.25">
      <c r="E152" s="303"/>
      <c r="F152" s="303"/>
      <c r="G152" s="303"/>
      <c r="H152" s="303"/>
      <c r="I152" s="303"/>
      <c r="J152" s="303"/>
      <c r="K152" s="303"/>
      <c r="L152" s="303"/>
    </row>
    <row r="153" spans="5:12" hidden="1" x14ac:dyDescent="0.25">
      <c r="E153" s="303"/>
      <c r="F153" s="303"/>
      <c r="G153" s="303"/>
      <c r="H153" s="303"/>
      <c r="I153" s="303"/>
      <c r="J153" s="303"/>
      <c r="K153" s="303"/>
      <c r="L153" s="303"/>
    </row>
    <row r="154" spans="5:12" hidden="1" x14ac:dyDescent="0.25">
      <c r="E154" s="303"/>
      <c r="F154" s="303"/>
      <c r="G154" s="303"/>
      <c r="H154" s="303"/>
      <c r="I154" s="303"/>
      <c r="J154" s="303"/>
      <c r="K154" s="303"/>
      <c r="L154" s="303"/>
    </row>
    <row r="155" spans="5:12" hidden="1" x14ac:dyDescent="0.25">
      <c r="E155" s="303"/>
      <c r="F155" s="303"/>
      <c r="G155" s="303"/>
      <c r="H155" s="303"/>
      <c r="I155" s="303"/>
      <c r="J155" s="303"/>
      <c r="K155" s="303"/>
      <c r="L155" s="303"/>
    </row>
    <row r="156" spans="5:12" hidden="1" x14ac:dyDescent="0.25">
      <c r="E156" s="303"/>
      <c r="F156" s="303"/>
      <c r="G156" s="303"/>
      <c r="H156" s="303"/>
      <c r="I156" s="303"/>
      <c r="J156" s="303"/>
      <c r="K156" s="303"/>
      <c r="L156" s="303"/>
    </row>
    <row r="157" spans="5:12" hidden="1" x14ac:dyDescent="0.25">
      <c r="E157" s="303"/>
      <c r="F157" s="303"/>
      <c r="G157" s="303"/>
      <c r="H157" s="303"/>
      <c r="I157" s="303"/>
      <c r="J157" s="303"/>
      <c r="K157" s="303"/>
      <c r="L157" s="303"/>
    </row>
    <row r="158" spans="5:12" hidden="1" x14ac:dyDescent="0.25">
      <c r="E158" s="303"/>
      <c r="F158" s="303"/>
      <c r="G158" s="303"/>
      <c r="H158" s="303"/>
      <c r="I158" s="303"/>
      <c r="J158" s="303"/>
      <c r="K158" s="303"/>
      <c r="L158" s="303"/>
    </row>
    <row r="159" spans="5:12" hidden="1" x14ac:dyDescent="0.25">
      <c r="E159" s="303"/>
      <c r="F159" s="303"/>
      <c r="G159" s="303"/>
      <c r="H159" s="303"/>
      <c r="I159" s="303"/>
      <c r="J159" s="303"/>
      <c r="K159" s="303"/>
      <c r="L159" s="303"/>
    </row>
    <row r="160" spans="5:12" hidden="1" x14ac:dyDescent="0.25">
      <c r="E160" s="303"/>
      <c r="F160" s="303"/>
      <c r="G160" s="303"/>
      <c r="H160" s="303"/>
      <c r="I160" s="303"/>
      <c r="J160" s="303"/>
      <c r="K160" s="303"/>
      <c r="L160" s="303"/>
    </row>
    <row r="161" spans="5:12" hidden="1" x14ac:dyDescent="0.25">
      <c r="E161" s="303"/>
      <c r="F161" s="303"/>
      <c r="G161" s="303"/>
      <c r="H161" s="303"/>
      <c r="I161" s="303"/>
      <c r="J161" s="303"/>
      <c r="K161" s="303"/>
      <c r="L161" s="303"/>
    </row>
    <row r="162" spans="5:12" hidden="1" x14ac:dyDescent="0.25">
      <c r="E162" s="303"/>
      <c r="F162" s="303"/>
      <c r="G162" s="303"/>
      <c r="H162" s="303"/>
      <c r="I162" s="303"/>
      <c r="J162" s="303"/>
      <c r="K162" s="303"/>
      <c r="L162" s="303"/>
    </row>
    <row r="163" spans="5:12" hidden="1" x14ac:dyDescent="0.25">
      <c r="E163" s="303"/>
      <c r="F163" s="303"/>
      <c r="G163" s="303"/>
      <c r="H163" s="303"/>
      <c r="I163" s="303"/>
      <c r="J163" s="303"/>
      <c r="K163" s="303"/>
      <c r="L163" s="303"/>
    </row>
    <row r="164" spans="5:12" hidden="1" x14ac:dyDescent="0.25">
      <c r="E164" s="303"/>
      <c r="F164" s="303"/>
      <c r="G164" s="303"/>
      <c r="H164" s="303"/>
      <c r="I164" s="303"/>
      <c r="J164" s="303"/>
      <c r="K164" s="303"/>
      <c r="L164" s="303"/>
    </row>
    <row r="165" spans="5:12" hidden="1" x14ac:dyDescent="0.25">
      <c r="E165" s="303"/>
      <c r="F165" s="303"/>
      <c r="G165" s="303"/>
      <c r="H165" s="303"/>
      <c r="I165" s="303"/>
      <c r="J165" s="303"/>
      <c r="K165" s="303"/>
      <c r="L165" s="303"/>
    </row>
    <row r="166" spans="5:12" hidden="1" x14ac:dyDescent="0.25">
      <c r="E166" s="303"/>
      <c r="F166" s="303"/>
      <c r="G166" s="303"/>
      <c r="H166" s="303"/>
      <c r="I166" s="303"/>
      <c r="J166" s="303"/>
      <c r="K166" s="303"/>
      <c r="L166" s="303"/>
    </row>
    <row r="167" spans="5:12" hidden="1" x14ac:dyDescent="0.25">
      <c r="E167" s="303"/>
      <c r="F167" s="303"/>
      <c r="G167" s="303"/>
      <c r="H167" s="303"/>
      <c r="I167" s="303"/>
      <c r="J167" s="303"/>
      <c r="K167" s="303"/>
      <c r="L167" s="303"/>
    </row>
    <row r="168" spans="5:12" hidden="1" x14ac:dyDescent="0.25">
      <c r="E168" s="303"/>
      <c r="F168" s="303"/>
      <c r="G168" s="303"/>
      <c r="H168" s="303"/>
      <c r="I168" s="303"/>
      <c r="J168" s="303"/>
      <c r="K168" s="303"/>
      <c r="L168" s="303"/>
    </row>
    <row r="169" spans="5:12" hidden="1" x14ac:dyDescent="0.25">
      <c r="E169" s="303"/>
      <c r="F169" s="303"/>
      <c r="G169" s="303"/>
      <c r="H169" s="303"/>
      <c r="I169" s="303"/>
      <c r="J169" s="303"/>
      <c r="K169" s="303"/>
      <c r="L169" s="303"/>
    </row>
    <row r="170" spans="5:12" hidden="1" x14ac:dyDescent="0.25">
      <c r="E170" s="303"/>
      <c r="F170" s="303"/>
      <c r="G170" s="303"/>
      <c r="H170" s="303"/>
      <c r="I170" s="303"/>
      <c r="J170" s="303"/>
      <c r="K170" s="303"/>
      <c r="L170" s="303"/>
    </row>
    <row r="171" spans="5:12" hidden="1" x14ac:dyDescent="0.25">
      <c r="E171" s="303"/>
      <c r="F171" s="303"/>
      <c r="G171" s="303"/>
      <c r="H171" s="303"/>
      <c r="I171" s="303"/>
      <c r="J171" s="303"/>
      <c r="K171" s="303"/>
      <c r="L171" s="303"/>
    </row>
    <row r="172" spans="5:12" hidden="1" x14ac:dyDescent="0.25">
      <c r="E172" s="303"/>
      <c r="F172" s="303"/>
      <c r="G172" s="303"/>
      <c r="H172" s="303"/>
      <c r="I172" s="303"/>
      <c r="J172" s="303"/>
      <c r="K172" s="303"/>
      <c r="L172" s="303"/>
    </row>
    <row r="173" spans="5:12" hidden="1" x14ac:dyDescent="0.25">
      <c r="E173" s="303"/>
      <c r="F173" s="303"/>
      <c r="G173" s="303"/>
      <c r="H173" s="303"/>
      <c r="I173" s="303"/>
      <c r="J173" s="303"/>
      <c r="K173" s="303"/>
      <c r="L173" s="303"/>
    </row>
    <row r="174" spans="5:12" hidden="1" x14ac:dyDescent="0.25">
      <c r="E174" s="303"/>
      <c r="F174" s="303"/>
      <c r="G174" s="303"/>
      <c r="H174" s="303"/>
      <c r="I174" s="303"/>
      <c r="J174" s="303"/>
      <c r="K174" s="303"/>
      <c r="L174" s="303"/>
    </row>
    <row r="175" spans="5:12" hidden="1" x14ac:dyDescent="0.25">
      <c r="E175" s="303"/>
      <c r="F175" s="303"/>
      <c r="G175" s="303"/>
      <c r="H175" s="303"/>
      <c r="I175" s="303"/>
      <c r="J175" s="303"/>
      <c r="K175" s="303"/>
      <c r="L175" s="303"/>
    </row>
    <row r="176" spans="5:12" hidden="1" x14ac:dyDescent="0.25">
      <c r="E176" s="303"/>
      <c r="F176" s="303"/>
      <c r="G176" s="303"/>
      <c r="H176" s="303"/>
      <c r="I176" s="303"/>
      <c r="J176" s="303"/>
      <c r="K176" s="303"/>
      <c r="L176" s="303"/>
    </row>
    <row r="177" spans="5:12" hidden="1" x14ac:dyDescent="0.25">
      <c r="E177" s="303"/>
      <c r="F177" s="303"/>
      <c r="G177" s="303"/>
      <c r="H177" s="303"/>
      <c r="I177" s="303"/>
      <c r="J177" s="303"/>
      <c r="K177" s="303"/>
      <c r="L177" s="303"/>
    </row>
    <row r="178" spans="5:12" hidden="1" x14ac:dyDescent="0.25">
      <c r="E178" s="303"/>
      <c r="F178" s="303"/>
      <c r="G178" s="303"/>
      <c r="H178" s="303"/>
      <c r="I178" s="303"/>
      <c r="J178" s="303"/>
      <c r="K178" s="303"/>
      <c r="L178" s="303"/>
    </row>
    <row r="179" spans="5:12" hidden="1" x14ac:dyDescent="0.25">
      <c r="E179" s="303"/>
      <c r="F179" s="303"/>
      <c r="G179" s="303"/>
      <c r="H179" s="303"/>
      <c r="I179" s="303"/>
      <c r="J179" s="303"/>
      <c r="K179" s="303"/>
      <c r="L179" s="303"/>
    </row>
    <row r="180" spans="5:12" hidden="1" x14ac:dyDescent="0.25">
      <c r="E180" s="303"/>
      <c r="F180" s="303"/>
      <c r="G180" s="303"/>
      <c r="H180" s="303"/>
      <c r="I180" s="303"/>
      <c r="J180" s="303"/>
      <c r="K180" s="303"/>
      <c r="L180" s="303"/>
    </row>
    <row r="181" spans="5:12" hidden="1" x14ac:dyDescent="0.25">
      <c r="E181" s="303"/>
      <c r="F181" s="303"/>
      <c r="G181" s="303"/>
      <c r="H181" s="303"/>
      <c r="I181" s="303"/>
      <c r="J181" s="303"/>
      <c r="K181" s="303"/>
      <c r="L181" s="303"/>
    </row>
    <row r="182" spans="5:12" hidden="1" x14ac:dyDescent="0.25">
      <c r="E182" s="303"/>
      <c r="F182" s="303"/>
      <c r="G182" s="303"/>
      <c r="H182" s="303"/>
      <c r="I182" s="303"/>
      <c r="J182" s="303"/>
      <c r="K182" s="303"/>
      <c r="L182" s="303"/>
    </row>
    <row r="183" spans="5:12" hidden="1" x14ac:dyDescent="0.25">
      <c r="E183" s="303"/>
      <c r="F183" s="303"/>
      <c r="G183" s="303"/>
      <c r="H183" s="303"/>
      <c r="I183" s="303"/>
      <c r="J183" s="303"/>
      <c r="K183" s="303"/>
      <c r="L183" s="303"/>
    </row>
    <row r="184" spans="5:12" hidden="1" x14ac:dyDescent="0.25">
      <c r="E184" s="303"/>
      <c r="F184" s="303"/>
      <c r="G184" s="303"/>
      <c r="H184" s="303"/>
      <c r="I184" s="303"/>
      <c r="J184" s="303"/>
      <c r="K184" s="303"/>
      <c r="L184" s="303"/>
    </row>
    <row r="185" spans="5:12" hidden="1" x14ac:dyDescent="0.25">
      <c r="E185" s="303"/>
      <c r="F185" s="303"/>
      <c r="G185" s="303"/>
      <c r="H185" s="303"/>
      <c r="I185" s="303"/>
      <c r="J185" s="303"/>
      <c r="K185" s="303"/>
      <c r="L185" s="303"/>
    </row>
    <row r="186" spans="5:12" hidden="1" x14ac:dyDescent="0.25">
      <c r="E186" s="303"/>
      <c r="F186" s="303"/>
      <c r="G186" s="303"/>
      <c r="H186" s="303"/>
      <c r="I186" s="303"/>
      <c r="J186" s="303"/>
      <c r="K186" s="303"/>
      <c r="L186" s="303"/>
    </row>
    <row r="187" spans="5:12" hidden="1" x14ac:dyDescent="0.25">
      <c r="E187" s="303"/>
      <c r="F187" s="303"/>
      <c r="G187" s="303"/>
      <c r="H187" s="303"/>
      <c r="I187" s="303"/>
      <c r="J187" s="303"/>
      <c r="K187" s="303"/>
      <c r="L187" s="303"/>
    </row>
    <row r="188" spans="5:12" hidden="1" x14ac:dyDescent="0.25">
      <c r="E188" s="303"/>
      <c r="F188" s="303"/>
      <c r="G188" s="303"/>
      <c r="H188" s="303"/>
      <c r="I188" s="303"/>
      <c r="J188" s="303"/>
      <c r="K188" s="303"/>
      <c r="L188" s="303"/>
    </row>
    <row r="189" spans="5:12" hidden="1" x14ac:dyDescent="0.25">
      <c r="E189" s="303"/>
      <c r="F189" s="303"/>
      <c r="G189" s="303"/>
      <c r="H189" s="303"/>
      <c r="I189" s="303"/>
      <c r="J189" s="303"/>
      <c r="K189" s="303"/>
      <c r="L189" s="303"/>
    </row>
    <row r="190" spans="5:12" hidden="1" x14ac:dyDescent="0.25">
      <c r="E190" s="303"/>
      <c r="F190" s="303"/>
      <c r="G190" s="303"/>
      <c r="H190" s="303"/>
      <c r="I190" s="303"/>
      <c r="J190" s="303"/>
      <c r="K190" s="303"/>
      <c r="L190" s="303"/>
    </row>
    <row r="191" spans="5:12" hidden="1" x14ac:dyDescent="0.25">
      <c r="E191" s="303"/>
      <c r="F191" s="303"/>
      <c r="G191" s="303"/>
      <c r="H191" s="303"/>
      <c r="I191" s="303"/>
      <c r="J191" s="303"/>
      <c r="K191" s="303"/>
      <c r="L191" s="303"/>
    </row>
    <row r="192" spans="5:12" hidden="1" x14ac:dyDescent="0.25">
      <c r="E192" s="303"/>
      <c r="F192" s="303"/>
      <c r="G192" s="303"/>
      <c r="H192" s="303"/>
      <c r="I192" s="303"/>
      <c r="J192" s="303"/>
      <c r="K192" s="303"/>
      <c r="L192" s="303"/>
    </row>
    <row r="193" spans="5:12" hidden="1" x14ac:dyDescent="0.25">
      <c r="E193" s="303"/>
      <c r="F193" s="303"/>
      <c r="G193" s="303"/>
      <c r="H193" s="303"/>
      <c r="I193" s="303"/>
      <c r="J193" s="303"/>
      <c r="K193" s="303"/>
      <c r="L193" s="303"/>
    </row>
    <row r="194" spans="5:12" hidden="1" x14ac:dyDescent="0.25">
      <c r="E194" s="303"/>
      <c r="F194" s="303"/>
      <c r="G194" s="303"/>
      <c r="H194" s="303"/>
      <c r="I194" s="303"/>
      <c r="J194" s="303"/>
      <c r="K194" s="303"/>
      <c r="L194" s="303"/>
    </row>
    <row r="195" spans="5:12" hidden="1" x14ac:dyDescent="0.25">
      <c r="E195" s="303"/>
      <c r="F195" s="303"/>
      <c r="G195" s="303"/>
      <c r="H195" s="303"/>
      <c r="I195" s="303"/>
      <c r="J195" s="303"/>
      <c r="K195" s="303"/>
      <c r="L195" s="303"/>
    </row>
    <row r="196" spans="5:12" hidden="1" x14ac:dyDescent="0.25">
      <c r="E196" s="303"/>
      <c r="F196" s="303"/>
      <c r="G196" s="303"/>
      <c r="H196" s="303"/>
      <c r="I196" s="303"/>
      <c r="J196" s="303"/>
      <c r="K196" s="303"/>
      <c r="L196" s="303"/>
    </row>
    <row r="197" spans="5:12" hidden="1" x14ac:dyDescent="0.25">
      <c r="E197" s="303"/>
      <c r="F197" s="303"/>
      <c r="G197" s="303"/>
      <c r="H197" s="303"/>
      <c r="I197" s="303"/>
      <c r="J197" s="303"/>
      <c r="K197" s="303"/>
      <c r="L197" s="303"/>
    </row>
    <row r="198" spans="5:12" hidden="1" x14ac:dyDescent="0.25">
      <c r="E198" s="303"/>
      <c r="F198" s="303"/>
      <c r="G198" s="303"/>
      <c r="H198" s="303"/>
      <c r="I198" s="303"/>
      <c r="J198" s="303"/>
      <c r="K198" s="303"/>
      <c r="L198" s="303"/>
    </row>
    <row r="199" spans="5:12" hidden="1" x14ac:dyDescent="0.25">
      <c r="E199" s="303"/>
      <c r="F199" s="303"/>
      <c r="G199" s="303"/>
      <c r="H199" s="303"/>
      <c r="I199" s="303"/>
      <c r="J199" s="303"/>
      <c r="K199" s="303"/>
      <c r="L199" s="303"/>
    </row>
    <row r="200" spans="5:12" hidden="1" x14ac:dyDescent="0.25">
      <c r="E200" s="303"/>
      <c r="F200" s="303"/>
      <c r="G200" s="303"/>
      <c r="H200" s="303"/>
      <c r="I200" s="303"/>
      <c r="J200" s="303"/>
      <c r="K200" s="303"/>
      <c r="L200" s="303"/>
    </row>
    <row r="201" spans="5:12" hidden="1" x14ac:dyDescent="0.25">
      <c r="E201" s="303"/>
      <c r="F201" s="303"/>
      <c r="G201" s="303"/>
      <c r="H201" s="303"/>
      <c r="I201" s="303"/>
      <c r="J201" s="303"/>
      <c r="K201" s="303"/>
      <c r="L201" s="303"/>
    </row>
    <row r="202" spans="5:12" hidden="1" x14ac:dyDescent="0.25">
      <c r="E202" s="303"/>
      <c r="F202" s="303"/>
      <c r="G202" s="303"/>
      <c r="H202" s="303"/>
      <c r="I202" s="303"/>
      <c r="J202" s="303"/>
      <c r="K202" s="303"/>
      <c r="L202" s="303"/>
    </row>
    <row r="203" spans="5:12" hidden="1" x14ac:dyDescent="0.25">
      <c r="E203" s="303"/>
      <c r="F203" s="303"/>
      <c r="G203" s="303"/>
      <c r="H203" s="303"/>
      <c r="I203" s="303"/>
      <c r="J203" s="303"/>
      <c r="K203" s="303"/>
      <c r="L203" s="303"/>
    </row>
    <row r="204" spans="5:12" hidden="1" x14ac:dyDescent="0.25">
      <c r="E204" s="303"/>
      <c r="F204" s="303"/>
      <c r="G204" s="303"/>
      <c r="H204" s="303"/>
      <c r="I204" s="303"/>
      <c r="J204" s="303"/>
      <c r="K204" s="303"/>
      <c r="L204" s="303"/>
    </row>
    <row r="205" spans="5:12" hidden="1" x14ac:dyDescent="0.25">
      <c r="E205" s="303"/>
      <c r="F205" s="303"/>
      <c r="G205" s="303"/>
      <c r="H205" s="303"/>
      <c r="I205" s="303"/>
      <c r="J205" s="303"/>
      <c r="K205" s="303"/>
      <c r="L205" s="303"/>
    </row>
    <row r="206" spans="5:12" hidden="1" x14ac:dyDescent="0.25">
      <c r="E206" s="303"/>
      <c r="F206" s="303"/>
      <c r="G206" s="303"/>
      <c r="I206" s="303"/>
      <c r="J206" s="303"/>
      <c r="K206" s="303"/>
      <c r="L206" s="303"/>
    </row>
    <row r="207" spans="5:12" hidden="1" x14ac:dyDescent="0.25">
      <c r="E207" s="303"/>
      <c r="F207" s="303"/>
      <c r="G207" s="303"/>
      <c r="I207" s="303"/>
      <c r="J207" s="303"/>
      <c r="K207" s="303"/>
      <c r="L207" s="303"/>
    </row>
    <row r="208" spans="5:12" hidden="1" x14ac:dyDescent="0.25">
      <c r="E208" s="303"/>
      <c r="F208" s="303"/>
      <c r="G208" s="303"/>
      <c r="I208" s="303"/>
      <c r="J208" s="303"/>
      <c r="K208" s="303"/>
      <c r="L208" s="303"/>
    </row>
    <row r="209" spans="5:12" hidden="1" x14ac:dyDescent="0.25">
      <c r="E209" s="303"/>
      <c r="F209" s="303"/>
      <c r="G209" s="303"/>
      <c r="I209" s="303"/>
      <c r="J209" s="303"/>
      <c r="K209" s="303"/>
      <c r="L209" s="303"/>
    </row>
    <row r="210" spans="5:12" hidden="1" x14ac:dyDescent="0.25">
      <c r="E210" s="303"/>
      <c r="F210" s="303"/>
      <c r="J210" s="303"/>
      <c r="K210" s="303"/>
      <c r="L210" s="303"/>
    </row>
    <row r="211" spans="5:12" hidden="1" x14ac:dyDescent="0.25">
      <c r="J211" s="303"/>
      <c r="K211" s="303"/>
      <c r="L211" s="303"/>
    </row>
    <row r="212" spans="5:12" hidden="1" x14ac:dyDescent="0.25">
      <c r="J212" s="303"/>
      <c r="K212" s="303"/>
      <c r="L212" s="303"/>
    </row>
    <row r="213" spans="5:12" hidden="1" x14ac:dyDescent="0.25">
      <c r="J213" s="303"/>
      <c r="K213" s="303"/>
      <c r="L213" s="303"/>
    </row>
    <row r="214" spans="5:12" hidden="1" x14ac:dyDescent="0.25">
      <c r="J214" s="303"/>
      <c r="K214" s="303"/>
      <c r="L214" s="303"/>
    </row>
    <row r="215" spans="5:12" hidden="1" x14ac:dyDescent="0.25">
      <c r="J215" s="303"/>
      <c r="K215" s="303"/>
      <c r="L215" s="303"/>
    </row>
    <row r="216" spans="5:12" hidden="1" x14ac:dyDescent="0.25">
      <c r="J216" s="303"/>
      <c r="K216" s="303"/>
      <c r="L216" s="303"/>
    </row>
    <row r="217" spans="5:12" hidden="1" x14ac:dyDescent="0.25">
      <c r="J217" s="303"/>
      <c r="K217" s="303"/>
      <c r="L217" s="303"/>
    </row>
    <row r="218" spans="5:12" hidden="1" x14ac:dyDescent="0.25">
      <c r="J218" s="303"/>
      <c r="K218" s="303"/>
      <c r="L218" s="303"/>
    </row>
    <row r="219" spans="5:12" hidden="1" x14ac:dyDescent="0.25"/>
    <row r="220" spans="5:12" hidden="1" x14ac:dyDescent="0.25"/>
    <row r="221" spans="5:12" hidden="1" x14ac:dyDescent="0.25"/>
    <row r="222" spans="5:12" hidden="1" x14ac:dyDescent="0.25"/>
    <row r="223" spans="5:12" hidden="1" x14ac:dyDescent="0.25"/>
    <row r="224" spans="5:12" hidden="1" x14ac:dyDescent="0.25"/>
  </sheetData>
  <sheetProtection password="ECAB" sheet="1" objects="1" scenarios="1"/>
  <phoneticPr fontId="0" type="noConversion"/>
  <pageMargins left="0.25" right="0.25" top="0.25" bottom="0.5" header="0" footer="0"/>
  <pageSetup fitToWidth="0" pageOrder="overThenDown" orientation="landscape" r:id="rId1"/>
  <headerFooter alignWithMargins="0">
    <oddFooter>&amp;L&amp;"Times New Roman,Regular"PricewaterhouseCoopers LLP
&amp;F&amp;C&amp;"Times New Roman,Regular"Page &amp;P&amp;R&amp;"Times New Roman,Regular"2016 Law Firm Statistical Survey
&amp;D &amp;T</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IQ230"/>
  <sheetViews>
    <sheetView zoomScaleNormal="100" workbookViewId="0">
      <pane xSplit="3" ySplit="6" topLeftCell="D7" activePane="bottomRight" state="frozen"/>
      <selection pane="topRight"/>
      <selection pane="bottomLeft"/>
      <selection pane="bottomRight" activeCell="M9" sqref="M9"/>
    </sheetView>
  </sheetViews>
  <sheetFormatPr defaultColWidth="0" defaultRowHeight="14.25" zeroHeight="1" x14ac:dyDescent="0.2"/>
  <cols>
    <col min="1" max="1" width="2.7109375" customWidth="1"/>
    <col min="2" max="2" width="52.7109375" customWidth="1"/>
    <col min="3" max="3" width="8.5703125" customWidth="1"/>
    <col min="4" max="4" width="1.7109375" customWidth="1"/>
    <col min="5" max="6" width="5" style="307" hidden="1" customWidth="1"/>
    <col min="7" max="7" width="5" style="306" hidden="1" customWidth="1"/>
    <col min="8" max="8" width="4.140625" style="306" hidden="1" customWidth="1"/>
    <col min="9" max="9" width="6.140625" style="306" hidden="1" customWidth="1"/>
    <col min="10" max="12" width="6" style="306" hidden="1" customWidth="1"/>
    <col min="13" max="13" width="11" customWidth="1"/>
    <col min="14" max="14" width="1.7109375" hidden="1" customWidth="1"/>
    <col min="15" max="46" width="11" hidden="1" customWidth="1"/>
    <col min="47" max="47" width="52.85546875" customWidth="1"/>
    <col min="48" max="48" width="3.42578125" customWidth="1"/>
    <col min="49" max="49" width="67.85546875" style="314" customWidth="1"/>
    <col min="50" max="16384" width="9.140625" hidden="1"/>
  </cols>
  <sheetData>
    <row r="1" spans="1:54" ht="17.25" customHeight="1" x14ac:dyDescent="0.3">
      <c r="A1" s="117" t="str">
        <f>refSurveyLbl</f>
        <v>2016 Law Firm Statistical Survey</v>
      </c>
      <c r="B1" s="16"/>
      <c r="C1" s="1"/>
      <c r="D1" s="1"/>
      <c r="E1" s="303"/>
      <c r="F1" s="303"/>
      <c r="G1" s="303"/>
      <c r="H1" s="303"/>
      <c r="I1" s="303"/>
      <c r="J1" s="303"/>
      <c r="K1" s="303"/>
      <c r="L1" s="303"/>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316"/>
      <c r="AZ1" s="394" t="s">
        <v>312</v>
      </c>
    </row>
    <row r="2" spans="1:54" ht="17.25" customHeight="1" x14ac:dyDescent="0.3">
      <c r="A2" s="17" t="str">
        <f>"Form 6:  Worksheets - " &amp; refSurveyYear</f>
        <v>Form 6:  Worksheets - 2016</v>
      </c>
      <c r="B2" s="17"/>
      <c r="C2" s="2"/>
      <c r="D2" s="2"/>
      <c r="E2" s="303"/>
      <c r="F2" s="303"/>
      <c r="G2" s="304"/>
      <c r="H2" s="304"/>
      <c r="I2" s="304"/>
      <c r="J2" s="304"/>
      <c r="K2" s="304"/>
      <c r="L2" s="304"/>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1"/>
      <c r="AV2" s="1"/>
      <c r="AW2" s="316"/>
      <c r="AZ2" s="394" t="s">
        <v>894</v>
      </c>
    </row>
    <row r="3" spans="1:54" ht="20.25" x14ac:dyDescent="0.3">
      <c r="A3" s="74" t="s">
        <v>299</v>
      </c>
      <c r="B3" s="74"/>
      <c r="C3" s="2"/>
      <c r="D3" s="2"/>
      <c r="E3" s="303"/>
      <c r="F3" s="303"/>
      <c r="G3" s="304"/>
      <c r="H3" s="304"/>
      <c r="I3" s="304"/>
      <c r="J3" s="304"/>
      <c r="K3" s="304"/>
      <c r="L3" s="304"/>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1"/>
      <c r="AV3" s="1"/>
      <c r="AW3" s="316"/>
      <c r="AZ3" s="394" t="s">
        <v>31</v>
      </c>
    </row>
    <row r="4" spans="1:54" ht="15" customHeight="1" x14ac:dyDescent="0.3">
      <c r="A4" s="74"/>
      <c r="B4" s="74"/>
      <c r="C4" s="2"/>
      <c r="D4" s="2"/>
      <c r="E4" s="303"/>
      <c r="F4" s="303"/>
      <c r="G4" s="304"/>
      <c r="H4" s="304"/>
      <c r="I4" s="304"/>
      <c r="J4" s="304"/>
      <c r="K4" s="304"/>
      <c r="L4" s="304"/>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1"/>
      <c r="AV4" s="1"/>
      <c r="AW4" s="316"/>
      <c r="AZ4" s="394" t="s">
        <v>893</v>
      </c>
    </row>
    <row r="5" spans="1:54" ht="15" customHeight="1" x14ac:dyDescent="0.3">
      <c r="A5" s="2"/>
      <c r="B5" s="2"/>
      <c r="C5" s="2"/>
      <c r="D5" s="3"/>
      <c r="E5" s="303"/>
      <c r="F5" s="303"/>
      <c r="G5" s="304"/>
      <c r="H5" s="304"/>
      <c r="I5" s="305"/>
      <c r="J5" s="305"/>
      <c r="K5" s="304"/>
      <c r="L5" s="304"/>
      <c r="M5" s="2"/>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3"/>
      <c r="AT5" s="3"/>
      <c r="AU5" s="1"/>
      <c r="AV5" s="1"/>
      <c r="AW5" s="316"/>
      <c r="AZ5" s="394" t="s">
        <v>32</v>
      </c>
    </row>
    <row r="6" spans="1:54" ht="30.75" customHeight="1" x14ac:dyDescent="0.3">
      <c r="A6" s="2"/>
      <c r="B6" s="2"/>
      <c r="C6" s="2"/>
      <c r="D6" s="2"/>
      <c r="E6" s="371" t="s">
        <v>588</v>
      </c>
      <c r="F6" s="371" t="s">
        <v>589</v>
      </c>
      <c r="G6" s="303" t="s">
        <v>26</v>
      </c>
      <c r="H6" s="303" t="s">
        <v>645</v>
      </c>
      <c r="I6" s="306" t="s">
        <v>27</v>
      </c>
      <c r="J6" s="306" t="s">
        <v>743</v>
      </c>
      <c r="K6" s="306" t="s">
        <v>744</v>
      </c>
      <c r="L6" s="306" t="s">
        <v>942</v>
      </c>
      <c r="M6" s="194" t="str">
        <f>refTFLabel</f>
        <v>Total Firm</v>
      </c>
      <c r="N6" s="199"/>
      <c r="O6" s="192" t="str">
        <f>refTFALabel</f>
        <v>Total Firm</v>
      </c>
      <c r="P6" s="194" t="s">
        <v>665</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2"/>
      <c r="AV6" s="2"/>
      <c r="AW6" s="316"/>
      <c r="AZ6" s="394"/>
    </row>
    <row r="7" spans="1:54" ht="21" customHeight="1" thickBot="1" x14ac:dyDescent="0.35">
      <c r="A7" s="697" t="s">
        <v>91</v>
      </c>
      <c r="B7" s="698"/>
      <c r="C7" s="699"/>
      <c r="D7" s="53"/>
      <c r="E7" s="303"/>
      <c r="F7" s="303"/>
      <c r="G7" s="303"/>
      <c r="H7" s="303"/>
      <c r="I7" s="303"/>
      <c r="J7" s="303"/>
      <c r="K7" s="303"/>
      <c r="L7" s="303"/>
      <c r="M7" s="87"/>
      <c r="N7" s="177"/>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52"/>
      <c r="AV7" s="2"/>
      <c r="AW7" s="140"/>
      <c r="AZ7" s="394"/>
    </row>
    <row r="8" spans="1:54" ht="15" customHeight="1" x14ac:dyDescent="0.3">
      <c r="A8" s="95" t="s">
        <v>717</v>
      </c>
      <c r="B8" s="296"/>
      <c r="C8" s="97"/>
      <c r="D8" s="3"/>
      <c r="E8" s="303"/>
      <c r="F8" s="303"/>
      <c r="G8" s="303"/>
      <c r="H8" s="303"/>
      <c r="I8" s="303"/>
      <c r="J8" s="303"/>
      <c r="K8" s="303"/>
      <c r="L8" s="303"/>
      <c r="M8" s="76"/>
      <c r="N8" s="75"/>
      <c r="O8" s="121"/>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8"/>
      <c r="AU8" s="103"/>
      <c r="AV8" s="3"/>
      <c r="AW8" s="139"/>
      <c r="AZ8" s="394"/>
      <c r="BB8" t="s">
        <v>895</v>
      </c>
    </row>
    <row r="9" spans="1:54" ht="15.75" customHeight="1" x14ac:dyDescent="0.25">
      <c r="A9" s="84">
        <v>1</v>
      </c>
      <c r="B9" s="94" t="s">
        <v>313</v>
      </c>
      <c r="C9" s="96"/>
      <c r="D9" s="37"/>
      <c r="E9" s="303">
        <v>5876</v>
      </c>
      <c r="F9" s="303"/>
      <c r="G9" s="303">
        <v>0</v>
      </c>
      <c r="H9" s="303" t="s">
        <v>581</v>
      </c>
      <c r="I9" s="383" t="s">
        <v>397</v>
      </c>
      <c r="J9" s="303"/>
      <c r="K9" s="303"/>
      <c r="L9" s="303" t="s">
        <v>1203</v>
      </c>
      <c r="M9" s="89"/>
      <c r="N9" s="75"/>
      <c r="O9" s="266" t="str">
        <f t="shared" ref="O9:O16" si="0">IF(ISNUMBER(M9),M9,IF(ISERROR(AVERAGE(P9:AT9)),"",SUM(P9:AT9)))</f>
        <v/>
      </c>
      <c r="P9" s="263"/>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102"/>
      <c r="AV9" s="2"/>
      <c r="AW9" s="139"/>
      <c r="AZ9" s="394" t="s">
        <v>1457</v>
      </c>
      <c r="BB9">
        <f>IF(AZ9="","",ROW())</f>
        <v>9</v>
      </c>
    </row>
    <row r="10" spans="1:54" ht="15" customHeight="1" x14ac:dyDescent="0.25">
      <c r="A10" s="297">
        <v>2</v>
      </c>
      <c r="B10" s="94" t="s">
        <v>90</v>
      </c>
      <c r="C10" s="96"/>
      <c r="D10" s="37"/>
      <c r="E10" s="303">
        <v>5878</v>
      </c>
      <c r="F10" s="303"/>
      <c r="G10" s="303">
        <v>0</v>
      </c>
      <c r="H10" s="303" t="s">
        <v>581</v>
      </c>
      <c r="I10" s="383" t="s">
        <v>398</v>
      </c>
      <c r="J10" s="303"/>
      <c r="K10" s="303"/>
      <c r="L10" s="303" t="s">
        <v>1204</v>
      </c>
      <c r="M10" s="80"/>
      <c r="N10" s="75"/>
      <c r="O10" s="247" t="str">
        <f t="shared" si="0"/>
        <v/>
      </c>
      <c r="P10" s="263"/>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102"/>
      <c r="AV10" s="2"/>
      <c r="AW10" s="139"/>
      <c r="AZ10" s="394" t="s">
        <v>1330</v>
      </c>
      <c r="BB10">
        <f t="shared" ref="BB10:BB55" si="1">IF(AZ10="","",ROW())</f>
        <v>10</v>
      </c>
    </row>
    <row r="11" spans="1:54" ht="15" customHeight="1" x14ac:dyDescent="0.25">
      <c r="A11" s="297">
        <v>3</v>
      </c>
      <c r="B11" s="94" t="s">
        <v>718</v>
      </c>
      <c r="C11" s="96"/>
      <c r="D11" s="37"/>
      <c r="E11" s="303">
        <v>5880</v>
      </c>
      <c r="F11" s="303"/>
      <c r="G11" s="303">
        <v>0</v>
      </c>
      <c r="H11" s="303" t="s">
        <v>581</v>
      </c>
      <c r="I11" s="383" t="s">
        <v>399</v>
      </c>
      <c r="J11" s="303"/>
      <c r="K11" s="303"/>
      <c r="L11" s="303" t="s">
        <v>1205</v>
      </c>
      <c r="M11" s="80"/>
      <c r="N11" s="75"/>
      <c r="O11" s="247" t="str">
        <f t="shared" si="0"/>
        <v/>
      </c>
      <c r="P11" s="263"/>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102"/>
      <c r="AV11" s="2"/>
      <c r="AW11" s="139"/>
      <c r="AZ11" s="394" t="s">
        <v>1318</v>
      </c>
      <c r="BB11">
        <f t="shared" si="1"/>
        <v>11</v>
      </c>
    </row>
    <row r="12" spans="1:54" ht="15" customHeight="1" x14ac:dyDescent="0.25">
      <c r="A12" s="297">
        <v>4</v>
      </c>
      <c r="B12" s="94" t="s">
        <v>719</v>
      </c>
      <c r="C12" s="96"/>
      <c r="D12" s="37"/>
      <c r="E12" s="303">
        <v>5882</v>
      </c>
      <c r="F12" s="303"/>
      <c r="G12" s="303">
        <v>0</v>
      </c>
      <c r="H12" s="303" t="s">
        <v>581</v>
      </c>
      <c r="I12" s="383" t="s">
        <v>400</v>
      </c>
      <c r="J12" s="303"/>
      <c r="K12" s="303"/>
      <c r="L12" s="303" t="s">
        <v>1206</v>
      </c>
      <c r="M12" s="81"/>
      <c r="N12" s="75"/>
      <c r="O12" s="247" t="str">
        <f t="shared" si="0"/>
        <v/>
      </c>
      <c r="P12" s="263"/>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102"/>
      <c r="AV12" s="2"/>
      <c r="AW12" s="139"/>
      <c r="AZ12" s="394" t="s">
        <v>1331</v>
      </c>
      <c r="BB12">
        <f t="shared" si="1"/>
        <v>12</v>
      </c>
    </row>
    <row r="13" spans="1:54" ht="15" customHeight="1" x14ac:dyDescent="0.25">
      <c r="A13" s="297">
        <v>5</v>
      </c>
      <c r="B13" s="94" t="s">
        <v>720</v>
      </c>
      <c r="C13" s="96"/>
      <c r="D13" s="37"/>
      <c r="E13" s="303">
        <v>5884</v>
      </c>
      <c r="F13" s="303"/>
      <c r="G13" s="303">
        <v>0</v>
      </c>
      <c r="H13" s="303" t="s">
        <v>581</v>
      </c>
      <c r="I13" s="383" t="s">
        <v>401</v>
      </c>
      <c r="J13" s="303"/>
      <c r="K13" s="303"/>
      <c r="L13" s="303" t="s">
        <v>1207</v>
      </c>
      <c r="M13" s="82"/>
      <c r="N13" s="75"/>
      <c r="O13" s="247" t="str">
        <f t="shared" si="0"/>
        <v/>
      </c>
      <c r="P13" s="263"/>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102"/>
      <c r="AV13" s="2"/>
      <c r="AW13" s="139"/>
      <c r="AZ13" s="394" t="s">
        <v>1319</v>
      </c>
      <c r="BB13">
        <f t="shared" si="1"/>
        <v>13</v>
      </c>
    </row>
    <row r="14" spans="1:54" ht="15" customHeight="1" x14ac:dyDescent="0.25">
      <c r="A14" s="297">
        <v>6</v>
      </c>
      <c r="B14" s="94" t="s">
        <v>741</v>
      </c>
      <c r="C14" s="96"/>
      <c r="D14" s="37"/>
      <c r="E14" s="303">
        <v>5886</v>
      </c>
      <c r="F14" s="303"/>
      <c r="G14" s="303">
        <v>0</v>
      </c>
      <c r="H14" s="303" t="s">
        <v>581</v>
      </c>
      <c r="I14" s="383" t="s">
        <v>402</v>
      </c>
      <c r="J14" s="303"/>
      <c r="K14" s="303"/>
      <c r="L14" s="303" t="s">
        <v>1208</v>
      </c>
      <c r="M14" s="82"/>
      <c r="N14" s="75"/>
      <c r="O14" s="247" t="str">
        <f t="shared" si="0"/>
        <v/>
      </c>
      <c r="P14" s="263"/>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102"/>
      <c r="AV14" s="2"/>
      <c r="AW14" s="139"/>
      <c r="AZ14" s="394" t="s">
        <v>1332</v>
      </c>
      <c r="BB14">
        <f t="shared" si="1"/>
        <v>14</v>
      </c>
    </row>
    <row r="15" spans="1:54" ht="15" customHeight="1" x14ac:dyDescent="0.25">
      <c r="A15" s="297">
        <v>7</v>
      </c>
      <c r="B15" s="94" t="s">
        <v>883</v>
      </c>
      <c r="C15" s="96"/>
      <c r="D15" s="37"/>
      <c r="E15" s="303">
        <v>5888</v>
      </c>
      <c r="F15" s="303"/>
      <c r="G15" s="303">
        <v>0</v>
      </c>
      <c r="H15" s="303" t="s">
        <v>581</v>
      </c>
      <c r="I15" s="383" t="s">
        <v>403</v>
      </c>
      <c r="J15" s="303"/>
      <c r="K15" s="303"/>
      <c r="L15" s="303" t="s">
        <v>1209</v>
      </c>
      <c r="M15" s="81"/>
      <c r="N15" s="75"/>
      <c r="O15" s="247" t="str">
        <f t="shared" si="0"/>
        <v/>
      </c>
      <c r="P15" s="263"/>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102"/>
      <c r="AV15" s="2"/>
      <c r="AW15" s="139"/>
      <c r="AZ15" s="394" t="s">
        <v>1320</v>
      </c>
      <c r="BB15">
        <f t="shared" si="1"/>
        <v>15</v>
      </c>
    </row>
    <row r="16" spans="1:54" ht="15" customHeight="1" x14ac:dyDescent="0.25">
      <c r="A16" s="297">
        <v>8</v>
      </c>
      <c r="B16" s="94" t="s">
        <v>79</v>
      </c>
      <c r="C16" s="96"/>
      <c r="D16" s="37"/>
      <c r="E16" s="303">
        <v>5890</v>
      </c>
      <c r="F16" s="303"/>
      <c r="G16" s="303">
        <v>0</v>
      </c>
      <c r="H16" s="303" t="s">
        <v>581</v>
      </c>
      <c r="I16" s="383" t="s">
        <v>404</v>
      </c>
      <c r="J16" s="303"/>
      <c r="K16" s="303"/>
      <c r="L16" s="303" t="s">
        <v>1210</v>
      </c>
      <c r="M16" s="81"/>
      <c r="N16" s="75"/>
      <c r="O16" s="247" t="str">
        <f t="shared" si="0"/>
        <v/>
      </c>
      <c r="P16" s="263"/>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102"/>
      <c r="AV16" s="2"/>
      <c r="AW16" s="139"/>
      <c r="AZ16" s="394" t="s">
        <v>1333</v>
      </c>
      <c r="BB16">
        <f t="shared" si="1"/>
        <v>16</v>
      </c>
    </row>
    <row r="17" spans="1:54" ht="15" customHeight="1" x14ac:dyDescent="0.3">
      <c r="A17" s="95" t="s">
        <v>742</v>
      </c>
      <c r="B17" s="296"/>
      <c r="C17" s="97"/>
      <c r="D17" s="3"/>
      <c r="E17" s="303"/>
      <c r="F17" s="303"/>
      <c r="G17" s="303"/>
      <c r="H17" s="303"/>
      <c r="J17" s="303"/>
      <c r="K17" s="303"/>
      <c r="L17" s="303"/>
      <c r="M17" s="76"/>
      <c r="N17" s="75"/>
      <c r="O17" s="259"/>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8"/>
      <c r="AU17" s="103"/>
      <c r="AV17" s="3"/>
      <c r="AW17" s="139"/>
      <c r="AZ17" s="394"/>
      <c r="BB17" t="str">
        <f t="shared" si="1"/>
        <v/>
      </c>
    </row>
    <row r="18" spans="1:54" ht="15.75" customHeight="1" x14ac:dyDescent="0.25">
      <c r="A18" s="84">
        <v>9</v>
      </c>
      <c r="B18" s="85" t="s">
        <v>330</v>
      </c>
      <c r="C18" s="86"/>
      <c r="D18" s="37"/>
      <c r="E18" s="303">
        <v>5892</v>
      </c>
      <c r="F18" s="303"/>
      <c r="G18" s="303">
        <v>0</v>
      </c>
      <c r="H18" s="303" t="s">
        <v>581</v>
      </c>
      <c r="I18" s="383" t="s">
        <v>405</v>
      </c>
      <c r="J18" s="303"/>
      <c r="K18" s="303"/>
      <c r="L18" s="303" t="s">
        <v>1211</v>
      </c>
      <c r="M18" s="89"/>
      <c r="N18" s="75"/>
      <c r="O18" s="266" t="str">
        <f>IF(ISNUMBER(M18),M18,IF(ISERROR(AVERAGE(P18:AT18)),"",SUM(P18:AT18)))</f>
        <v/>
      </c>
      <c r="P18" s="263"/>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102"/>
      <c r="AV18" s="2"/>
      <c r="AW18" s="139"/>
      <c r="AZ18" s="394" t="s">
        <v>1334</v>
      </c>
      <c r="BB18">
        <f t="shared" si="1"/>
        <v>18</v>
      </c>
    </row>
    <row r="19" spans="1:54" ht="15.75" customHeight="1" x14ac:dyDescent="0.25">
      <c r="A19" s="297">
        <v>10</v>
      </c>
      <c r="B19" s="85" t="s">
        <v>674</v>
      </c>
      <c r="C19" s="86"/>
      <c r="D19" s="37"/>
      <c r="E19" s="303">
        <v>5894</v>
      </c>
      <c r="F19" s="303"/>
      <c r="G19" s="303">
        <v>0</v>
      </c>
      <c r="H19" s="303" t="s">
        <v>581</v>
      </c>
      <c r="I19" s="383" t="s">
        <v>406</v>
      </c>
      <c r="J19" s="303"/>
      <c r="K19" s="303"/>
      <c r="L19" s="303" t="s">
        <v>1212</v>
      </c>
      <c r="M19" s="81"/>
      <c r="N19" s="75"/>
      <c r="O19" s="247" t="str">
        <f>IF(ISNUMBER(M19),M19,IF(ISERROR(AVERAGE(P19:AT19)),"",SUM(P19:AT19)))</f>
        <v/>
      </c>
      <c r="P19" s="263"/>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102"/>
      <c r="AV19" s="2"/>
      <c r="AW19" s="139"/>
      <c r="AZ19" s="394" t="s">
        <v>1322</v>
      </c>
      <c r="BB19">
        <f t="shared" si="1"/>
        <v>19</v>
      </c>
    </row>
    <row r="20" spans="1:54" ht="15" customHeight="1" x14ac:dyDescent="0.25">
      <c r="A20" s="297">
        <v>11</v>
      </c>
      <c r="B20" s="94" t="s">
        <v>331</v>
      </c>
      <c r="C20" s="96"/>
      <c r="D20" s="37"/>
      <c r="E20" s="303">
        <v>5896</v>
      </c>
      <c r="F20" s="303"/>
      <c r="G20" s="303">
        <v>0</v>
      </c>
      <c r="H20" s="303" t="s">
        <v>581</v>
      </c>
      <c r="I20" s="383" t="s">
        <v>407</v>
      </c>
      <c r="J20" s="303"/>
      <c r="K20" s="303"/>
      <c r="L20" s="303" t="s">
        <v>1213</v>
      </c>
      <c r="M20" s="81"/>
      <c r="N20" s="75"/>
      <c r="O20" s="247" t="str">
        <f>IF(ISNUMBER(M20),M20,IF(ISERROR(AVERAGE(P20:AT20)),"",SUM(P20:AT20)))</f>
        <v/>
      </c>
      <c r="P20" s="263"/>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102"/>
      <c r="AV20" s="2"/>
      <c r="AW20" s="139"/>
      <c r="AZ20" s="394" t="s">
        <v>1335</v>
      </c>
      <c r="BB20">
        <f t="shared" si="1"/>
        <v>20</v>
      </c>
    </row>
    <row r="21" spans="1:54" ht="15" customHeight="1" x14ac:dyDescent="0.25">
      <c r="A21" s="297">
        <v>12</v>
      </c>
      <c r="B21" s="94" t="s">
        <v>332</v>
      </c>
      <c r="C21" s="96"/>
      <c r="D21" s="37"/>
      <c r="E21" s="303">
        <v>5898</v>
      </c>
      <c r="F21" s="303"/>
      <c r="G21" s="303">
        <v>0</v>
      </c>
      <c r="H21" s="303" t="s">
        <v>581</v>
      </c>
      <c r="I21" s="383" t="s">
        <v>408</v>
      </c>
      <c r="J21" s="303"/>
      <c r="K21" s="303"/>
      <c r="L21" s="303" t="s">
        <v>1214</v>
      </c>
      <c r="M21" s="81"/>
      <c r="N21" s="75"/>
      <c r="O21" s="247" t="str">
        <f>IF(ISNUMBER(M21),M21,IF(ISERROR(AVERAGE(P21:AT21)),"",SUM(P21:AT21)))</f>
        <v/>
      </c>
      <c r="P21" s="263"/>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102"/>
      <c r="AV21" s="2"/>
      <c r="AW21" s="139"/>
      <c r="AZ21" s="394" t="s">
        <v>1323</v>
      </c>
      <c r="BB21">
        <f t="shared" si="1"/>
        <v>21</v>
      </c>
    </row>
    <row r="22" spans="1:54" ht="15" customHeight="1" thickBot="1" x14ac:dyDescent="0.3">
      <c r="A22" s="298">
        <v>13</v>
      </c>
      <c r="B22" s="159" t="s">
        <v>558</v>
      </c>
      <c r="C22" s="98"/>
      <c r="D22" s="2"/>
      <c r="E22" s="303">
        <v>5900</v>
      </c>
      <c r="F22" s="303"/>
      <c r="G22" s="303">
        <v>0</v>
      </c>
      <c r="H22" s="303" t="s">
        <v>581</v>
      </c>
      <c r="I22" s="383" t="s">
        <v>409</v>
      </c>
      <c r="J22" s="303"/>
      <c r="K22" s="303"/>
      <c r="L22" s="303" t="s">
        <v>1215</v>
      </c>
      <c r="M22" s="260" t="str">
        <f>IF(ISNUMBER(M24),M24,IF(ISERROR(AVERAGE(M9:M21)),"",SUM(M9:M21)))</f>
        <v/>
      </c>
      <c r="N22" s="261"/>
      <c r="O22" s="248" t="str">
        <f>IF(ISNUMBER(M24),M24,IF(COUNT(P24:AT24)&gt;0,SUM(P24:AT24), IF(ISERROR(AVERAGE(O9:O21)),"",SUM(O9:O21))))</f>
        <v/>
      </c>
      <c r="P22" s="260" t="str">
        <f>IF(ISNUMBER(P24),P24,IF(ISERROR(AVERAGE(P9:P21)),"",SUM(P9:P21)))</f>
        <v/>
      </c>
      <c r="Q22" s="260" t="str">
        <f t="shared" ref="Q22:AT22" si="2">IF(ISNUMBER(Q24),Q24,IF(ISERROR(AVERAGE(Q9:Q21)),"",SUM(Q9:Q21)))</f>
        <v/>
      </c>
      <c r="R22" s="260" t="str">
        <f t="shared" si="2"/>
        <v/>
      </c>
      <c r="S22" s="260" t="str">
        <f t="shared" si="2"/>
        <v/>
      </c>
      <c r="T22" s="260" t="str">
        <f t="shared" si="2"/>
        <v/>
      </c>
      <c r="U22" s="260" t="str">
        <f t="shared" si="2"/>
        <v/>
      </c>
      <c r="V22" s="260" t="str">
        <f t="shared" si="2"/>
        <v/>
      </c>
      <c r="W22" s="260" t="str">
        <f t="shared" si="2"/>
        <v/>
      </c>
      <c r="X22" s="260" t="str">
        <f t="shared" si="2"/>
        <v/>
      </c>
      <c r="Y22" s="260" t="str">
        <f t="shared" si="2"/>
        <v/>
      </c>
      <c r="Z22" s="260" t="str">
        <f t="shared" si="2"/>
        <v/>
      </c>
      <c r="AA22" s="260" t="str">
        <f t="shared" si="2"/>
        <v/>
      </c>
      <c r="AB22" s="260" t="str">
        <f t="shared" si="2"/>
        <v/>
      </c>
      <c r="AC22" s="260" t="str">
        <f t="shared" si="2"/>
        <v/>
      </c>
      <c r="AD22" s="260" t="str">
        <f t="shared" si="2"/>
        <v/>
      </c>
      <c r="AE22" s="260" t="str">
        <f t="shared" si="2"/>
        <v/>
      </c>
      <c r="AF22" s="260" t="str">
        <f t="shared" si="2"/>
        <v/>
      </c>
      <c r="AG22" s="260" t="str">
        <f t="shared" si="2"/>
        <v/>
      </c>
      <c r="AH22" s="260" t="str">
        <f t="shared" si="2"/>
        <v/>
      </c>
      <c r="AI22" s="260" t="str">
        <f t="shared" si="2"/>
        <v/>
      </c>
      <c r="AJ22" s="260" t="str">
        <f t="shared" si="2"/>
        <v/>
      </c>
      <c r="AK22" s="260" t="str">
        <f t="shared" si="2"/>
        <v/>
      </c>
      <c r="AL22" s="260" t="str">
        <f t="shared" si="2"/>
        <v/>
      </c>
      <c r="AM22" s="260" t="str">
        <f t="shared" si="2"/>
        <v/>
      </c>
      <c r="AN22" s="260" t="str">
        <f t="shared" si="2"/>
        <v/>
      </c>
      <c r="AO22" s="260" t="str">
        <f t="shared" si="2"/>
        <v/>
      </c>
      <c r="AP22" s="260" t="str">
        <f t="shared" si="2"/>
        <v/>
      </c>
      <c r="AQ22" s="260" t="str">
        <f t="shared" si="2"/>
        <v/>
      </c>
      <c r="AR22" s="260" t="str">
        <f t="shared" si="2"/>
        <v/>
      </c>
      <c r="AS22" s="260" t="str">
        <f t="shared" si="2"/>
        <v/>
      </c>
      <c r="AT22" s="260" t="str">
        <f t="shared" si="2"/>
        <v/>
      </c>
      <c r="AU22" s="102"/>
      <c r="AV22" s="2"/>
      <c r="AW22" s="139"/>
      <c r="AZ22" s="394"/>
      <c r="BB22" t="str">
        <f t="shared" si="1"/>
        <v/>
      </c>
    </row>
    <row r="23" spans="1:54" ht="15" customHeight="1" thickBot="1" x14ac:dyDescent="0.3">
      <c r="A23" s="94"/>
      <c r="B23" s="75"/>
      <c r="C23" s="75"/>
      <c r="D23" s="2"/>
      <c r="E23" s="303"/>
      <c r="F23" s="303"/>
      <c r="G23" s="303"/>
      <c r="H23" s="303"/>
      <c r="J23" s="303"/>
      <c r="K23" s="303"/>
      <c r="L23" s="303"/>
      <c r="M23" s="83"/>
      <c r="N23" s="75"/>
      <c r="O23" s="249"/>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102"/>
      <c r="AV23" s="2"/>
      <c r="AW23" s="139"/>
      <c r="AZ23" s="394"/>
      <c r="BB23" t="str">
        <f t="shared" si="1"/>
        <v/>
      </c>
    </row>
    <row r="24" spans="1:54" ht="15" customHeight="1" thickTop="1" thickBot="1" x14ac:dyDescent="0.3">
      <c r="A24" s="84">
        <v>14</v>
      </c>
      <c r="B24" s="967" t="s">
        <v>762</v>
      </c>
      <c r="C24" s="968"/>
      <c r="D24" s="286"/>
      <c r="E24" s="303">
        <v>5902</v>
      </c>
      <c r="F24" s="303"/>
      <c r="G24" s="303">
        <v>0</v>
      </c>
      <c r="H24" s="303" t="s">
        <v>581</v>
      </c>
      <c r="I24" s="383" t="s">
        <v>410</v>
      </c>
      <c r="J24" s="303"/>
      <c r="K24" s="303"/>
      <c r="L24" s="303" t="s">
        <v>1215</v>
      </c>
      <c r="M24" s="208"/>
      <c r="N24" s="120"/>
      <c r="O24" s="376" t="str">
        <f>IF(M24="","",M24)</f>
        <v/>
      </c>
      <c r="P24" s="263"/>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102"/>
      <c r="AV24" s="2"/>
      <c r="AW24" s="139"/>
      <c r="AZ24" s="394" t="s">
        <v>1336</v>
      </c>
      <c r="BB24">
        <f t="shared" si="1"/>
        <v>24</v>
      </c>
    </row>
    <row r="25" spans="1:54" ht="30" customHeight="1" thickTop="1" x14ac:dyDescent="0.25">
      <c r="A25" s="295"/>
      <c r="B25" s="969"/>
      <c r="C25" s="970"/>
      <c r="D25" s="287"/>
      <c r="E25" s="303"/>
      <c r="F25" s="303"/>
      <c r="G25" s="303"/>
      <c r="H25" s="303"/>
      <c r="I25" s="383"/>
      <c r="J25" s="303"/>
      <c r="K25" s="303"/>
      <c r="L25" s="303"/>
      <c r="M25" s="101"/>
      <c r="N25" s="101"/>
      <c r="O25" s="250"/>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4"/>
      <c r="AV25" s="2"/>
      <c r="AW25" s="139"/>
      <c r="AZ25" s="394"/>
      <c r="BB25" t="str">
        <f t="shared" si="1"/>
        <v/>
      </c>
    </row>
    <row r="26" spans="1:54" ht="15" customHeight="1" x14ac:dyDescent="0.25">
      <c r="A26" s="2"/>
      <c r="B26" s="2"/>
      <c r="C26" s="2"/>
      <c r="D26" s="2"/>
      <c r="E26" s="303"/>
      <c r="F26" s="303"/>
      <c r="G26" s="303"/>
      <c r="H26" s="303"/>
      <c r="I26" s="383"/>
      <c r="J26" s="303"/>
      <c r="K26" s="303"/>
      <c r="L26" s="303"/>
      <c r="M26" s="2"/>
      <c r="N26" s="2"/>
      <c r="O26" s="251"/>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139"/>
      <c r="AZ26" s="394"/>
      <c r="BB26" t="str">
        <f t="shared" si="1"/>
        <v/>
      </c>
    </row>
    <row r="27" spans="1:54" ht="21" customHeight="1" x14ac:dyDescent="0.3">
      <c r="A27" s="700" t="s">
        <v>93</v>
      </c>
      <c r="B27" s="701"/>
      <c r="C27" s="702"/>
      <c r="D27" s="53"/>
      <c r="E27" s="303"/>
      <c r="F27" s="303"/>
      <c r="G27" s="303"/>
      <c r="H27" s="303"/>
      <c r="I27" s="383"/>
      <c r="J27" s="303"/>
      <c r="K27" s="303"/>
      <c r="L27" s="303"/>
      <c r="M27" s="100"/>
      <c r="N27" s="100"/>
      <c r="O27" s="252"/>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52"/>
      <c r="AV27" s="2"/>
      <c r="AW27" s="140"/>
      <c r="AZ27" s="394"/>
      <c r="BB27" t="str">
        <f t="shared" si="1"/>
        <v/>
      </c>
    </row>
    <row r="28" spans="1:54" ht="21" customHeight="1" thickBot="1" x14ac:dyDescent="0.35">
      <c r="A28" s="703" t="s">
        <v>92</v>
      </c>
      <c r="B28" s="704"/>
      <c r="C28" s="705"/>
      <c r="D28" s="139"/>
      <c r="E28" s="303"/>
      <c r="F28" s="303"/>
      <c r="G28" s="303"/>
      <c r="H28" s="303"/>
      <c r="I28" s="383"/>
      <c r="J28" s="303"/>
      <c r="K28" s="303"/>
      <c r="L28" s="303"/>
      <c r="M28" s="140"/>
      <c r="N28" s="140"/>
      <c r="O28" s="256"/>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02"/>
      <c r="AV28" s="2"/>
      <c r="AW28" s="139"/>
      <c r="AZ28" s="394"/>
      <c r="BB28" t="str">
        <f t="shared" si="1"/>
        <v/>
      </c>
    </row>
    <row r="29" spans="1:54" ht="15" customHeight="1" x14ac:dyDescent="0.3">
      <c r="A29" s="95" t="s">
        <v>1816</v>
      </c>
      <c r="B29" s="296"/>
      <c r="C29" s="97"/>
      <c r="D29" s="3"/>
      <c r="E29" s="303"/>
      <c r="F29" s="303"/>
      <c r="G29" s="303"/>
      <c r="H29" s="303"/>
      <c r="I29" s="383"/>
      <c r="J29" s="303"/>
      <c r="K29" s="303"/>
      <c r="L29" s="303"/>
      <c r="M29" s="76"/>
      <c r="N29" s="75"/>
      <c r="O29" s="25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8"/>
      <c r="AU29" s="103"/>
      <c r="AV29" s="3"/>
      <c r="AW29" s="139"/>
      <c r="AZ29" s="394"/>
      <c r="BB29" t="str">
        <f t="shared" si="1"/>
        <v/>
      </c>
    </row>
    <row r="30" spans="1:54" ht="15.75" customHeight="1" x14ac:dyDescent="0.25">
      <c r="A30" s="84">
        <v>1</v>
      </c>
      <c r="B30" s="94" t="s">
        <v>918</v>
      </c>
      <c r="C30" s="96"/>
      <c r="D30" s="37"/>
      <c r="E30" s="303">
        <v>5904</v>
      </c>
      <c r="F30" s="303">
        <v>5906</v>
      </c>
      <c r="G30" s="303">
        <v>0</v>
      </c>
      <c r="H30" s="303" t="s">
        <v>581</v>
      </c>
      <c r="I30" s="383" t="s">
        <v>411</v>
      </c>
      <c r="J30" s="303"/>
      <c r="K30" s="303"/>
      <c r="L30" s="303" t="s">
        <v>1216</v>
      </c>
      <c r="M30" s="89"/>
      <c r="N30" s="75"/>
      <c r="O30" s="266" t="str">
        <f>IF(ISNUMBER(M30),M30,IF(ISERROR(AVERAGE(P30:AT30)),"",SUM(P30:AT30)))</f>
        <v/>
      </c>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102"/>
      <c r="AV30" s="2"/>
      <c r="AW30" s="139"/>
      <c r="AZ30" s="394" t="s">
        <v>1459</v>
      </c>
      <c r="BB30">
        <f t="shared" si="1"/>
        <v>30</v>
      </c>
    </row>
    <row r="31" spans="1:54" ht="15" customHeight="1" x14ac:dyDescent="0.25">
      <c r="A31" s="297">
        <v>2</v>
      </c>
      <c r="B31" s="94" t="s">
        <v>333</v>
      </c>
      <c r="C31" s="96"/>
      <c r="D31" s="37"/>
      <c r="E31" s="303">
        <v>5908</v>
      </c>
      <c r="F31" s="303">
        <v>5910</v>
      </c>
      <c r="G31" s="303">
        <v>0</v>
      </c>
      <c r="H31" s="303" t="s">
        <v>581</v>
      </c>
      <c r="I31" s="383" t="s">
        <v>412</v>
      </c>
      <c r="J31" s="303"/>
      <c r="K31" s="303"/>
      <c r="L31" s="303" t="s">
        <v>1217</v>
      </c>
      <c r="M31" s="81"/>
      <c r="N31" s="75"/>
      <c r="O31" s="247" t="str">
        <f>IF(ISNUMBER(M31),M31,IF(ISERROR(AVERAGE(P31:AT31)),"",SUM(P31:AT31)))</f>
        <v/>
      </c>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102"/>
      <c r="AV31" s="2"/>
      <c r="AW31" s="139"/>
      <c r="AZ31" s="394" t="s">
        <v>1328</v>
      </c>
      <c r="BB31">
        <f t="shared" si="1"/>
        <v>31</v>
      </c>
    </row>
    <row r="32" spans="1:54" ht="15" customHeight="1" x14ac:dyDescent="0.25">
      <c r="A32" s="297">
        <v>3</v>
      </c>
      <c r="B32" s="94" t="s">
        <v>334</v>
      </c>
      <c r="C32" s="96"/>
      <c r="D32" s="37"/>
      <c r="E32" s="303">
        <v>5912</v>
      </c>
      <c r="F32" s="303">
        <v>5914</v>
      </c>
      <c r="G32" s="303">
        <v>0</v>
      </c>
      <c r="H32" s="303" t="s">
        <v>581</v>
      </c>
      <c r="I32" s="383" t="s">
        <v>413</v>
      </c>
      <c r="J32" s="303"/>
      <c r="K32" s="303"/>
      <c r="L32" s="303" t="s">
        <v>1218</v>
      </c>
      <c r="M32" s="81"/>
      <c r="N32" s="75"/>
      <c r="O32" s="247" t="str">
        <f>IF(ISNUMBER(M32),M32,IF(ISERROR(AVERAGE(P32:AT32)),"",SUM(P32:AT32)))</f>
        <v/>
      </c>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102"/>
      <c r="AV32" s="2"/>
      <c r="AW32" s="139"/>
      <c r="AZ32" s="394" t="s">
        <v>1453</v>
      </c>
      <c r="BB32">
        <f t="shared" si="1"/>
        <v>32</v>
      </c>
    </row>
    <row r="33" spans="1:251" ht="15" customHeight="1" thickBot="1" x14ac:dyDescent="0.3">
      <c r="A33" s="298">
        <v>4</v>
      </c>
      <c r="B33" s="159" t="s">
        <v>919</v>
      </c>
      <c r="C33" s="98"/>
      <c r="D33" s="2"/>
      <c r="E33" s="303">
        <v>5916</v>
      </c>
      <c r="F33" s="303">
        <v>5918</v>
      </c>
      <c r="G33" s="303">
        <v>0</v>
      </c>
      <c r="H33" s="303" t="s">
        <v>581</v>
      </c>
      <c r="I33" s="383" t="s">
        <v>414</v>
      </c>
      <c r="J33" s="303"/>
      <c r="K33" s="303"/>
      <c r="L33" s="303" t="s">
        <v>1219</v>
      </c>
      <c r="M33" s="260" t="str">
        <f>IF(ISNUMBER(M35),M35,IF(ISERROR(AVERAGE(M30:M32)),"",SUM(M30:M32)))</f>
        <v/>
      </c>
      <c r="N33" s="261"/>
      <c r="O33" s="248" t="str">
        <f>IF(ISNUMBER(M35),M35,IF(COUNT(P35:AT35)&gt;0,SUM(P35:AT35),IF(ISERROR(AVERAGE(O30:O32)),"",SUM(O30:O32))))</f>
        <v/>
      </c>
      <c r="P33" s="260" t="str">
        <f t="shared" ref="P33:AT33" si="3">IF(ISNUMBER(P35),P35,IF(ISERROR(AVERAGE(P30:P32)),"",SUM(P30:P32)))</f>
        <v/>
      </c>
      <c r="Q33" s="260" t="str">
        <f t="shared" si="3"/>
        <v/>
      </c>
      <c r="R33" s="260" t="str">
        <f t="shared" si="3"/>
        <v/>
      </c>
      <c r="S33" s="260" t="str">
        <f t="shared" si="3"/>
        <v/>
      </c>
      <c r="T33" s="260" t="str">
        <f t="shared" si="3"/>
        <v/>
      </c>
      <c r="U33" s="260" t="str">
        <f t="shared" si="3"/>
        <v/>
      </c>
      <c r="V33" s="260" t="str">
        <f t="shared" si="3"/>
        <v/>
      </c>
      <c r="W33" s="260" t="str">
        <f t="shared" si="3"/>
        <v/>
      </c>
      <c r="X33" s="260" t="str">
        <f t="shared" si="3"/>
        <v/>
      </c>
      <c r="Y33" s="260" t="str">
        <f t="shared" si="3"/>
        <v/>
      </c>
      <c r="Z33" s="260" t="str">
        <f t="shared" si="3"/>
        <v/>
      </c>
      <c r="AA33" s="260" t="str">
        <f t="shared" si="3"/>
        <v/>
      </c>
      <c r="AB33" s="260" t="str">
        <f t="shared" si="3"/>
        <v/>
      </c>
      <c r="AC33" s="260" t="str">
        <f t="shared" si="3"/>
        <v/>
      </c>
      <c r="AD33" s="260" t="str">
        <f t="shared" si="3"/>
        <v/>
      </c>
      <c r="AE33" s="260" t="str">
        <f t="shared" si="3"/>
        <v/>
      </c>
      <c r="AF33" s="260" t="str">
        <f t="shared" si="3"/>
        <v/>
      </c>
      <c r="AG33" s="260" t="str">
        <f t="shared" si="3"/>
        <v/>
      </c>
      <c r="AH33" s="260" t="str">
        <f t="shared" si="3"/>
        <v/>
      </c>
      <c r="AI33" s="260" t="str">
        <f t="shared" si="3"/>
        <v/>
      </c>
      <c r="AJ33" s="260" t="str">
        <f t="shared" si="3"/>
        <v/>
      </c>
      <c r="AK33" s="260" t="str">
        <f t="shared" si="3"/>
        <v/>
      </c>
      <c r="AL33" s="260" t="str">
        <f t="shared" si="3"/>
        <v/>
      </c>
      <c r="AM33" s="260" t="str">
        <f t="shared" si="3"/>
        <v/>
      </c>
      <c r="AN33" s="260" t="str">
        <f t="shared" si="3"/>
        <v/>
      </c>
      <c r="AO33" s="260" t="str">
        <f t="shared" si="3"/>
        <v/>
      </c>
      <c r="AP33" s="260" t="str">
        <f t="shared" si="3"/>
        <v/>
      </c>
      <c r="AQ33" s="260" t="str">
        <f t="shared" si="3"/>
        <v/>
      </c>
      <c r="AR33" s="260" t="str">
        <f t="shared" si="3"/>
        <v/>
      </c>
      <c r="AS33" s="260" t="str">
        <f t="shared" si="3"/>
        <v/>
      </c>
      <c r="AT33" s="260" t="str">
        <f t="shared" si="3"/>
        <v/>
      </c>
      <c r="AU33" s="102"/>
      <c r="AV33" s="2"/>
      <c r="AW33" s="139"/>
      <c r="AZ33" s="394"/>
      <c r="BB33" t="str">
        <f t="shared" si="1"/>
        <v/>
      </c>
    </row>
    <row r="34" spans="1:251" ht="15" customHeight="1" thickBot="1" x14ac:dyDescent="0.3">
      <c r="A34" s="94"/>
      <c r="B34" s="75"/>
      <c r="C34" s="75"/>
      <c r="D34" s="2"/>
      <c r="E34" s="303"/>
      <c r="F34" s="303" t="s">
        <v>587</v>
      </c>
      <c r="G34" s="303"/>
      <c r="H34" s="303"/>
      <c r="J34" s="303"/>
      <c r="K34" s="303"/>
      <c r="L34" s="303"/>
      <c r="M34" s="83"/>
      <c r="N34" s="75"/>
      <c r="O34" s="249"/>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102"/>
      <c r="AV34" s="2"/>
      <c r="AW34" s="139"/>
      <c r="AZ34" s="394"/>
      <c r="BB34" t="str">
        <f t="shared" si="1"/>
        <v/>
      </c>
    </row>
    <row r="35" spans="1:251" ht="15" customHeight="1" thickTop="1" thickBot="1" x14ac:dyDescent="0.3">
      <c r="A35" s="84">
        <v>5</v>
      </c>
      <c r="B35" s="967" t="s">
        <v>636</v>
      </c>
      <c r="C35" s="968"/>
      <c r="D35" s="286"/>
      <c r="E35" s="303">
        <v>5920</v>
      </c>
      <c r="F35" s="303">
        <v>5922</v>
      </c>
      <c r="G35" s="303">
        <v>0</v>
      </c>
      <c r="H35" s="303" t="s">
        <v>581</v>
      </c>
      <c r="I35" s="383" t="s">
        <v>415</v>
      </c>
      <c r="J35" s="303"/>
      <c r="K35" s="303"/>
      <c r="L35" s="303" t="s">
        <v>1219</v>
      </c>
      <c r="M35" s="208"/>
      <c r="N35" s="120"/>
      <c r="O35" s="376" t="str">
        <f>IF(M35="","",M35)</f>
        <v/>
      </c>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102"/>
      <c r="AV35" s="2"/>
      <c r="AW35" s="139"/>
      <c r="AZ35" s="394" t="s">
        <v>1339</v>
      </c>
      <c r="BB35">
        <f t="shared" si="1"/>
        <v>35</v>
      </c>
    </row>
    <row r="36" spans="1:251" ht="30" customHeight="1" thickTop="1" x14ac:dyDescent="0.25">
      <c r="A36" s="295"/>
      <c r="B36" s="969"/>
      <c r="C36" s="970"/>
      <c r="D36" s="287"/>
      <c r="E36" s="303"/>
      <c r="F36" s="303" t="s">
        <v>587</v>
      </c>
      <c r="G36" s="303"/>
      <c r="H36" s="303"/>
      <c r="I36" s="383"/>
      <c r="J36" s="303"/>
      <c r="K36" s="303"/>
      <c r="L36" s="303"/>
      <c r="M36" s="101"/>
      <c r="N36" s="101"/>
      <c r="O36" s="250"/>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4"/>
      <c r="AV36" s="2"/>
      <c r="AW36" s="139"/>
      <c r="AZ36" s="394"/>
      <c r="BB36" t="str">
        <f t="shared" si="1"/>
        <v/>
      </c>
    </row>
    <row r="37" spans="1:251" ht="15" customHeight="1" x14ac:dyDescent="0.25">
      <c r="A37" s="2"/>
      <c r="B37" s="2"/>
      <c r="C37" s="2"/>
      <c r="D37" s="2"/>
      <c r="E37" s="303"/>
      <c r="F37" s="303" t="s">
        <v>587</v>
      </c>
      <c r="G37" s="303"/>
      <c r="H37" s="303"/>
      <c r="I37" s="383"/>
      <c r="J37" s="303"/>
      <c r="K37" s="303"/>
      <c r="L37" s="303"/>
      <c r="M37" s="2"/>
      <c r="N37" s="2"/>
      <c r="O37" s="251"/>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139"/>
      <c r="AZ37" s="394"/>
      <c r="BB37" t="str">
        <f t="shared" si="1"/>
        <v/>
      </c>
    </row>
    <row r="38" spans="1:251" ht="21" customHeight="1" x14ac:dyDescent="0.3">
      <c r="A38" s="700" t="s">
        <v>94</v>
      </c>
      <c r="B38" s="701"/>
      <c r="C38" s="702"/>
      <c r="D38" s="53"/>
      <c r="E38" s="303"/>
      <c r="F38" s="303" t="s">
        <v>587</v>
      </c>
      <c r="G38" s="303"/>
      <c r="H38" s="303"/>
      <c r="I38" s="383"/>
      <c r="J38" s="303"/>
      <c r="K38" s="303"/>
      <c r="L38" s="303"/>
      <c r="M38" s="100"/>
      <c r="N38" s="100"/>
      <c r="O38" s="252"/>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52"/>
      <c r="AV38" s="2"/>
      <c r="AW38" s="140"/>
      <c r="AZ38" s="394"/>
      <c r="BB38" t="str">
        <f t="shared" si="1"/>
        <v/>
      </c>
    </row>
    <row r="39" spans="1:251" ht="21" customHeight="1" thickBot="1" x14ac:dyDescent="0.35">
      <c r="A39" s="703" t="s">
        <v>95</v>
      </c>
      <c r="B39" s="704"/>
      <c r="C39" s="705"/>
      <c r="D39" s="139"/>
      <c r="E39" s="303"/>
      <c r="F39" s="303" t="s">
        <v>587</v>
      </c>
      <c r="G39" s="303"/>
      <c r="H39" s="303"/>
      <c r="I39" s="383"/>
      <c r="J39" s="303"/>
      <c r="K39" s="303"/>
      <c r="L39" s="303"/>
      <c r="M39" s="140"/>
      <c r="N39" s="140"/>
      <c r="O39" s="256"/>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02"/>
      <c r="AV39" s="2"/>
      <c r="AW39" s="140"/>
      <c r="AZ39" s="394"/>
      <c r="BB39" t="str">
        <f t="shared" si="1"/>
        <v/>
      </c>
    </row>
    <row r="40" spans="1:251" ht="15" customHeight="1" x14ac:dyDescent="0.3">
      <c r="A40" s="95" t="s">
        <v>335</v>
      </c>
      <c r="B40" s="296"/>
      <c r="C40" s="97"/>
      <c r="D40" s="3"/>
      <c r="E40" s="303"/>
      <c r="F40" s="303" t="s">
        <v>587</v>
      </c>
      <c r="G40" s="303"/>
      <c r="H40" s="303"/>
      <c r="I40" s="383"/>
      <c r="J40" s="303"/>
      <c r="K40" s="303"/>
      <c r="L40" s="303"/>
      <c r="M40" s="76"/>
      <c r="N40" s="75"/>
      <c r="O40" s="25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8"/>
      <c r="AU40" s="103"/>
      <c r="AV40" s="3"/>
      <c r="AW40" s="139"/>
      <c r="AZ40" s="394"/>
      <c r="BB40" t="str">
        <f t="shared" si="1"/>
        <v/>
      </c>
    </row>
    <row r="41" spans="1:251" ht="15.75" customHeight="1" x14ac:dyDescent="0.25">
      <c r="A41" s="84">
        <v>1</v>
      </c>
      <c r="B41" s="94" t="s">
        <v>336</v>
      </c>
      <c r="C41" s="96"/>
      <c r="D41" s="37"/>
      <c r="E41" s="303">
        <v>5924</v>
      </c>
      <c r="F41" s="303">
        <v>5926</v>
      </c>
      <c r="G41" s="303">
        <v>0</v>
      </c>
      <c r="H41" s="303" t="s">
        <v>581</v>
      </c>
      <c r="I41" s="383" t="s">
        <v>416</v>
      </c>
      <c r="J41" s="303"/>
      <c r="K41" s="303"/>
      <c r="L41" s="303" t="s">
        <v>1220</v>
      </c>
      <c r="M41" s="89"/>
      <c r="N41" s="75"/>
      <c r="O41" s="266" t="str">
        <f t="shared" ref="O41:O46" si="4">IF(ISNUMBER(M41),M41,IF(ISERROR(AVERAGE(P41:AT41)),"",SUM(P41:AT41)))</f>
        <v/>
      </c>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102"/>
      <c r="AV41" s="2"/>
      <c r="AW41" s="139"/>
      <c r="AZ41" s="394" t="s">
        <v>1460</v>
      </c>
      <c r="BB41">
        <f t="shared" si="1"/>
        <v>41</v>
      </c>
    </row>
    <row r="42" spans="1:251" ht="15" customHeight="1" x14ac:dyDescent="0.25">
      <c r="A42" s="297">
        <v>2</v>
      </c>
      <c r="B42" s="94" t="s">
        <v>337</v>
      </c>
      <c r="C42" s="96"/>
      <c r="D42" s="37"/>
      <c r="E42" s="303">
        <v>5928</v>
      </c>
      <c r="F42" s="303">
        <v>5930</v>
      </c>
      <c r="G42" s="303">
        <v>0</v>
      </c>
      <c r="H42" s="303" t="s">
        <v>581</v>
      </c>
      <c r="I42" s="383" t="s">
        <v>417</v>
      </c>
      <c r="J42" s="303"/>
      <c r="K42" s="303"/>
      <c r="L42" s="303" t="s">
        <v>1221</v>
      </c>
      <c r="M42" s="81"/>
      <c r="N42" s="75"/>
      <c r="O42" s="247" t="str">
        <f t="shared" si="4"/>
        <v/>
      </c>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102"/>
      <c r="AV42" s="2"/>
      <c r="AW42" s="139"/>
      <c r="AZ42" s="394" t="s">
        <v>1346</v>
      </c>
      <c r="BB42">
        <f t="shared" si="1"/>
        <v>42</v>
      </c>
    </row>
    <row r="43" spans="1:251" ht="15" customHeight="1" x14ac:dyDescent="0.25">
      <c r="A43" s="297">
        <v>3</v>
      </c>
      <c r="B43" s="94" t="s">
        <v>338</v>
      </c>
      <c r="C43" s="96"/>
      <c r="D43" s="37"/>
      <c r="E43" s="303">
        <v>5932</v>
      </c>
      <c r="F43" s="303">
        <v>5934</v>
      </c>
      <c r="G43" s="303">
        <v>0</v>
      </c>
      <c r="H43" s="303" t="s">
        <v>581</v>
      </c>
      <c r="I43" s="383" t="s">
        <v>418</v>
      </c>
      <c r="J43" s="303"/>
      <c r="K43" s="303"/>
      <c r="L43" s="303" t="s">
        <v>1222</v>
      </c>
      <c r="M43" s="81"/>
      <c r="N43" s="75"/>
      <c r="O43" s="247" t="str">
        <f t="shared" si="4"/>
        <v/>
      </c>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102"/>
      <c r="AV43" s="2"/>
      <c r="AW43" s="139"/>
      <c r="AZ43" s="394" t="s">
        <v>1347</v>
      </c>
      <c r="BB43">
        <f t="shared" si="1"/>
        <v>43</v>
      </c>
    </row>
    <row r="44" spans="1:251" ht="15" customHeight="1" x14ac:dyDescent="0.25">
      <c r="A44" s="297">
        <v>4</v>
      </c>
      <c r="B44" s="94" t="s">
        <v>339</v>
      </c>
      <c r="C44" s="96"/>
      <c r="D44" s="37"/>
      <c r="E44" s="303">
        <v>5936</v>
      </c>
      <c r="F44" s="303">
        <v>5938</v>
      </c>
      <c r="G44" s="303">
        <v>0</v>
      </c>
      <c r="H44" s="303" t="s">
        <v>581</v>
      </c>
      <c r="I44" s="383" t="s">
        <v>419</v>
      </c>
      <c r="J44" s="303"/>
      <c r="K44" s="303"/>
      <c r="L44" s="303" t="s">
        <v>1223</v>
      </c>
      <c r="M44" s="81"/>
      <c r="N44" s="75"/>
      <c r="O44" s="247" t="str">
        <f t="shared" si="4"/>
        <v/>
      </c>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102"/>
      <c r="AV44" s="2"/>
      <c r="AW44" s="139"/>
      <c r="AZ44" s="394" t="s">
        <v>1348</v>
      </c>
      <c r="BB44">
        <f t="shared" si="1"/>
        <v>44</v>
      </c>
    </row>
    <row r="45" spans="1:251" ht="15" customHeight="1" x14ac:dyDescent="0.25">
      <c r="A45" s="297">
        <v>5</v>
      </c>
      <c r="B45" s="94" t="s">
        <v>497</v>
      </c>
      <c r="C45" s="96"/>
      <c r="D45" s="37"/>
      <c r="E45" s="303">
        <v>5940</v>
      </c>
      <c r="F45" s="303">
        <v>5942</v>
      </c>
      <c r="G45" s="303">
        <v>0</v>
      </c>
      <c r="H45" s="303" t="s">
        <v>581</v>
      </c>
      <c r="I45" s="383" t="s">
        <v>420</v>
      </c>
      <c r="J45" s="303"/>
      <c r="K45" s="303"/>
      <c r="L45" s="303" t="s">
        <v>1224</v>
      </c>
      <c r="M45" s="81"/>
      <c r="N45" s="75"/>
      <c r="O45" s="247" t="str">
        <f t="shared" si="4"/>
        <v/>
      </c>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102"/>
      <c r="AV45" s="2"/>
      <c r="AW45" s="139"/>
      <c r="AZ45" s="394" t="s">
        <v>1349</v>
      </c>
      <c r="BB45">
        <f t="shared" si="1"/>
        <v>45</v>
      </c>
    </row>
    <row r="46" spans="1:251" ht="15" customHeight="1" x14ac:dyDescent="0.25">
      <c r="A46" s="297">
        <v>6</v>
      </c>
      <c r="B46" s="94" t="s">
        <v>79</v>
      </c>
      <c r="C46" s="96"/>
      <c r="D46" s="37"/>
      <c r="E46" s="303">
        <v>5944</v>
      </c>
      <c r="F46" s="303">
        <v>5946</v>
      </c>
      <c r="G46" s="303">
        <v>0</v>
      </c>
      <c r="H46" s="303" t="s">
        <v>581</v>
      </c>
      <c r="I46" s="383" t="s">
        <v>421</v>
      </c>
      <c r="J46" s="303"/>
      <c r="K46" s="303"/>
      <c r="L46" s="303" t="s">
        <v>1225</v>
      </c>
      <c r="M46" s="81"/>
      <c r="N46" s="75"/>
      <c r="O46" s="247" t="str">
        <f t="shared" si="4"/>
        <v/>
      </c>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102"/>
      <c r="AV46" s="2"/>
      <c r="AW46" s="139"/>
      <c r="AZ46" s="394" t="s">
        <v>1350</v>
      </c>
      <c r="BB46">
        <f t="shared" si="1"/>
        <v>46</v>
      </c>
    </row>
    <row r="47" spans="1:251" ht="15" customHeight="1" x14ac:dyDescent="0.25">
      <c r="A47" s="298">
        <v>7</v>
      </c>
      <c r="B47" s="159" t="s">
        <v>96</v>
      </c>
      <c r="C47" s="98"/>
      <c r="D47" s="37"/>
      <c r="E47" s="303">
        <v>5948</v>
      </c>
      <c r="F47" s="303">
        <v>5950</v>
      </c>
      <c r="G47" s="303">
        <v>0</v>
      </c>
      <c r="H47" s="303" t="s">
        <v>581</v>
      </c>
      <c r="I47" s="383" t="s">
        <v>422</v>
      </c>
      <c r="J47" s="303"/>
      <c r="K47" s="303"/>
      <c r="L47" s="303" t="s">
        <v>1226</v>
      </c>
      <c r="M47" s="260" t="str">
        <f>IF(ISERROR(AVERAGE(M41:M46)),"",SUM(M41:M46))</f>
        <v/>
      </c>
      <c r="N47" s="262"/>
      <c r="O47" s="267" t="str">
        <f t="shared" ref="O47:AT47" si="5">IF(ISERROR(AVERAGE(O41:O46)),"",SUM(O41:O46))</f>
        <v/>
      </c>
      <c r="P47" s="260" t="str">
        <f t="shared" si="5"/>
        <v/>
      </c>
      <c r="Q47" s="260" t="str">
        <f t="shared" si="5"/>
        <v/>
      </c>
      <c r="R47" s="260" t="str">
        <f t="shared" si="5"/>
        <v/>
      </c>
      <c r="S47" s="260" t="str">
        <f t="shared" si="5"/>
        <v/>
      </c>
      <c r="T47" s="260" t="str">
        <f t="shared" si="5"/>
        <v/>
      </c>
      <c r="U47" s="260" t="str">
        <f t="shared" si="5"/>
        <v/>
      </c>
      <c r="V47" s="260" t="str">
        <f t="shared" si="5"/>
        <v/>
      </c>
      <c r="W47" s="260" t="str">
        <f t="shared" si="5"/>
        <v/>
      </c>
      <c r="X47" s="260" t="str">
        <f t="shared" si="5"/>
        <v/>
      </c>
      <c r="Y47" s="260" t="str">
        <f t="shared" si="5"/>
        <v/>
      </c>
      <c r="Z47" s="260" t="str">
        <f t="shared" si="5"/>
        <v/>
      </c>
      <c r="AA47" s="260" t="str">
        <f t="shared" si="5"/>
        <v/>
      </c>
      <c r="AB47" s="260" t="str">
        <f t="shared" si="5"/>
        <v/>
      </c>
      <c r="AC47" s="260" t="str">
        <f t="shared" si="5"/>
        <v/>
      </c>
      <c r="AD47" s="260" t="str">
        <f t="shared" si="5"/>
        <v/>
      </c>
      <c r="AE47" s="260" t="str">
        <f t="shared" si="5"/>
        <v/>
      </c>
      <c r="AF47" s="260" t="str">
        <f t="shared" si="5"/>
        <v/>
      </c>
      <c r="AG47" s="260" t="str">
        <f t="shared" si="5"/>
        <v/>
      </c>
      <c r="AH47" s="260" t="str">
        <f t="shared" si="5"/>
        <v/>
      </c>
      <c r="AI47" s="260" t="str">
        <f t="shared" si="5"/>
        <v/>
      </c>
      <c r="AJ47" s="260" t="str">
        <f t="shared" si="5"/>
        <v/>
      </c>
      <c r="AK47" s="260" t="str">
        <f t="shared" si="5"/>
        <v/>
      </c>
      <c r="AL47" s="260" t="str">
        <f t="shared" si="5"/>
        <v/>
      </c>
      <c r="AM47" s="260" t="str">
        <f t="shared" si="5"/>
        <v/>
      </c>
      <c r="AN47" s="260" t="str">
        <f t="shared" si="5"/>
        <v/>
      </c>
      <c r="AO47" s="260" t="str">
        <f t="shared" si="5"/>
        <v/>
      </c>
      <c r="AP47" s="260" t="str">
        <f t="shared" si="5"/>
        <v/>
      </c>
      <c r="AQ47" s="260" t="str">
        <f t="shared" si="5"/>
        <v/>
      </c>
      <c r="AR47" s="260" t="str">
        <f t="shared" si="5"/>
        <v/>
      </c>
      <c r="AS47" s="260" t="str">
        <f t="shared" si="5"/>
        <v/>
      </c>
      <c r="AT47" s="260" t="str">
        <f t="shared" si="5"/>
        <v/>
      </c>
      <c r="AU47" s="102"/>
      <c r="AV47" s="2"/>
      <c r="AW47" s="139"/>
      <c r="AX47" s="2"/>
      <c r="AY47" s="2"/>
      <c r="AZ47" s="397"/>
      <c r="BA47" s="2"/>
      <c r="BB47" t="str">
        <f t="shared" si="1"/>
        <v/>
      </c>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row>
    <row r="48" spans="1:251" ht="15" customHeight="1" x14ac:dyDescent="0.3">
      <c r="A48" s="95" t="s">
        <v>498</v>
      </c>
      <c r="B48" s="296"/>
      <c r="C48" s="97"/>
      <c r="D48" s="37"/>
      <c r="E48" s="303"/>
      <c r="F48" s="303" t="s">
        <v>587</v>
      </c>
      <c r="G48" s="303"/>
      <c r="H48" s="303"/>
      <c r="J48" s="303"/>
      <c r="K48" s="303"/>
      <c r="L48" s="303"/>
      <c r="M48" s="76"/>
      <c r="N48" s="75"/>
      <c r="O48" s="259"/>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8"/>
      <c r="AU48" s="103"/>
      <c r="AV48" s="3"/>
      <c r="AW48" s="139"/>
      <c r="AZ48" s="394"/>
      <c r="BB48" t="str">
        <f t="shared" si="1"/>
        <v/>
      </c>
    </row>
    <row r="49" spans="1:251" ht="15.75" customHeight="1" x14ac:dyDescent="0.25">
      <c r="A49" s="84">
        <v>8</v>
      </c>
      <c r="B49" s="94" t="s">
        <v>739</v>
      </c>
      <c r="C49" s="96"/>
      <c r="D49" s="37"/>
      <c r="E49" s="303">
        <v>5952</v>
      </c>
      <c r="F49" s="303">
        <v>5954</v>
      </c>
      <c r="G49" s="303">
        <v>0</v>
      </c>
      <c r="H49" s="303" t="s">
        <v>581</v>
      </c>
      <c r="I49" s="383" t="s">
        <v>423</v>
      </c>
      <c r="J49" s="303"/>
      <c r="K49" s="303"/>
      <c r="L49" s="303" t="s">
        <v>1227</v>
      </c>
      <c r="M49" s="89"/>
      <c r="N49" s="75"/>
      <c r="O49" s="266" t="str">
        <f>IF(ISNUMBER(M49),M49,IF(ISERROR(AVERAGE(P49:AT49)),"",SUM(P49:AT49)))</f>
        <v/>
      </c>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102"/>
      <c r="AV49" s="2"/>
      <c r="AW49" s="139"/>
      <c r="AZ49" s="394" t="s">
        <v>1352</v>
      </c>
      <c r="BB49">
        <f t="shared" si="1"/>
        <v>49</v>
      </c>
    </row>
    <row r="50" spans="1:251" ht="15" customHeight="1" x14ac:dyDescent="0.25">
      <c r="A50" s="297">
        <v>9</v>
      </c>
      <c r="B50" s="94" t="s">
        <v>920</v>
      </c>
      <c r="C50" s="96"/>
      <c r="D50" s="37"/>
      <c r="E50" s="303">
        <v>5956</v>
      </c>
      <c r="F50" s="303">
        <v>5958</v>
      </c>
      <c r="G50" s="303">
        <v>0</v>
      </c>
      <c r="H50" s="303" t="s">
        <v>581</v>
      </c>
      <c r="I50" s="383" t="s">
        <v>424</v>
      </c>
      <c r="J50" s="303"/>
      <c r="K50" s="303"/>
      <c r="L50" s="303" t="s">
        <v>1228</v>
      </c>
      <c r="M50" s="81"/>
      <c r="N50" s="75"/>
      <c r="O50" s="247" t="str">
        <f>IF(ISNUMBER(M50),M50,IF(ISERROR(AVERAGE(P50:AT50)),"",SUM(P50:AT50)))</f>
        <v/>
      </c>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102"/>
      <c r="AV50" s="2"/>
      <c r="AW50" s="139"/>
      <c r="AZ50" s="394" t="s">
        <v>1454</v>
      </c>
      <c r="BB50">
        <f t="shared" si="1"/>
        <v>50</v>
      </c>
    </row>
    <row r="51" spans="1:251" ht="15" customHeight="1" x14ac:dyDescent="0.25">
      <c r="A51" s="297">
        <v>10</v>
      </c>
      <c r="B51" s="94" t="s">
        <v>79</v>
      </c>
      <c r="C51" s="96"/>
      <c r="D51" s="37"/>
      <c r="E51" s="303">
        <v>5960</v>
      </c>
      <c r="F51" s="303">
        <v>5962</v>
      </c>
      <c r="G51" s="303">
        <v>0</v>
      </c>
      <c r="H51" s="303" t="s">
        <v>581</v>
      </c>
      <c r="I51" s="383" t="s">
        <v>425</v>
      </c>
      <c r="J51" s="303"/>
      <c r="K51" s="303"/>
      <c r="L51" s="303" t="s">
        <v>1229</v>
      </c>
      <c r="M51" s="81"/>
      <c r="N51" s="75"/>
      <c r="O51" s="247" t="str">
        <f>IF(ISNUMBER(M51),M51,IF(ISERROR(AVERAGE(P51:AT51)),"",SUM(P51:AT51)))</f>
        <v/>
      </c>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102"/>
      <c r="AV51" s="2"/>
      <c r="AW51" s="139"/>
      <c r="AZ51" s="394" t="s">
        <v>1455</v>
      </c>
      <c r="BB51">
        <f t="shared" si="1"/>
        <v>51</v>
      </c>
    </row>
    <row r="52" spans="1:251" ht="15" customHeight="1" x14ac:dyDescent="0.25">
      <c r="A52" s="297">
        <v>11</v>
      </c>
      <c r="B52" s="159" t="s">
        <v>505</v>
      </c>
      <c r="C52" s="98"/>
      <c r="D52" s="37"/>
      <c r="E52" s="303">
        <v>5964</v>
      </c>
      <c r="F52" s="303">
        <v>5966</v>
      </c>
      <c r="G52" s="303">
        <v>0</v>
      </c>
      <c r="H52" s="303" t="s">
        <v>581</v>
      </c>
      <c r="I52" s="383" t="s">
        <v>426</v>
      </c>
      <c r="J52" s="303"/>
      <c r="K52" s="303"/>
      <c r="L52" s="303" t="s">
        <v>1230</v>
      </c>
      <c r="M52" s="260" t="str">
        <f>IF(ISERROR(AVERAGE(M49:M51)),"",SUM(M49:M51))</f>
        <v/>
      </c>
      <c r="N52" s="262"/>
      <c r="O52" s="254" t="str">
        <f t="shared" ref="O52:AT52" si="6">IF(ISERROR(AVERAGE(O49:O51)),"",SUM(O49:O51))</f>
        <v/>
      </c>
      <c r="P52" s="260" t="str">
        <f t="shared" si="6"/>
        <v/>
      </c>
      <c r="Q52" s="260" t="str">
        <f t="shared" si="6"/>
        <v/>
      </c>
      <c r="R52" s="260" t="str">
        <f t="shared" si="6"/>
        <v/>
      </c>
      <c r="S52" s="260" t="str">
        <f t="shared" si="6"/>
        <v/>
      </c>
      <c r="T52" s="260" t="str">
        <f t="shared" si="6"/>
        <v/>
      </c>
      <c r="U52" s="260" t="str">
        <f t="shared" si="6"/>
        <v/>
      </c>
      <c r="V52" s="260" t="str">
        <f t="shared" si="6"/>
        <v/>
      </c>
      <c r="W52" s="260" t="str">
        <f t="shared" si="6"/>
        <v/>
      </c>
      <c r="X52" s="260" t="str">
        <f t="shared" si="6"/>
        <v/>
      </c>
      <c r="Y52" s="260" t="str">
        <f t="shared" si="6"/>
        <v/>
      </c>
      <c r="Z52" s="260" t="str">
        <f t="shared" si="6"/>
        <v/>
      </c>
      <c r="AA52" s="260" t="str">
        <f t="shared" si="6"/>
        <v/>
      </c>
      <c r="AB52" s="260" t="str">
        <f t="shared" si="6"/>
        <v/>
      </c>
      <c r="AC52" s="260" t="str">
        <f t="shared" si="6"/>
        <v/>
      </c>
      <c r="AD52" s="260" t="str">
        <f t="shared" si="6"/>
        <v/>
      </c>
      <c r="AE52" s="260" t="str">
        <f t="shared" si="6"/>
        <v/>
      </c>
      <c r="AF52" s="260" t="str">
        <f t="shared" si="6"/>
        <v/>
      </c>
      <c r="AG52" s="260" t="str">
        <f t="shared" si="6"/>
        <v/>
      </c>
      <c r="AH52" s="260" t="str">
        <f t="shared" si="6"/>
        <v/>
      </c>
      <c r="AI52" s="260" t="str">
        <f t="shared" si="6"/>
        <v/>
      </c>
      <c r="AJ52" s="260" t="str">
        <f t="shared" si="6"/>
        <v/>
      </c>
      <c r="AK52" s="260" t="str">
        <f t="shared" si="6"/>
        <v/>
      </c>
      <c r="AL52" s="260" t="str">
        <f t="shared" si="6"/>
        <v/>
      </c>
      <c r="AM52" s="260" t="str">
        <f t="shared" si="6"/>
        <v/>
      </c>
      <c r="AN52" s="260" t="str">
        <f t="shared" si="6"/>
        <v/>
      </c>
      <c r="AO52" s="260" t="str">
        <f t="shared" si="6"/>
        <v/>
      </c>
      <c r="AP52" s="260" t="str">
        <f t="shared" si="6"/>
        <v/>
      </c>
      <c r="AQ52" s="260" t="str">
        <f t="shared" si="6"/>
        <v/>
      </c>
      <c r="AR52" s="260" t="str">
        <f t="shared" si="6"/>
        <v/>
      </c>
      <c r="AS52" s="260" t="str">
        <f t="shared" si="6"/>
        <v/>
      </c>
      <c r="AT52" s="260" t="str">
        <f t="shared" si="6"/>
        <v/>
      </c>
      <c r="AU52" s="102"/>
      <c r="AV52" s="2"/>
      <c r="AW52" s="139"/>
      <c r="AX52" s="2"/>
      <c r="AY52" s="2"/>
      <c r="AZ52" s="397"/>
      <c r="BA52" s="2"/>
      <c r="BB52" t="str">
        <f t="shared" si="1"/>
        <v/>
      </c>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row>
    <row r="53" spans="1:251" ht="15" customHeight="1" thickBot="1" x14ac:dyDescent="0.3">
      <c r="A53" s="298">
        <v>12</v>
      </c>
      <c r="B53" s="159" t="s">
        <v>559</v>
      </c>
      <c r="C53" s="98"/>
      <c r="D53" s="2"/>
      <c r="E53" s="303">
        <v>5968</v>
      </c>
      <c r="F53" s="303">
        <v>5970</v>
      </c>
      <c r="G53" s="303">
        <v>0</v>
      </c>
      <c r="H53" s="303" t="s">
        <v>581</v>
      </c>
      <c r="I53" s="383" t="s">
        <v>427</v>
      </c>
      <c r="J53" s="303"/>
      <c r="K53" s="303"/>
      <c r="L53" s="303" t="s">
        <v>1231</v>
      </c>
      <c r="M53" s="260" t="str">
        <f>IF(ISNUMBER(M55),M55,IF(ISERROR(AVERAGE(M47,M52)),"",SUM(M47,M52)))</f>
        <v/>
      </c>
      <c r="N53" s="261"/>
      <c r="O53" s="248" t="str">
        <f>IF(ISNUMBER(M55),M55,IF(COUNT(P55:AT55)&gt;0,SUM(P55:AT55),IF(ISERROR(AVERAGE(O47,O52)),"",SUM(O47,O52))))</f>
        <v/>
      </c>
      <c r="P53" s="260" t="str">
        <f>IF(ISNUMBER(P55),P55,IF(ISERROR(AVERAGE(P47,P52)),"",SUM(P47,P52)))</f>
        <v/>
      </c>
      <c r="Q53" s="260" t="str">
        <f>IF(ISNUMBER(Q55),Q55,IF(ISERROR(AVERAGE(Q47,Q52)),"",SUM(Q47,Q52)))</f>
        <v/>
      </c>
      <c r="R53" s="260" t="str">
        <f t="shared" ref="R53:AT53" si="7">IF(ISNUMBER(R55),R55,IF(ISERROR(AVERAGE(R47,R52)),"",SUM(R47,R52)))</f>
        <v/>
      </c>
      <c r="S53" s="260" t="str">
        <f t="shared" si="7"/>
        <v/>
      </c>
      <c r="T53" s="260" t="str">
        <f t="shared" si="7"/>
        <v/>
      </c>
      <c r="U53" s="260" t="str">
        <f t="shared" si="7"/>
        <v/>
      </c>
      <c r="V53" s="260" t="str">
        <f t="shared" si="7"/>
        <v/>
      </c>
      <c r="W53" s="260" t="str">
        <f t="shared" si="7"/>
        <v/>
      </c>
      <c r="X53" s="260" t="str">
        <f t="shared" si="7"/>
        <v/>
      </c>
      <c r="Y53" s="260" t="str">
        <f t="shared" si="7"/>
        <v/>
      </c>
      <c r="Z53" s="260" t="str">
        <f t="shared" si="7"/>
        <v/>
      </c>
      <c r="AA53" s="260" t="str">
        <f t="shared" si="7"/>
        <v/>
      </c>
      <c r="AB53" s="260" t="str">
        <f t="shared" si="7"/>
        <v/>
      </c>
      <c r="AC53" s="260" t="str">
        <f t="shared" si="7"/>
        <v/>
      </c>
      <c r="AD53" s="260" t="str">
        <f t="shared" si="7"/>
        <v/>
      </c>
      <c r="AE53" s="260" t="str">
        <f t="shared" si="7"/>
        <v/>
      </c>
      <c r="AF53" s="260" t="str">
        <f t="shared" si="7"/>
        <v/>
      </c>
      <c r="AG53" s="260" t="str">
        <f t="shared" si="7"/>
        <v/>
      </c>
      <c r="AH53" s="260" t="str">
        <f t="shared" si="7"/>
        <v/>
      </c>
      <c r="AI53" s="260" t="str">
        <f t="shared" si="7"/>
        <v/>
      </c>
      <c r="AJ53" s="260" t="str">
        <f t="shared" si="7"/>
        <v/>
      </c>
      <c r="AK53" s="260" t="str">
        <f t="shared" si="7"/>
        <v/>
      </c>
      <c r="AL53" s="260" t="str">
        <f t="shared" si="7"/>
        <v/>
      </c>
      <c r="AM53" s="260" t="str">
        <f t="shared" si="7"/>
        <v/>
      </c>
      <c r="AN53" s="260" t="str">
        <f t="shared" si="7"/>
        <v/>
      </c>
      <c r="AO53" s="260" t="str">
        <f t="shared" si="7"/>
        <v/>
      </c>
      <c r="AP53" s="260" t="str">
        <f t="shared" si="7"/>
        <v/>
      </c>
      <c r="AQ53" s="260" t="str">
        <f t="shared" si="7"/>
        <v/>
      </c>
      <c r="AR53" s="260" t="str">
        <f t="shared" si="7"/>
        <v/>
      </c>
      <c r="AS53" s="260" t="str">
        <f t="shared" si="7"/>
        <v/>
      </c>
      <c r="AT53" s="260" t="str">
        <f t="shared" si="7"/>
        <v/>
      </c>
      <c r="AU53" s="102"/>
      <c r="AV53" s="2"/>
      <c r="AW53" s="139"/>
      <c r="AZ53" s="394"/>
      <c r="BB53" t="str">
        <f t="shared" si="1"/>
        <v/>
      </c>
    </row>
    <row r="54" spans="1:251" ht="15" customHeight="1" thickBot="1" x14ac:dyDescent="0.3">
      <c r="A54" s="94"/>
      <c r="B54" s="75"/>
      <c r="C54" s="75"/>
      <c r="D54" s="2"/>
      <c r="E54" s="303"/>
      <c r="F54" s="303" t="s">
        <v>587</v>
      </c>
      <c r="G54" s="303"/>
      <c r="H54" s="303"/>
      <c r="I54" s="383"/>
      <c r="J54" s="303"/>
      <c r="K54" s="303"/>
      <c r="L54" s="303"/>
      <c r="M54" s="83"/>
      <c r="N54" s="75"/>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102"/>
      <c r="AV54" s="2"/>
      <c r="AW54" s="139"/>
      <c r="AZ54" s="394"/>
      <c r="BB54" t="str">
        <f t="shared" si="1"/>
        <v/>
      </c>
    </row>
    <row r="55" spans="1:251" ht="15" customHeight="1" thickTop="1" thickBot="1" x14ac:dyDescent="0.3">
      <c r="A55" s="84">
        <v>13</v>
      </c>
      <c r="B55" s="967" t="s">
        <v>24</v>
      </c>
      <c r="C55" s="968"/>
      <c r="D55" s="286"/>
      <c r="E55" s="303">
        <v>5972</v>
      </c>
      <c r="F55" s="303">
        <v>5974</v>
      </c>
      <c r="G55" s="303">
        <v>0</v>
      </c>
      <c r="H55" s="303" t="s">
        <v>581</v>
      </c>
      <c r="I55" s="383" t="s">
        <v>428</v>
      </c>
      <c r="J55" s="303"/>
      <c r="K55" s="303"/>
      <c r="L55" s="303" t="s">
        <v>1231</v>
      </c>
      <c r="M55" s="208"/>
      <c r="N55" s="120"/>
      <c r="O55" s="376" t="str">
        <f>IF(M55="","",M55)</f>
        <v/>
      </c>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102"/>
      <c r="AV55" s="2"/>
      <c r="AW55" s="139"/>
      <c r="AZ55" s="394" t="s">
        <v>1456</v>
      </c>
      <c r="BB55">
        <f t="shared" si="1"/>
        <v>55</v>
      </c>
    </row>
    <row r="56" spans="1:251" ht="30" customHeight="1" thickTop="1" x14ac:dyDescent="0.25">
      <c r="A56" s="295"/>
      <c r="B56" s="969"/>
      <c r="C56" s="970"/>
      <c r="D56" s="287"/>
      <c r="E56" s="303"/>
      <c r="F56" s="303"/>
      <c r="G56" s="303"/>
      <c r="H56" s="303"/>
      <c r="I56" s="303"/>
      <c r="J56" s="303"/>
      <c r="K56" s="303"/>
      <c r="L56" s="303"/>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4"/>
      <c r="AV56" s="2"/>
      <c r="AW56" s="139"/>
    </row>
    <row r="57" spans="1:251" ht="7.5" customHeight="1" x14ac:dyDescent="0.3">
      <c r="A57" s="2"/>
      <c r="B57" s="2"/>
      <c r="C57" s="2"/>
      <c r="D57" s="2"/>
      <c r="E57" s="303"/>
      <c r="F57" s="303"/>
      <c r="G57" s="303"/>
      <c r="H57" s="303"/>
      <c r="I57" s="303"/>
      <c r="J57" s="303"/>
      <c r="K57" s="303"/>
      <c r="L57" s="303"/>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139"/>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1"/>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1"/>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1"/>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1"/>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row>
    <row r="58" spans="1:251" ht="15" hidden="1" x14ac:dyDescent="0.25">
      <c r="E58" s="303"/>
      <c r="F58" s="303"/>
      <c r="G58" s="303"/>
      <c r="H58" s="303"/>
      <c r="I58" s="303"/>
      <c r="J58" s="303"/>
      <c r="K58" s="303"/>
      <c r="L58" s="303"/>
    </row>
    <row r="59" spans="1:251" ht="15" hidden="1" x14ac:dyDescent="0.25">
      <c r="E59" s="303"/>
      <c r="F59" s="303"/>
      <c r="G59" s="303"/>
      <c r="H59" s="303"/>
      <c r="I59" s="303"/>
      <c r="J59" s="303"/>
      <c r="K59" s="303"/>
      <c r="L59" s="303"/>
    </row>
    <row r="60" spans="1:251" ht="15" hidden="1" x14ac:dyDescent="0.25">
      <c r="E60" s="303"/>
      <c r="F60" s="303"/>
      <c r="G60" s="303"/>
      <c r="H60" s="303"/>
      <c r="I60" s="303"/>
      <c r="J60" s="303"/>
      <c r="K60" s="303"/>
      <c r="L60" s="303"/>
    </row>
    <row r="61" spans="1:251" ht="15" hidden="1" x14ac:dyDescent="0.25">
      <c r="E61" s="303"/>
      <c r="F61" s="303"/>
      <c r="G61" s="303"/>
      <c r="H61" s="303"/>
      <c r="I61" s="303"/>
      <c r="J61" s="303"/>
      <c r="K61" s="303"/>
      <c r="L61" s="303"/>
    </row>
    <row r="62" spans="1:251" ht="15" hidden="1" x14ac:dyDescent="0.25">
      <c r="E62" s="303"/>
      <c r="F62" s="303"/>
      <c r="G62" s="303"/>
      <c r="H62" s="303"/>
      <c r="I62" s="303"/>
      <c r="J62" s="303"/>
      <c r="K62" s="303"/>
      <c r="L62" s="303"/>
    </row>
    <row r="63" spans="1:251" ht="15" hidden="1" x14ac:dyDescent="0.25">
      <c r="E63" s="303"/>
      <c r="F63" s="303"/>
      <c r="G63" s="303"/>
      <c r="H63" s="303"/>
      <c r="I63" s="303"/>
      <c r="J63" s="303"/>
      <c r="K63" s="303"/>
      <c r="L63" s="303"/>
    </row>
    <row r="64" spans="1:251" ht="15" hidden="1" x14ac:dyDescent="0.25">
      <c r="E64" s="303"/>
      <c r="F64" s="303"/>
      <c r="G64" s="303"/>
      <c r="H64" s="303"/>
      <c r="I64" s="303"/>
      <c r="J64" s="303"/>
      <c r="K64" s="303"/>
      <c r="L64" s="303"/>
    </row>
    <row r="65" spans="5:12" ht="15" hidden="1" x14ac:dyDescent="0.25">
      <c r="E65" s="303"/>
      <c r="F65" s="303"/>
      <c r="G65" s="303"/>
      <c r="H65" s="303"/>
      <c r="I65" s="303"/>
      <c r="J65" s="303"/>
      <c r="K65" s="303"/>
      <c r="L65" s="303"/>
    </row>
    <row r="66" spans="5:12" ht="15" hidden="1" x14ac:dyDescent="0.25">
      <c r="E66" s="303"/>
      <c r="F66" s="303"/>
      <c r="G66" s="303"/>
      <c r="H66" s="303"/>
      <c r="I66" s="303"/>
      <c r="J66" s="303"/>
      <c r="K66" s="303"/>
      <c r="L66" s="303"/>
    </row>
    <row r="67" spans="5:12" ht="15" hidden="1" x14ac:dyDescent="0.25">
      <c r="E67" s="303"/>
      <c r="F67" s="303"/>
      <c r="G67" s="303"/>
      <c r="H67" s="303"/>
      <c r="I67" s="303"/>
      <c r="J67" s="303"/>
      <c r="K67" s="303"/>
      <c r="L67" s="303"/>
    </row>
    <row r="68" spans="5:12" ht="15" hidden="1" x14ac:dyDescent="0.25">
      <c r="E68" s="303"/>
      <c r="F68" s="303"/>
      <c r="G68" s="303"/>
      <c r="H68" s="303"/>
      <c r="I68" s="303"/>
      <c r="J68" s="303"/>
      <c r="K68" s="303"/>
      <c r="L68" s="303"/>
    </row>
    <row r="69" spans="5:12" ht="15" hidden="1" x14ac:dyDescent="0.25">
      <c r="E69" s="303"/>
      <c r="F69" s="303"/>
      <c r="G69" s="303"/>
      <c r="H69" s="303"/>
      <c r="I69" s="303"/>
      <c r="J69" s="303"/>
      <c r="K69" s="303"/>
      <c r="L69" s="303"/>
    </row>
    <row r="70" spans="5:12" ht="15" hidden="1" x14ac:dyDescent="0.25">
      <c r="E70" s="303"/>
      <c r="F70" s="303"/>
      <c r="G70" s="303"/>
      <c r="H70" s="303"/>
      <c r="I70" s="303"/>
      <c r="J70" s="303"/>
      <c r="K70" s="303"/>
      <c r="L70" s="303"/>
    </row>
    <row r="71" spans="5:12" ht="15" hidden="1" x14ac:dyDescent="0.25">
      <c r="E71" s="303"/>
      <c r="F71" s="303"/>
      <c r="G71" s="303"/>
      <c r="H71" s="303"/>
      <c r="I71" s="303"/>
      <c r="J71" s="303"/>
      <c r="K71" s="303"/>
      <c r="L71" s="303"/>
    </row>
    <row r="72" spans="5:12" ht="15" hidden="1" x14ac:dyDescent="0.25">
      <c r="E72" s="303"/>
      <c r="F72" s="303"/>
      <c r="G72" s="303"/>
      <c r="H72" s="303"/>
      <c r="I72" s="303"/>
      <c r="J72" s="303"/>
      <c r="K72" s="303"/>
      <c r="L72" s="303"/>
    </row>
    <row r="73" spans="5:12" ht="15" hidden="1" x14ac:dyDescent="0.25">
      <c r="E73" s="303"/>
      <c r="F73" s="303"/>
      <c r="G73" s="303"/>
      <c r="H73" s="303"/>
      <c r="I73" s="303"/>
      <c r="J73" s="303"/>
      <c r="K73" s="303"/>
      <c r="L73" s="303"/>
    </row>
    <row r="74" spans="5:12" ht="15" hidden="1" x14ac:dyDescent="0.25">
      <c r="E74" s="303"/>
      <c r="F74" s="303"/>
      <c r="G74" s="303"/>
      <c r="H74" s="303"/>
      <c r="I74" s="303"/>
      <c r="J74" s="303"/>
      <c r="K74" s="303"/>
      <c r="L74" s="303"/>
    </row>
    <row r="75" spans="5:12" ht="15" hidden="1" x14ac:dyDescent="0.25">
      <c r="E75" s="303"/>
      <c r="F75" s="303"/>
      <c r="G75" s="303"/>
      <c r="H75" s="303"/>
      <c r="I75" s="303"/>
      <c r="J75" s="303"/>
      <c r="K75" s="303"/>
      <c r="L75" s="303"/>
    </row>
    <row r="76" spans="5:12" ht="15" hidden="1" x14ac:dyDescent="0.25">
      <c r="E76" s="303"/>
      <c r="F76" s="303"/>
      <c r="G76" s="303"/>
      <c r="H76" s="303"/>
      <c r="I76" s="303"/>
      <c r="J76" s="303"/>
      <c r="K76" s="303"/>
      <c r="L76" s="303"/>
    </row>
    <row r="77" spans="5:12" ht="15" hidden="1" x14ac:dyDescent="0.25">
      <c r="E77" s="303"/>
      <c r="F77" s="303"/>
      <c r="G77" s="303"/>
      <c r="H77" s="303"/>
      <c r="I77" s="303"/>
      <c r="J77" s="303"/>
      <c r="K77" s="303"/>
      <c r="L77" s="303"/>
    </row>
    <row r="78" spans="5:12" ht="15" hidden="1" x14ac:dyDescent="0.25">
      <c r="E78" s="303"/>
      <c r="F78" s="303"/>
      <c r="G78" s="303"/>
      <c r="H78" s="303"/>
      <c r="I78" s="303"/>
      <c r="J78" s="303"/>
      <c r="K78" s="303"/>
      <c r="L78" s="303"/>
    </row>
    <row r="79" spans="5:12" ht="15" hidden="1" x14ac:dyDescent="0.25">
      <c r="E79" s="303"/>
      <c r="F79" s="303"/>
      <c r="G79" s="303"/>
      <c r="H79" s="303"/>
      <c r="I79" s="303"/>
      <c r="J79" s="303"/>
      <c r="K79" s="303"/>
      <c r="L79" s="303"/>
    </row>
    <row r="80" spans="5:12" ht="15" hidden="1" x14ac:dyDescent="0.25">
      <c r="E80" s="303"/>
      <c r="F80" s="303"/>
      <c r="G80" s="303"/>
      <c r="H80" s="303"/>
      <c r="I80" s="303"/>
      <c r="J80" s="303"/>
      <c r="K80" s="303"/>
      <c r="L80" s="303"/>
    </row>
    <row r="81" spans="5:12" ht="15" hidden="1" x14ac:dyDescent="0.25">
      <c r="E81" s="303"/>
      <c r="F81" s="303"/>
      <c r="G81" s="303"/>
      <c r="H81" s="303"/>
      <c r="I81" s="303"/>
      <c r="J81" s="303"/>
      <c r="K81" s="303"/>
      <c r="L81" s="303"/>
    </row>
    <row r="82" spans="5:12" ht="15" hidden="1" x14ac:dyDescent="0.25">
      <c r="E82" s="303"/>
      <c r="F82" s="303"/>
      <c r="G82" s="303"/>
      <c r="H82" s="303"/>
      <c r="I82" s="303"/>
      <c r="J82" s="303"/>
      <c r="K82" s="303"/>
      <c r="L82" s="303"/>
    </row>
    <row r="83" spans="5:12" ht="15" hidden="1" x14ac:dyDescent="0.25">
      <c r="E83" s="303"/>
      <c r="F83" s="303"/>
      <c r="G83" s="303"/>
      <c r="H83" s="303"/>
      <c r="I83" s="303"/>
      <c r="J83" s="303"/>
      <c r="K83" s="303"/>
      <c r="L83" s="303"/>
    </row>
    <row r="84" spans="5:12" ht="15" hidden="1" x14ac:dyDescent="0.25">
      <c r="E84" s="303"/>
      <c r="F84" s="303"/>
      <c r="G84" s="303"/>
      <c r="H84" s="303"/>
      <c r="I84" s="303"/>
      <c r="J84" s="303"/>
      <c r="K84" s="303"/>
      <c r="L84" s="303"/>
    </row>
    <row r="85" spans="5:12" ht="15" hidden="1" x14ac:dyDescent="0.25">
      <c r="E85" s="303"/>
      <c r="F85" s="303"/>
      <c r="G85" s="303"/>
      <c r="H85" s="303"/>
      <c r="I85" s="303"/>
      <c r="J85" s="303"/>
      <c r="K85" s="303"/>
      <c r="L85" s="303"/>
    </row>
    <row r="86" spans="5:12" ht="15" hidden="1" x14ac:dyDescent="0.25">
      <c r="E86" s="303"/>
      <c r="F86" s="303"/>
      <c r="G86" s="303"/>
      <c r="H86" s="303"/>
      <c r="I86" s="303"/>
      <c r="J86" s="303"/>
      <c r="K86" s="303"/>
      <c r="L86" s="303"/>
    </row>
    <row r="87" spans="5:12" ht="15" hidden="1" x14ac:dyDescent="0.25">
      <c r="E87" s="303"/>
      <c r="F87" s="303"/>
      <c r="G87" s="303"/>
      <c r="H87" s="303"/>
      <c r="I87" s="303"/>
      <c r="J87" s="303"/>
      <c r="K87" s="303"/>
      <c r="L87" s="303"/>
    </row>
    <row r="88" spans="5:12" ht="15" hidden="1" x14ac:dyDescent="0.25">
      <c r="E88" s="303"/>
      <c r="F88" s="303"/>
      <c r="G88" s="303"/>
      <c r="H88" s="303"/>
      <c r="I88" s="303"/>
      <c r="J88" s="303"/>
      <c r="K88" s="303"/>
      <c r="L88" s="303"/>
    </row>
    <row r="89" spans="5:12" ht="15" hidden="1" x14ac:dyDescent="0.25">
      <c r="E89" s="303"/>
      <c r="F89" s="303"/>
      <c r="G89" s="303"/>
      <c r="H89" s="303"/>
      <c r="I89" s="303"/>
      <c r="J89" s="303"/>
      <c r="K89" s="303"/>
      <c r="L89" s="303"/>
    </row>
    <row r="90" spans="5:12" ht="15" hidden="1" x14ac:dyDescent="0.25">
      <c r="E90" s="303"/>
      <c r="F90" s="303"/>
      <c r="G90" s="303"/>
      <c r="H90" s="303"/>
      <c r="I90" s="303"/>
      <c r="J90" s="303"/>
      <c r="K90" s="303"/>
      <c r="L90" s="303"/>
    </row>
    <row r="91" spans="5:12" ht="15" hidden="1" x14ac:dyDescent="0.25">
      <c r="E91" s="303"/>
      <c r="F91" s="303"/>
      <c r="G91" s="303"/>
      <c r="H91" s="303"/>
      <c r="I91" s="303"/>
      <c r="J91" s="303"/>
      <c r="K91" s="303"/>
      <c r="L91" s="303"/>
    </row>
    <row r="92" spans="5:12" ht="15" hidden="1" x14ac:dyDescent="0.25">
      <c r="E92" s="303"/>
      <c r="F92" s="303"/>
      <c r="G92" s="303"/>
      <c r="H92" s="303"/>
      <c r="I92" s="303"/>
      <c r="J92" s="303"/>
      <c r="K92" s="303"/>
      <c r="L92" s="303"/>
    </row>
    <row r="93" spans="5:12" ht="15" hidden="1" x14ac:dyDescent="0.25">
      <c r="E93" s="303"/>
      <c r="F93" s="303"/>
      <c r="G93" s="303"/>
      <c r="H93" s="303"/>
      <c r="I93" s="303"/>
      <c r="J93" s="303"/>
      <c r="K93" s="303"/>
      <c r="L93" s="303"/>
    </row>
    <row r="94" spans="5:12" ht="15" hidden="1" x14ac:dyDescent="0.25">
      <c r="E94" s="303"/>
      <c r="F94" s="303"/>
      <c r="G94" s="303"/>
      <c r="H94" s="303"/>
      <c r="I94" s="303"/>
      <c r="J94" s="303"/>
      <c r="K94" s="303"/>
      <c r="L94" s="303"/>
    </row>
    <row r="95" spans="5:12" ht="15" hidden="1" x14ac:dyDescent="0.25">
      <c r="E95" s="303"/>
      <c r="F95" s="303"/>
      <c r="G95" s="303"/>
      <c r="H95" s="303"/>
      <c r="I95" s="303"/>
      <c r="J95" s="303"/>
      <c r="K95" s="303"/>
      <c r="L95" s="303"/>
    </row>
    <row r="96" spans="5:12" ht="15" hidden="1" x14ac:dyDescent="0.25">
      <c r="E96" s="303"/>
      <c r="F96" s="303"/>
      <c r="G96" s="303"/>
      <c r="H96" s="303"/>
      <c r="I96" s="303"/>
      <c r="J96" s="303"/>
      <c r="K96" s="303"/>
      <c r="L96" s="303"/>
    </row>
    <row r="97" spans="5:12" ht="15" hidden="1" x14ac:dyDescent="0.25">
      <c r="E97" s="303"/>
      <c r="F97" s="303"/>
      <c r="G97" s="303"/>
      <c r="H97" s="303"/>
      <c r="I97" s="303"/>
      <c r="J97" s="303"/>
      <c r="K97" s="303"/>
      <c r="L97" s="303"/>
    </row>
    <row r="98" spans="5:12" ht="15" hidden="1" x14ac:dyDescent="0.25">
      <c r="E98" s="303"/>
      <c r="F98" s="303"/>
      <c r="G98" s="303"/>
      <c r="H98" s="303"/>
      <c r="I98" s="303"/>
      <c r="J98" s="303"/>
      <c r="K98" s="303"/>
      <c r="L98" s="303"/>
    </row>
    <row r="99" spans="5:12" ht="15" hidden="1" x14ac:dyDescent="0.25">
      <c r="E99" s="303"/>
      <c r="F99" s="303"/>
      <c r="G99" s="303"/>
      <c r="H99" s="303"/>
      <c r="I99" s="303"/>
      <c r="J99" s="303"/>
      <c r="K99" s="303"/>
      <c r="L99" s="303"/>
    </row>
    <row r="100" spans="5:12" ht="15" hidden="1" x14ac:dyDescent="0.25">
      <c r="E100" s="303"/>
      <c r="F100" s="303"/>
      <c r="G100" s="303"/>
      <c r="H100" s="303"/>
      <c r="I100" s="303"/>
      <c r="J100" s="303"/>
      <c r="K100" s="303"/>
      <c r="L100" s="303"/>
    </row>
    <row r="101" spans="5:12" ht="15" hidden="1" x14ac:dyDescent="0.25">
      <c r="E101" s="303"/>
      <c r="F101" s="303"/>
      <c r="G101" s="303"/>
      <c r="H101" s="303"/>
      <c r="I101" s="303"/>
      <c r="J101" s="303"/>
      <c r="K101" s="303"/>
      <c r="L101" s="303"/>
    </row>
    <row r="102" spans="5:12" ht="15" hidden="1" x14ac:dyDescent="0.25">
      <c r="E102" s="303"/>
      <c r="F102" s="303"/>
      <c r="G102" s="303"/>
      <c r="H102" s="303"/>
      <c r="I102" s="303"/>
      <c r="J102" s="303"/>
      <c r="K102" s="303"/>
      <c r="L102" s="303"/>
    </row>
    <row r="103" spans="5:12" ht="15" hidden="1" x14ac:dyDescent="0.25">
      <c r="E103" s="303"/>
      <c r="F103" s="303"/>
      <c r="G103" s="303"/>
      <c r="H103" s="303"/>
      <c r="I103" s="303"/>
      <c r="J103" s="303"/>
      <c r="K103" s="303"/>
      <c r="L103" s="303"/>
    </row>
    <row r="104" spans="5:12" ht="15" hidden="1" x14ac:dyDescent="0.25">
      <c r="E104" s="303"/>
      <c r="F104" s="303"/>
      <c r="G104" s="303"/>
      <c r="H104" s="303"/>
      <c r="I104" s="303"/>
      <c r="J104" s="303"/>
      <c r="K104" s="303"/>
      <c r="L104" s="303"/>
    </row>
    <row r="105" spans="5:12" ht="15" hidden="1" x14ac:dyDescent="0.25">
      <c r="E105" s="303"/>
      <c r="F105" s="303"/>
      <c r="G105" s="303"/>
      <c r="H105" s="303"/>
      <c r="I105" s="303"/>
      <c r="J105" s="303"/>
      <c r="K105" s="303"/>
      <c r="L105" s="303"/>
    </row>
    <row r="106" spans="5:12" ht="15" hidden="1" x14ac:dyDescent="0.25">
      <c r="E106" s="303"/>
      <c r="F106" s="303"/>
      <c r="G106" s="303"/>
      <c r="H106" s="303"/>
      <c r="I106" s="303"/>
      <c r="J106" s="303"/>
      <c r="K106" s="303"/>
      <c r="L106" s="303"/>
    </row>
    <row r="107" spans="5:12" ht="15" hidden="1" x14ac:dyDescent="0.25">
      <c r="E107" s="303"/>
      <c r="F107" s="303"/>
      <c r="G107" s="303"/>
      <c r="H107" s="303"/>
      <c r="I107" s="303"/>
      <c r="J107" s="303"/>
      <c r="K107" s="303"/>
      <c r="L107" s="303"/>
    </row>
    <row r="108" spans="5:12" ht="15" hidden="1" x14ac:dyDescent="0.25">
      <c r="E108" s="303"/>
      <c r="F108" s="303"/>
      <c r="G108" s="303"/>
      <c r="H108" s="303"/>
      <c r="I108" s="303"/>
      <c r="J108" s="303"/>
      <c r="K108" s="303"/>
      <c r="L108" s="303"/>
    </row>
    <row r="109" spans="5:12" ht="15" hidden="1" x14ac:dyDescent="0.25">
      <c r="E109" s="303"/>
      <c r="F109" s="303"/>
      <c r="G109" s="303"/>
      <c r="H109" s="303"/>
      <c r="I109" s="303"/>
      <c r="J109" s="303"/>
      <c r="K109" s="303"/>
      <c r="L109" s="303"/>
    </row>
    <row r="110" spans="5:12" ht="15" hidden="1" x14ac:dyDescent="0.25">
      <c r="E110" s="303"/>
      <c r="F110" s="303"/>
      <c r="G110" s="303"/>
      <c r="H110" s="303"/>
      <c r="I110" s="303"/>
      <c r="J110" s="303"/>
      <c r="K110" s="303"/>
      <c r="L110" s="303"/>
    </row>
    <row r="111" spans="5:12" ht="15" hidden="1" x14ac:dyDescent="0.25">
      <c r="E111" s="303"/>
      <c r="F111" s="303"/>
      <c r="G111" s="303"/>
      <c r="H111" s="303"/>
      <c r="I111" s="303"/>
      <c r="J111" s="303"/>
      <c r="K111" s="303"/>
      <c r="L111" s="303"/>
    </row>
    <row r="112" spans="5:12" ht="15" hidden="1" x14ac:dyDescent="0.25">
      <c r="E112" s="303"/>
      <c r="F112" s="303"/>
      <c r="G112" s="303"/>
      <c r="H112" s="303"/>
      <c r="I112" s="303"/>
      <c r="J112" s="303"/>
      <c r="K112" s="303"/>
      <c r="L112" s="303"/>
    </row>
    <row r="113" spans="5:12" ht="15" hidden="1" x14ac:dyDescent="0.25">
      <c r="E113" s="303"/>
      <c r="F113" s="303"/>
      <c r="G113" s="303"/>
      <c r="H113" s="303"/>
      <c r="I113" s="303"/>
      <c r="J113" s="303"/>
      <c r="K113" s="303"/>
      <c r="L113" s="303"/>
    </row>
    <row r="114" spans="5:12" ht="15" hidden="1" x14ac:dyDescent="0.25">
      <c r="E114" s="303"/>
      <c r="F114" s="303"/>
      <c r="G114" s="303"/>
      <c r="H114" s="303"/>
      <c r="I114" s="303"/>
      <c r="J114" s="303"/>
      <c r="K114" s="303"/>
      <c r="L114" s="303"/>
    </row>
    <row r="115" spans="5:12" ht="15" hidden="1" x14ac:dyDescent="0.25">
      <c r="E115" s="303"/>
      <c r="F115" s="303"/>
      <c r="G115" s="303"/>
      <c r="H115" s="303"/>
      <c r="I115" s="303"/>
      <c r="J115" s="303"/>
      <c r="K115" s="303"/>
      <c r="L115" s="303"/>
    </row>
    <row r="116" spans="5:12" ht="15" hidden="1" x14ac:dyDescent="0.25">
      <c r="E116" s="303"/>
      <c r="F116" s="303"/>
      <c r="G116" s="303"/>
      <c r="H116" s="303"/>
      <c r="I116" s="303"/>
      <c r="J116" s="303"/>
      <c r="K116" s="303"/>
      <c r="L116" s="303"/>
    </row>
    <row r="117" spans="5:12" ht="15" hidden="1" x14ac:dyDescent="0.25">
      <c r="E117" s="303"/>
      <c r="F117" s="303"/>
      <c r="G117" s="303"/>
      <c r="H117" s="303"/>
      <c r="I117" s="303"/>
      <c r="J117" s="303"/>
      <c r="K117" s="303"/>
      <c r="L117" s="303"/>
    </row>
    <row r="118" spans="5:12" ht="15" hidden="1" x14ac:dyDescent="0.25">
      <c r="E118" s="303"/>
      <c r="F118" s="303"/>
      <c r="G118" s="303"/>
      <c r="H118" s="303"/>
      <c r="I118" s="303"/>
      <c r="J118" s="303"/>
      <c r="K118" s="303"/>
      <c r="L118" s="303"/>
    </row>
    <row r="119" spans="5:12" ht="15" hidden="1" x14ac:dyDescent="0.25">
      <c r="E119" s="303"/>
      <c r="F119" s="303"/>
      <c r="G119" s="303"/>
      <c r="H119" s="303"/>
      <c r="I119" s="303"/>
      <c r="J119" s="303"/>
      <c r="K119" s="303"/>
      <c r="L119" s="303"/>
    </row>
    <row r="120" spans="5:12" ht="15" hidden="1" x14ac:dyDescent="0.25">
      <c r="E120" s="303"/>
      <c r="F120" s="303"/>
      <c r="G120" s="303"/>
      <c r="H120" s="303"/>
      <c r="I120" s="303"/>
      <c r="J120" s="303"/>
      <c r="K120" s="303"/>
      <c r="L120" s="303"/>
    </row>
    <row r="121" spans="5:12" ht="15" hidden="1" x14ac:dyDescent="0.25">
      <c r="E121" s="303"/>
      <c r="F121" s="303"/>
      <c r="G121" s="303"/>
      <c r="H121" s="303"/>
      <c r="I121" s="303"/>
      <c r="J121" s="303"/>
      <c r="K121" s="303"/>
      <c r="L121" s="303"/>
    </row>
    <row r="122" spans="5:12" ht="15" hidden="1" x14ac:dyDescent="0.25">
      <c r="E122" s="303"/>
      <c r="F122" s="303"/>
      <c r="G122" s="303"/>
      <c r="H122" s="303"/>
      <c r="I122" s="303"/>
      <c r="J122" s="303"/>
      <c r="K122" s="303"/>
      <c r="L122" s="303"/>
    </row>
    <row r="123" spans="5:12" ht="15" hidden="1" x14ac:dyDescent="0.25">
      <c r="E123" s="303"/>
      <c r="F123" s="303"/>
      <c r="G123" s="303"/>
      <c r="H123" s="303"/>
      <c r="I123" s="303"/>
      <c r="J123" s="303"/>
      <c r="K123" s="303"/>
      <c r="L123" s="303"/>
    </row>
    <row r="124" spans="5:12" ht="15" hidden="1" x14ac:dyDescent="0.25">
      <c r="E124" s="303"/>
      <c r="F124" s="303"/>
      <c r="G124" s="303"/>
      <c r="H124" s="303"/>
      <c r="I124" s="303"/>
      <c r="J124" s="303"/>
      <c r="K124" s="303"/>
      <c r="L124" s="303"/>
    </row>
    <row r="125" spans="5:12" ht="15" hidden="1" x14ac:dyDescent="0.25">
      <c r="E125" s="303"/>
      <c r="F125" s="303"/>
      <c r="G125" s="303"/>
      <c r="H125" s="303"/>
      <c r="I125" s="303"/>
      <c r="J125" s="303"/>
      <c r="K125" s="303"/>
      <c r="L125" s="303"/>
    </row>
    <row r="126" spans="5:12" ht="15" hidden="1" x14ac:dyDescent="0.25">
      <c r="E126" s="303"/>
      <c r="F126" s="303"/>
      <c r="G126" s="303"/>
      <c r="H126" s="303"/>
      <c r="I126" s="303"/>
      <c r="J126" s="303"/>
      <c r="K126" s="303"/>
      <c r="L126" s="303"/>
    </row>
    <row r="127" spans="5:12" ht="15" hidden="1" x14ac:dyDescent="0.25">
      <c r="E127" s="303"/>
      <c r="F127" s="303"/>
      <c r="G127" s="303"/>
      <c r="H127" s="303"/>
      <c r="I127" s="303"/>
      <c r="J127" s="303"/>
      <c r="K127" s="303"/>
      <c r="L127" s="303"/>
    </row>
    <row r="128" spans="5:12" ht="15" hidden="1" x14ac:dyDescent="0.25">
      <c r="E128" s="303"/>
      <c r="F128" s="303"/>
      <c r="G128" s="303"/>
      <c r="H128" s="303"/>
      <c r="I128" s="303"/>
      <c r="J128" s="303"/>
      <c r="K128" s="303"/>
      <c r="L128" s="303"/>
    </row>
    <row r="129" spans="5:12" ht="15" hidden="1" x14ac:dyDescent="0.25">
      <c r="E129" s="303"/>
      <c r="F129" s="303"/>
      <c r="G129" s="303"/>
      <c r="H129" s="303"/>
      <c r="I129" s="303"/>
      <c r="J129" s="303"/>
      <c r="K129" s="303"/>
      <c r="L129" s="303"/>
    </row>
    <row r="130" spans="5:12" ht="15" hidden="1" x14ac:dyDescent="0.25">
      <c r="E130" s="303"/>
      <c r="F130" s="303"/>
      <c r="G130" s="303"/>
      <c r="H130" s="303"/>
      <c r="I130" s="303"/>
      <c r="J130" s="303"/>
      <c r="K130" s="303"/>
      <c r="L130" s="303"/>
    </row>
    <row r="131" spans="5:12" ht="15" hidden="1" x14ac:dyDescent="0.25">
      <c r="E131" s="303"/>
      <c r="F131" s="303"/>
      <c r="G131" s="303"/>
      <c r="H131" s="303"/>
      <c r="I131" s="303"/>
      <c r="J131" s="303"/>
      <c r="K131" s="303"/>
      <c r="L131" s="303"/>
    </row>
    <row r="132" spans="5:12" ht="15" hidden="1" x14ac:dyDescent="0.25">
      <c r="E132" s="303"/>
      <c r="F132" s="303"/>
      <c r="G132" s="303"/>
      <c r="H132" s="303"/>
      <c r="I132" s="303"/>
      <c r="J132" s="303"/>
      <c r="K132" s="303"/>
      <c r="L132" s="303"/>
    </row>
    <row r="133" spans="5:12" ht="15" hidden="1" x14ac:dyDescent="0.25">
      <c r="E133" s="303"/>
      <c r="F133" s="303"/>
      <c r="G133" s="303"/>
      <c r="H133" s="303"/>
      <c r="I133" s="303"/>
      <c r="J133" s="303"/>
      <c r="K133" s="303"/>
      <c r="L133" s="303"/>
    </row>
    <row r="134" spans="5:12" ht="15" hidden="1" x14ac:dyDescent="0.25">
      <c r="E134" s="303"/>
      <c r="F134" s="303"/>
      <c r="G134" s="303"/>
      <c r="H134" s="303"/>
      <c r="I134" s="303"/>
      <c r="J134" s="303"/>
      <c r="K134" s="303"/>
      <c r="L134" s="303"/>
    </row>
    <row r="135" spans="5:12" ht="15" hidden="1" x14ac:dyDescent="0.25">
      <c r="E135" s="303"/>
      <c r="F135" s="303"/>
      <c r="G135" s="303"/>
      <c r="H135" s="303"/>
      <c r="I135" s="303"/>
      <c r="J135" s="303"/>
      <c r="K135" s="303"/>
      <c r="L135" s="303"/>
    </row>
    <row r="136" spans="5:12" ht="15" hidden="1" x14ac:dyDescent="0.25">
      <c r="E136" s="303"/>
      <c r="F136" s="303"/>
      <c r="G136" s="303"/>
      <c r="H136" s="303"/>
      <c r="I136" s="303"/>
      <c r="J136" s="303"/>
      <c r="K136" s="303"/>
      <c r="L136" s="303"/>
    </row>
    <row r="137" spans="5:12" ht="15" hidden="1" x14ac:dyDescent="0.25">
      <c r="E137" s="303"/>
      <c r="F137" s="303"/>
      <c r="G137" s="303"/>
      <c r="H137" s="303"/>
      <c r="I137" s="303"/>
      <c r="J137" s="303"/>
      <c r="K137" s="303"/>
      <c r="L137" s="303"/>
    </row>
    <row r="138" spans="5:12" ht="15" hidden="1" x14ac:dyDescent="0.25">
      <c r="E138" s="303"/>
      <c r="F138" s="303"/>
      <c r="G138" s="303"/>
      <c r="H138" s="303"/>
      <c r="I138" s="303"/>
      <c r="J138" s="303"/>
      <c r="K138" s="303"/>
      <c r="L138" s="303"/>
    </row>
    <row r="139" spans="5:12" ht="15" hidden="1" x14ac:dyDescent="0.25">
      <c r="E139" s="303"/>
      <c r="F139" s="303"/>
      <c r="G139" s="303"/>
      <c r="H139" s="303"/>
      <c r="I139" s="303"/>
      <c r="J139" s="303"/>
      <c r="K139" s="303"/>
      <c r="L139" s="303"/>
    </row>
    <row r="140" spans="5:12" ht="15" hidden="1" x14ac:dyDescent="0.25">
      <c r="E140" s="303"/>
      <c r="F140" s="303"/>
      <c r="G140" s="303"/>
      <c r="H140" s="303"/>
      <c r="I140" s="303"/>
      <c r="J140" s="303"/>
      <c r="K140" s="303"/>
      <c r="L140" s="303"/>
    </row>
    <row r="141" spans="5:12" ht="15" hidden="1" x14ac:dyDescent="0.25">
      <c r="E141" s="303"/>
      <c r="F141" s="303"/>
      <c r="G141" s="303"/>
      <c r="H141" s="303"/>
      <c r="I141" s="303"/>
      <c r="J141" s="303"/>
      <c r="K141" s="303"/>
      <c r="L141" s="303"/>
    </row>
    <row r="142" spans="5:12" ht="15" hidden="1" x14ac:dyDescent="0.25">
      <c r="E142" s="303"/>
      <c r="F142" s="303"/>
      <c r="G142" s="303"/>
      <c r="H142" s="303"/>
      <c r="I142" s="303"/>
      <c r="J142" s="303"/>
      <c r="K142" s="303"/>
      <c r="L142" s="303"/>
    </row>
    <row r="143" spans="5:12" ht="15" hidden="1" x14ac:dyDescent="0.25">
      <c r="E143" s="303"/>
      <c r="F143" s="303"/>
      <c r="G143" s="303"/>
      <c r="H143" s="303"/>
      <c r="I143" s="303"/>
      <c r="J143" s="303"/>
      <c r="K143" s="303"/>
      <c r="L143" s="303"/>
    </row>
    <row r="144" spans="5:12" ht="15" hidden="1" x14ac:dyDescent="0.25">
      <c r="E144" s="303"/>
      <c r="F144" s="303"/>
      <c r="G144" s="303"/>
      <c r="H144" s="303"/>
      <c r="I144" s="303"/>
      <c r="J144" s="303"/>
      <c r="K144" s="303"/>
      <c r="L144" s="303"/>
    </row>
    <row r="145" spans="5:12" ht="15" hidden="1" x14ac:dyDescent="0.25">
      <c r="E145" s="303"/>
      <c r="F145" s="303"/>
      <c r="G145" s="303"/>
      <c r="H145" s="303"/>
      <c r="I145" s="303"/>
      <c r="J145" s="303"/>
      <c r="K145" s="303"/>
      <c r="L145" s="303"/>
    </row>
    <row r="146" spans="5:12" ht="15" hidden="1" x14ac:dyDescent="0.25">
      <c r="E146" s="303"/>
      <c r="F146" s="303"/>
      <c r="G146" s="303"/>
      <c r="H146" s="303"/>
      <c r="I146" s="303"/>
      <c r="J146" s="303"/>
      <c r="K146" s="303"/>
      <c r="L146" s="303"/>
    </row>
    <row r="147" spans="5:12" ht="15" hidden="1" x14ac:dyDescent="0.25">
      <c r="E147" s="303"/>
      <c r="F147" s="303"/>
      <c r="G147" s="303"/>
      <c r="H147" s="303"/>
      <c r="I147" s="303"/>
      <c r="J147" s="303"/>
      <c r="K147" s="303"/>
      <c r="L147" s="303"/>
    </row>
    <row r="148" spans="5:12" ht="15" hidden="1" x14ac:dyDescent="0.25">
      <c r="E148" s="303"/>
      <c r="F148" s="303"/>
      <c r="G148" s="303"/>
      <c r="H148" s="303"/>
      <c r="I148" s="303"/>
      <c r="J148" s="303"/>
      <c r="K148" s="303"/>
      <c r="L148" s="303"/>
    </row>
    <row r="149" spans="5:12" ht="15" hidden="1" x14ac:dyDescent="0.25">
      <c r="E149" s="303"/>
      <c r="F149" s="303"/>
      <c r="G149" s="303"/>
      <c r="H149" s="303"/>
      <c r="I149" s="303"/>
      <c r="J149" s="303"/>
      <c r="K149" s="303"/>
      <c r="L149" s="303"/>
    </row>
    <row r="150" spans="5:12" ht="15" hidden="1" x14ac:dyDescent="0.25">
      <c r="E150" s="303"/>
      <c r="F150" s="303"/>
      <c r="G150" s="303"/>
      <c r="H150" s="303"/>
      <c r="I150" s="303"/>
      <c r="J150" s="303"/>
      <c r="K150" s="303"/>
      <c r="L150" s="303"/>
    </row>
    <row r="151" spans="5:12" ht="15" hidden="1" x14ac:dyDescent="0.25">
      <c r="E151" s="303"/>
      <c r="F151" s="303"/>
      <c r="G151" s="303"/>
      <c r="H151" s="303"/>
      <c r="I151" s="303"/>
      <c r="J151" s="303"/>
      <c r="K151" s="303"/>
      <c r="L151" s="303"/>
    </row>
    <row r="152" spans="5:12" ht="15" hidden="1" x14ac:dyDescent="0.25">
      <c r="E152" s="303"/>
      <c r="F152" s="303"/>
      <c r="G152" s="303"/>
      <c r="H152" s="303"/>
      <c r="I152" s="303"/>
      <c r="J152" s="303"/>
      <c r="K152" s="303"/>
      <c r="L152" s="303"/>
    </row>
    <row r="153" spans="5:12" ht="15" hidden="1" x14ac:dyDescent="0.25">
      <c r="E153" s="303"/>
      <c r="F153" s="303"/>
      <c r="G153" s="303"/>
      <c r="H153" s="303"/>
      <c r="I153" s="303"/>
      <c r="J153" s="303"/>
      <c r="K153" s="303"/>
      <c r="L153" s="303"/>
    </row>
    <row r="154" spans="5:12" ht="15" hidden="1" x14ac:dyDescent="0.25">
      <c r="E154" s="303"/>
      <c r="F154" s="303"/>
      <c r="G154" s="303"/>
      <c r="H154" s="303"/>
      <c r="I154" s="303"/>
      <c r="J154" s="303"/>
      <c r="K154" s="303"/>
      <c r="L154" s="303"/>
    </row>
    <row r="155" spans="5:12" ht="15" hidden="1" x14ac:dyDescent="0.25">
      <c r="E155" s="303"/>
      <c r="F155" s="303"/>
      <c r="G155" s="303"/>
      <c r="H155" s="303"/>
      <c r="I155" s="303"/>
      <c r="J155" s="303"/>
      <c r="K155" s="303"/>
      <c r="L155" s="303"/>
    </row>
    <row r="156" spans="5:12" ht="15" hidden="1" x14ac:dyDescent="0.25">
      <c r="E156" s="303"/>
      <c r="F156" s="303"/>
      <c r="G156" s="303"/>
      <c r="H156" s="303"/>
      <c r="I156" s="303"/>
      <c r="J156" s="303"/>
      <c r="K156" s="303"/>
      <c r="L156" s="303"/>
    </row>
    <row r="157" spans="5:12" ht="15" hidden="1" x14ac:dyDescent="0.25">
      <c r="E157" s="303"/>
      <c r="F157" s="303"/>
      <c r="G157" s="303"/>
      <c r="H157" s="303"/>
      <c r="I157" s="303"/>
      <c r="J157" s="303"/>
      <c r="K157" s="303"/>
      <c r="L157" s="303"/>
    </row>
    <row r="158" spans="5:12" ht="15" hidden="1" x14ac:dyDescent="0.25">
      <c r="E158" s="303"/>
      <c r="F158" s="303"/>
      <c r="G158" s="303"/>
      <c r="H158" s="303"/>
      <c r="I158" s="303"/>
      <c r="J158" s="303"/>
      <c r="K158" s="303"/>
      <c r="L158" s="303"/>
    </row>
    <row r="159" spans="5:12" ht="15" hidden="1" x14ac:dyDescent="0.25">
      <c r="E159" s="303"/>
      <c r="F159" s="303"/>
      <c r="G159" s="303"/>
      <c r="H159" s="303"/>
      <c r="I159" s="303"/>
      <c r="J159" s="303"/>
      <c r="K159" s="303"/>
      <c r="L159" s="303"/>
    </row>
    <row r="160" spans="5:12" ht="15" hidden="1" x14ac:dyDescent="0.25">
      <c r="E160" s="303"/>
      <c r="F160" s="303"/>
      <c r="G160" s="303"/>
      <c r="H160" s="303"/>
      <c r="I160" s="303"/>
      <c r="J160" s="303"/>
      <c r="K160" s="303"/>
      <c r="L160" s="303"/>
    </row>
    <row r="161" spans="5:12" ht="15" hidden="1" x14ac:dyDescent="0.25">
      <c r="E161" s="303"/>
      <c r="F161" s="303"/>
      <c r="G161" s="303"/>
      <c r="H161" s="303"/>
      <c r="I161" s="303"/>
      <c r="J161" s="303"/>
      <c r="K161" s="303"/>
      <c r="L161" s="303"/>
    </row>
    <row r="162" spans="5:12" ht="15" hidden="1" x14ac:dyDescent="0.25">
      <c r="E162" s="303"/>
      <c r="F162" s="303"/>
      <c r="G162" s="303"/>
      <c r="H162" s="303"/>
      <c r="I162" s="303"/>
      <c r="J162" s="303"/>
      <c r="K162" s="303"/>
      <c r="L162" s="303"/>
    </row>
    <row r="163" spans="5:12" ht="15" hidden="1" x14ac:dyDescent="0.25">
      <c r="E163" s="303"/>
      <c r="F163" s="303"/>
      <c r="G163" s="303"/>
      <c r="H163" s="303"/>
      <c r="I163" s="303"/>
      <c r="J163" s="303"/>
      <c r="K163" s="303"/>
      <c r="L163" s="303"/>
    </row>
    <row r="164" spans="5:12" ht="15" hidden="1" x14ac:dyDescent="0.25">
      <c r="E164" s="303"/>
      <c r="F164" s="303"/>
      <c r="G164" s="303"/>
      <c r="H164" s="303"/>
      <c r="I164" s="303"/>
      <c r="J164" s="303"/>
      <c r="K164" s="303"/>
      <c r="L164" s="303"/>
    </row>
    <row r="165" spans="5:12" ht="15" hidden="1" x14ac:dyDescent="0.25">
      <c r="E165" s="303"/>
      <c r="F165" s="303"/>
      <c r="G165" s="303"/>
      <c r="H165" s="303"/>
      <c r="I165" s="303"/>
      <c r="J165" s="303"/>
      <c r="K165" s="303"/>
      <c r="L165" s="303"/>
    </row>
    <row r="166" spans="5:12" ht="15" hidden="1" x14ac:dyDescent="0.25">
      <c r="E166" s="303"/>
      <c r="F166" s="303"/>
      <c r="G166" s="303"/>
      <c r="H166" s="303"/>
      <c r="I166" s="303"/>
      <c r="J166" s="303"/>
      <c r="K166" s="303"/>
      <c r="L166" s="303"/>
    </row>
    <row r="167" spans="5:12" ht="15" hidden="1" x14ac:dyDescent="0.25">
      <c r="E167" s="303"/>
      <c r="F167" s="303"/>
      <c r="G167" s="303"/>
      <c r="H167" s="303"/>
      <c r="I167" s="303"/>
      <c r="J167" s="303"/>
      <c r="K167" s="303"/>
      <c r="L167" s="303"/>
    </row>
    <row r="168" spans="5:12" ht="15" hidden="1" x14ac:dyDescent="0.25">
      <c r="E168" s="303"/>
      <c r="F168" s="303"/>
      <c r="G168" s="303"/>
      <c r="H168" s="303"/>
      <c r="I168" s="303"/>
      <c r="J168" s="303"/>
      <c r="K168" s="303"/>
      <c r="L168" s="303"/>
    </row>
    <row r="169" spans="5:12" ht="15" hidden="1" x14ac:dyDescent="0.25">
      <c r="E169" s="303"/>
      <c r="F169" s="303"/>
      <c r="G169" s="303"/>
      <c r="H169" s="303"/>
      <c r="I169" s="303"/>
      <c r="J169" s="303"/>
      <c r="K169" s="303"/>
      <c r="L169" s="303"/>
    </row>
    <row r="170" spans="5:12" ht="15" hidden="1" x14ac:dyDescent="0.25">
      <c r="E170" s="303"/>
      <c r="F170" s="303"/>
      <c r="G170" s="303"/>
      <c r="H170" s="303"/>
      <c r="I170" s="303"/>
      <c r="J170" s="303"/>
      <c r="K170" s="303"/>
      <c r="L170" s="303"/>
    </row>
    <row r="171" spans="5:12" ht="15" hidden="1" x14ac:dyDescent="0.25">
      <c r="E171" s="303"/>
      <c r="F171" s="303"/>
      <c r="G171" s="303"/>
      <c r="H171" s="303"/>
      <c r="I171" s="303"/>
      <c r="J171" s="303"/>
      <c r="K171" s="303"/>
      <c r="L171" s="303"/>
    </row>
    <row r="172" spans="5:12" ht="15" hidden="1" x14ac:dyDescent="0.25">
      <c r="E172" s="303"/>
      <c r="F172" s="303"/>
      <c r="G172" s="303"/>
      <c r="H172" s="303"/>
      <c r="I172" s="303"/>
      <c r="J172" s="303"/>
      <c r="K172" s="303"/>
      <c r="L172" s="303"/>
    </row>
    <row r="173" spans="5:12" ht="15" hidden="1" x14ac:dyDescent="0.25">
      <c r="E173" s="303"/>
      <c r="F173" s="303"/>
      <c r="G173" s="303"/>
      <c r="H173" s="303"/>
      <c r="I173" s="303"/>
      <c r="J173" s="303"/>
      <c r="K173" s="303"/>
      <c r="L173" s="303"/>
    </row>
    <row r="174" spans="5:12" ht="15" hidden="1" x14ac:dyDescent="0.25">
      <c r="E174" s="303"/>
      <c r="F174" s="303"/>
      <c r="G174" s="303"/>
      <c r="H174" s="303"/>
      <c r="I174" s="303"/>
      <c r="J174" s="303"/>
      <c r="K174" s="303"/>
      <c r="L174" s="303"/>
    </row>
    <row r="175" spans="5:12" ht="15" hidden="1" x14ac:dyDescent="0.25">
      <c r="E175" s="303"/>
      <c r="F175" s="303"/>
      <c r="G175" s="303"/>
      <c r="H175" s="303"/>
      <c r="I175" s="303"/>
      <c r="J175" s="303"/>
      <c r="K175" s="303"/>
      <c r="L175" s="303"/>
    </row>
    <row r="176" spans="5:12" ht="15" hidden="1" x14ac:dyDescent="0.25">
      <c r="E176" s="303"/>
      <c r="F176" s="303"/>
      <c r="G176" s="303"/>
      <c r="H176" s="303"/>
      <c r="I176" s="303"/>
      <c r="J176" s="303"/>
      <c r="K176" s="303"/>
      <c r="L176" s="303"/>
    </row>
    <row r="177" spans="5:12" ht="15" hidden="1" x14ac:dyDescent="0.25">
      <c r="E177" s="303"/>
      <c r="F177" s="303"/>
      <c r="G177" s="303"/>
      <c r="H177" s="303"/>
      <c r="I177" s="303"/>
      <c r="J177" s="303"/>
      <c r="K177" s="303"/>
      <c r="L177" s="303"/>
    </row>
    <row r="178" spans="5:12" ht="15" hidden="1" x14ac:dyDescent="0.25">
      <c r="E178" s="303"/>
      <c r="F178" s="303"/>
      <c r="G178" s="303"/>
      <c r="H178" s="303"/>
      <c r="I178" s="303"/>
      <c r="J178" s="303"/>
      <c r="K178" s="303"/>
      <c r="L178" s="303"/>
    </row>
    <row r="179" spans="5:12" ht="15" hidden="1" x14ac:dyDescent="0.25">
      <c r="E179" s="303"/>
      <c r="F179" s="303"/>
      <c r="G179" s="303"/>
      <c r="H179" s="303"/>
      <c r="I179" s="303"/>
      <c r="J179" s="303"/>
      <c r="K179" s="303"/>
      <c r="L179" s="303"/>
    </row>
    <row r="180" spans="5:12" ht="15" hidden="1" x14ac:dyDescent="0.25">
      <c r="E180" s="303"/>
      <c r="F180" s="303"/>
      <c r="G180" s="303"/>
      <c r="H180" s="303"/>
      <c r="I180" s="303"/>
      <c r="J180" s="303"/>
      <c r="K180" s="303"/>
      <c r="L180" s="303"/>
    </row>
    <row r="181" spans="5:12" ht="15" hidden="1" x14ac:dyDescent="0.25">
      <c r="E181" s="303"/>
      <c r="F181" s="303"/>
      <c r="G181" s="303"/>
      <c r="H181" s="303"/>
      <c r="I181" s="303"/>
      <c r="J181" s="303"/>
      <c r="K181" s="303"/>
      <c r="L181" s="303"/>
    </row>
    <row r="182" spans="5:12" ht="15" hidden="1" x14ac:dyDescent="0.25">
      <c r="E182" s="303"/>
      <c r="F182" s="303"/>
      <c r="G182" s="303"/>
      <c r="H182" s="303"/>
      <c r="I182" s="303"/>
      <c r="J182" s="303"/>
      <c r="K182" s="303"/>
      <c r="L182" s="303"/>
    </row>
    <row r="183" spans="5:12" ht="15" hidden="1" x14ac:dyDescent="0.25">
      <c r="E183" s="303"/>
      <c r="F183" s="303"/>
      <c r="G183" s="303"/>
      <c r="H183" s="303"/>
      <c r="I183" s="303"/>
      <c r="J183" s="303"/>
      <c r="K183" s="303"/>
      <c r="L183" s="303"/>
    </row>
    <row r="184" spans="5:12" ht="15" hidden="1" x14ac:dyDescent="0.25">
      <c r="E184" s="303"/>
      <c r="F184" s="303"/>
      <c r="G184" s="303"/>
      <c r="H184" s="303"/>
      <c r="I184" s="303"/>
      <c r="J184" s="303"/>
      <c r="K184" s="303"/>
      <c r="L184" s="303"/>
    </row>
    <row r="185" spans="5:12" ht="15" hidden="1" x14ac:dyDescent="0.25">
      <c r="E185" s="303"/>
      <c r="F185" s="303"/>
      <c r="G185" s="303"/>
      <c r="H185" s="303"/>
      <c r="I185" s="303"/>
      <c r="J185" s="303"/>
      <c r="K185" s="303"/>
      <c r="L185" s="303"/>
    </row>
    <row r="186" spans="5:12" ht="15" hidden="1" x14ac:dyDescent="0.25">
      <c r="E186" s="303"/>
      <c r="F186" s="303"/>
      <c r="G186" s="303"/>
      <c r="H186" s="303"/>
      <c r="I186" s="303"/>
      <c r="J186" s="303"/>
      <c r="K186" s="303"/>
      <c r="L186" s="303"/>
    </row>
    <row r="187" spans="5:12" ht="15" hidden="1" x14ac:dyDescent="0.25">
      <c r="E187" s="303"/>
      <c r="F187" s="303"/>
      <c r="G187" s="303"/>
      <c r="H187" s="303"/>
      <c r="I187" s="303"/>
      <c r="J187" s="303"/>
      <c r="K187" s="303"/>
      <c r="L187" s="303"/>
    </row>
    <row r="188" spans="5:12" ht="15" hidden="1" x14ac:dyDescent="0.25">
      <c r="E188" s="303"/>
      <c r="F188" s="303"/>
      <c r="G188" s="303"/>
      <c r="H188" s="303"/>
      <c r="I188" s="303"/>
      <c r="J188" s="303"/>
      <c r="K188" s="303"/>
      <c r="L188" s="303"/>
    </row>
    <row r="189" spans="5:12" ht="15" hidden="1" x14ac:dyDescent="0.25">
      <c r="E189" s="303"/>
      <c r="F189" s="303"/>
      <c r="G189" s="303"/>
      <c r="H189" s="303"/>
      <c r="I189" s="303"/>
      <c r="J189" s="303"/>
      <c r="K189" s="303"/>
      <c r="L189" s="303"/>
    </row>
    <row r="190" spans="5:12" ht="15" hidden="1" x14ac:dyDescent="0.25">
      <c r="E190" s="303"/>
      <c r="F190" s="303"/>
      <c r="G190" s="303"/>
      <c r="H190" s="303"/>
      <c r="I190" s="303"/>
      <c r="J190" s="303"/>
      <c r="K190" s="303"/>
      <c r="L190" s="303"/>
    </row>
    <row r="191" spans="5:12" ht="15" hidden="1" x14ac:dyDescent="0.25">
      <c r="E191" s="303"/>
      <c r="F191" s="303"/>
      <c r="G191" s="303"/>
      <c r="H191" s="303"/>
      <c r="I191" s="303"/>
      <c r="J191" s="303"/>
      <c r="K191" s="303"/>
      <c r="L191" s="303"/>
    </row>
    <row r="192" spans="5:12" ht="15" hidden="1" x14ac:dyDescent="0.25">
      <c r="E192" s="303"/>
      <c r="F192" s="303"/>
      <c r="G192" s="303"/>
      <c r="H192" s="303"/>
      <c r="I192" s="303"/>
      <c r="J192" s="303"/>
      <c r="K192" s="303"/>
      <c r="L192" s="303"/>
    </row>
    <row r="193" spans="5:12" ht="15" hidden="1" x14ac:dyDescent="0.25">
      <c r="E193" s="303"/>
      <c r="F193" s="303"/>
      <c r="G193" s="303"/>
      <c r="H193" s="303"/>
      <c r="I193" s="303"/>
      <c r="J193" s="303"/>
      <c r="K193" s="303"/>
      <c r="L193" s="303"/>
    </row>
    <row r="194" spans="5:12" ht="15" hidden="1" x14ac:dyDescent="0.25">
      <c r="E194" s="303"/>
      <c r="F194" s="303"/>
      <c r="G194" s="303"/>
      <c r="H194" s="303"/>
      <c r="I194" s="303"/>
      <c r="J194" s="303"/>
      <c r="K194" s="303"/>
      <c r="L194" s="303"/>
    </row>
    <row r="195" spans="5:12" ht="15" hidden="1" x14ac:dyDescent="0.25">
      <c r="E195" s="303"/>
      <c r="F195" s="303"/>
      <c r="G195" s="303"/>
      <c r="H195" s="303"/>
      <c r="I195" s="303"/>
      <c r="J195" s="303"/>
      <c r="K195" s="303"/>
      <c r="L195" s="303"/>
    </row>
    <row r="196" spans="5:12" ht="15" hidden="1" x14ac:dyDescent="0.25">
      <c r="E196" s="303"/>
      <c r="F196" s="303"/>
      <c r="G196" s="303"/>
      <c r="H196" s="303"/>
      <c r="I196" s="303"/>
      <c r="J196" s="303"/>
      <c r="K196" s="303"/>
      <c r="L196" s="303"/>
    </row>
    <row r="197" spans="5:12" ht="15" hidden="1" x14ac:dyDescent="0.25">
      <c r="E197" s="303"/>
      <c r="F197" s="303"/>
      <c r="G197" s="303"/>
      <c r="H197" s="303"/>
      <c r="I197" s="303"/>
      <c r="J197" s="303"/>
      <c r="K197" s="303"/>
      <c r="L197" s="303"/>
    </row>
    <row r="198" spans="5:12" ht="15" hidden="1" x14ac:dyDescent="0.25">
      <c r="E198" s="303"/>
      <c r="F198" s="303"/>
      <c r="G198" s="303"/>
      <c r="H198" s="303"/>
      <c r="I198" s="303"/>
      <c r="J198" s="303"/>
      <c r="K198" s="303"/>
      <c r="L198" s="303"/>
    </row>
    <row r="199" spans="5:12" ht="15" hidden="1" x14ac:dyDescent="0.25">
      <c r="E199" s="303"/>
      <c r="F199" s="303"/>
      <c r="G199" s="303"/>
      <c r="H199" s="303"/>
      <c r="I199" s="303"/>
      <c r="J199" s="303"/>
      <c r="K199" s="303"/>
      <c r="L199" s="303"/>
    </row>
    <row r="200" spans="5:12" ht="15" hidden="1" x14ac:dyDescent="0.25">
      <c r="E200" s="303"/>
      <c r="F200" s="303"/>
      <c r="G200" s="303"/>
      <c r="H200" s="303"/>
      <c r="I200" s="303"/>
      <c r="J200" s="303"/>
      <c r="K200" s="303"/>
      <c r="L200" s="303"/>
    </row>
    <row r="201" spans="5:12" ht="15" hidden="1" x14ac:dyDescent="0.25">
      <c r="E201" s="303"/>
      <c r="F201" s="303"/>
      <c r="G201" s="303"/>
      <c r="H201" s="303"/>
      <c r="I201" s="303"/>
      <c r="J201" s="303"/>
      <c r="K201" s="303"/>
      <c r="L201" s="303"/>
    </row>
    <row r="202" spans="5:12" ht="15" hidden="1" x14ac:dyDescent="0.25">
      <c r="E202" s="303"/>
      <c r="F202" s="303"/>
      <c r="G202" s="303"/>
      <c r="I202" s="303"/>
      <c r="J202" s="303"/>
      <c r="K202" s="303"/>
      <c r="L202" s="303"/>
    </row>
    <row r="203" spans="5:12" ht="15" hidden="1" x14ac:dyDescent="0.25">
      <c r="E203" s="303"/>
      <c r="F203" s="303"/>
      <c r="G203" s="303"/>
      <c r="I203" s="303"/>
      <c r="J203" s="303"/>
      <c r="K203" s="303"/>
      <c r="L203" s="303"/>
    </row>
    <row r="204" spans="5:12" ht="15" hidden="1" x14ac:dyDescent="0.25">
      <c r="E204" s="303"/>
      <c r="F204" s="303"/>
      <c r="G204" s="303"/>
      <c r="I204" s="303"/>
      <c r="J204" s="303"/>
      <c r="K204" s="303"/>
      <c r="L204" s="303"/>
    </row>
    <row r="205" spans="5:12" ht="15" hidden="1" x14ac:dyDescent="0.25">
      <c r="E205" s="303"/>
      <c r="F205" s="303"/>
      <c r="J205" s="303"/>
      <c r="K205" s="303"/>
      <c r="L205" s="303"/>
    </row>
    <row r="206" spans="5:12" ht="15" hidden="1" x14ac:dyDescent="0.25">
      <c r="J206" s="303"/>
      <c r="K206" s="303"/>
      <c r="L206" s="303"/>
    </row>
    <row r="207" spans="5:12" ht="15" hidden="1" x14ac:dyDescent="0.25">
      <c r="J207" s="303"/>
      <c r="K207" s="303"/>
      <c r="L207" s="303"/>
    </row>
    <row r="208" spans="5:12" ht="15" hidden="1" x14ac:dyDescent="0.25">
      <c r="J208" s="303"/>
      <c r="K208" s="303"/>
      <c r="L208" s="303"/>
    </row>
    <row r="209" spans="10:12" ht="15" hidden="1" x14ac:dyDescent="0.25">
      <c r="J209" s="303"/>
      <c r="K209" s="303"/>
      <c r="L209" s="303"/>
    </row>
    <row r="210" spans="10:12" ht="15" hidden="1" x14ac:dyDescent="0.25">
      <c r="J210" s="303"/>
      <c r="K210" s="303"/>
      <c r="L210" s="303"/>
    </row>
    <row r="211" spans="10:12" ht="15" hidden="1" x14ac:dyDescent="0.25">
      <c r="J211" s="303"/>
      <c r="K211" s="303"/>
      <c r="L211" s="303"/>
    </row>
    <row r="212" spans="10:12" ht="15" hidden="1" x14ac:dyDescent="0.25">
      <c r="J212" s="303"/>
      <c r="K212" s="303"/>
      <c r="L212" s="303"/>
    </row>
    <row r="213" spans="10:12" ht="15" hidden="1" x14ac:dyDescent="0.25">
      <c r="J213" s="303"/>
      <c r="K213" s="303"/>
      <c r="L213" s="303"/>
    </row>
    <row r="214" spans="10:12" hidden="1" x14ac:dyDescent="0.2"/>
    <row r="215" spans="10:12" hidden="1" x14ac:dyDescent="0.2"/>
    <row r="216" spans="10:12" hidden="1" x14ac:dyDescent="0.2"/>
    <row r="217" spans="10:12" hidden="1" x14ac:dyDescent="0.2"/>
    <row r="218" spans="10:12" hidden="1" x14ac:dyDescent="0.2"/>
    <row r="219" spans="10:12" hidden="1" x14ac:dyDescent="0.2"/>
    <row r="220" spans="10:12" hidden="1" x14ac:dyDescent="0.2"/>
    <row r="221" spans="10:12" hidden="1" x14ac:dyDescent="0.2"/>
    <row r="222" spans="10:12" hidden="1" x14ac:dyDescent="0.2"/>
    <row r="223" spans="10:12" hidden="1" x14ac:dyDescent="0.2"/>
    <row r="224" spans="10:12" hidden="1" x14ac:dyDescent="0.2"/>
    <row r="225" hidden="1" x14ac:dyDescent="0.2"/>
    <row r="226" hidden="1" x14ac:dyDescent="0.2"/>
    <row r="227" hidden="1" x14ac:dyDescent="0.2"/>
    <row r="228" hidden="1" x14ac:dyDescent="0.2"/>
    <row r="229" hidden="1" x14ac:dyDescent="0.2"/>
    <row r="230" hidden="1" x14ac:dyDescent="0.2"/>
  </sheetData>
  <sheetProtection password="ECAB" sheet="1" objects="1" scenarios="1"/>
  <mergeCells count="3">
    <mergeCell ref="B24:C25"/>
    <mergeCell ref="B35:C36"/>
    <mergeCell ref="B55:C56"/>
  </mergeCells>
  <phoneticPr fontId="2" type="noConversion"/>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Roman,Regular"2016 Law Firm Statistical Survey
&amp;D &amp;T</oddFooter>
  </headerFooter>
  <rowBreaks count="2" manualBreakCount="2">
    <brk id="26" max="46" man="1"/>
    <brk id="37" max="4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BB234"/>
  <sheetViews>
    <sheetView zoomScaleNormal="100" workbookViewId="0">
      <pane xSplit="3" ySplit="6" topLeftCell="D7" activePane="bottomRight" state="frozen"/>
      <selection pane="topRight"/>
      <selection pane="bottomLeft"/>
      <selection pane="bottomRight" activeCell="M16" sqref="M16"/>
    </sheetView>
  </sheetViews>
  <sheetFormatPr defaultColWidth="0" defaultRowHeight="0" customHeight="1" zeroHeight="1" x14ac:dyDescent="0.25"/>
  <cols>
    <col min="1" max="1" width="3.7109375" style="6" customWidth="1"/>
    <col min="2" max="2" width="45.7109375" style="6" customWidth="1"/>
    <col min="3" max="3" width="7.28515625" style="6" customWidth="1"/>
    <col min="4" max="4" width="1.7109375" style="6" customWidth="1"/>
    <col min="5" max="6" width="5" style="307" hidden="1" customWidth="1"/>
    <col min="7" max="7" width="5" style="306" hidden="1" customWidth="1"/>
    <col min="8" max="8" width="4.140625" style="306" hidden="1" customWidth="1"/>
    <col min="9" max="9" width="5.7109375" style="306" hidden="1" customWidth="1"/>
    <col min="10" max="12" width="6" style="306" hidden="1" customWidth="1"/>
    <col min="13" max="13" width="11" style="34" customWidth="1"/>
    <col min="14" max="14" width="1.7109375" style="34" hidden="1" customWidth="1"/>
    <col min="15" max="16" width="11" style="26" hidden="1" customWidth="1"/>
    <col min="17" max="46" width="11" style="6" hidden="1" customWidth="1"/>
    <col min="47" max="47" width="52.85546875" style="14" customWidth="1"/>
    <col min="48" max="48" width="3.42578125" style="6" customWidth="1"/>
    <col min="49" max="49" width="67.85546875" style="18" customWidth="1"/>
    <col min="50" max="16384" width="9.140625" style="6" hidden="1"/>
  </cols>
  <sheetData>
    <row r="1" spans="1:54" ht="17.25" customHeight="1" x14ac:dyDescent="0.3">
      <c r="A1" s="117" t="str">
        <f>refSurveyLbl</f>
        <v>2016 Law Firm Statistical Survey</v>
      </c>
      <c r="B1" s="4"/>
      <c r="C1" s="4"/>
      <c r="D1" s="4"/>
      <c r="E1" s="303"/>
      <c r="F1" s="303"/>
      <c r="G1" s="303"/>
      <c r="H1" s="303"/>
      <c r="I1" s="303"/>
      <c r="J1" s="303"/>
      <c r="K1" s="303"/>
      <c r="L1" s="303"/>
      <c r="M1" s="31"/>
      <c r="N1" s="31"/>
      <c r="O1" s="1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13"/>
      <c r="AZ1" s="394" t="s">
        <v>312</v>
      </c>
    </row>
    <row r="2" spans="1:54" ht="17.25" customHeight="1" x14ac:dyDescent="0.3">
      <c r="A2" s="600" t="s">
        <v>627</v>
      </c>
      <c r="B2" s="9"/>
      <c r="C2" s="9"/>
      <c r="D2" s="9"/>
      <c r="E2" s="303"/>
      <c r="F2" s="303"/>
      <c r="G2" s="304"/>
      <c r="H2" s="304"/>
      <c r="I2" s="304"/>
      <c r="J2" s="304"/>
      <c r="K2" s="304"/>
      <c r="L2" s="304"/>
      <c r="M2" s="35"/>
      <c r="N2" s="35"/>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4"/>
      <c r="AV2" s="4"/>
      <c r="AW2" s="13"/>
      <c r="AZ2" s="394" t="s">
        <v>894</v>
      </c>
    </row>
    <row r="3" spans="1:54" ht="15.75" customHeight="1" x14ac:dyDescent="0.3">
      <c r="A3" s="601" t="str">
        <f>"  Concentration - " &amp; refSurveyYear</f>
        <v xml:space="preserve">  Concentration - 2016</v>
      </c>
      <c r="B3" s="4"/>
      <c r="C3" s="4"/>
      <c r="D3" s="4"/>
      <c r="E3" s="303"/>
      <c r="F3" s="303"/>
      <c r="G3" s="304"/>
      <c r="H3" s="304"/>
      <c r="I3" s="304"/>
      <c r="J3" s="304"/>
      <c r="K3" s="304"/>
      <c r="L3" s="304"/>
      <c r="M3" s="31"/>
      <c r="N3" s="31"/>
      <c r="O3" s="58"/>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13"/>
      <c r="AZ3" s="394" t="s">
        <v>31</v>
      </c>
    </row>
    <row r="4" spans="1:54" ht="15" customHeight="1" x14ac:dyDescent="0.25">
      <c r="A4" s="74" t="s">
        <v>624</v>
      </c>
      <c r="B4" s="4"/>
      <c r="C4" s="4"/>
      <c r="D4" s="4"/>
      <c r="E4" s="303"/>
      <c r="F4" s="303"/>
      <c r="G4" s="304"/>
      <c r="H4" s="304"/>
      <c r="I4" s="304"/>
      <c r="J4" s="304"/>
      <c r="K4" s="304"/>
      <c r="L4" s="304"/>
      <c r="M4" s="46"/>
      <c r="N4" s="31"/>
      <c r="O4" s="46"/>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13"/>
      <c r="AZ4" s="394" t="s">
        <v>893</v>
      </c>
    </row>
    <row r="5" spans="1:54" s="137" customFormat="1" ht="15" customHeight="1" x14ac:dyDescent="0.3">
      <c r="A5" s="150" t="s">
        <v>566</v>
      </c>
      <c r="B5" s="133"/>
      <c r="C5" s="133"/>
      <c r="D5" s="133"/>
      <c r="E5" s="303"/>
      <c r="F5" s="303"/>
      <c r="G5" s="304"/>
      <c r="H5" s="304"/>
      <c r="I5" s="305"/>
      <c r="J5" s="305"/>
      <c r="K5" s="305"/>
      <c r="L5" s="305"/>
      <c r="M5" s="134"/>
      <c r="N5" s="135"/>
      <c r="O5" s="134"/>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4"/>
      <c r="AV5" s="4"/>
      <c r="AW5" s="13"/>
      <c r="AZ5" s="394" t="s">
        <v>32</v>
      </c>
    </row>
    <row r="6" spans="1:54" ht="31.5" customHeight="1" x14ac:dyDescent="0.25">
      <c r="A6" s="623" t="s">
        <v>495</v>
      </c>
      <c r="B6" s="62"/>
      <c r="C6" s="62"/>
      <c r="D6" s="4"/>
      <c r="E6" s="371" t="s">
        <v>588</v>
      </c>
      <c r="F6" s="371" t="s">
        <v>589</v>
      </c>
      <c r="G6" s="303" t="s">
        <v>26</v>
      </c>
      <c r="H6" s="303" t="s">
        <v>645</v>
      </c>
      <c r="I6" s="306" t="s">
        <v>27</v>
      </c>
      <c r="J6" s="306" t="s">
        <v>743</v>
      </c>
      <c r="K6" s="306" t="s">
        <v>744</v>
      </c>
      <c r="L6" s="306" t="s">
        <v>942</v>
      </c>
      <c r="M6" s="194" t="str">
        <f>refTFLabel</f>
        <v>Total Firm</v>
      </c>
      <c r="N6" s="65"/>
      <c r="O6" s="192" t="str">
        <f>refTFALabel</f>
        <v>Total Firm</v>
      </c>
      <c r="P6" s="194" t="s">
        <v>665</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4"/>
      <c r="AV6" s="4"/>
      <c r="AW6" s="13"/>
      <c r="AZ6" s="395"/>
    </row>
    <row r="7" spans="1:54" s="34" customFormat="1" ht="15" customHeight="1" thickBot="1" x14ac:dyDescent="0.3">
      <c r="A7" s="108"/>
      <c r="B7" s="193" t="s">
        <v>298</v>
      </c>
      <c r="C7" s="109"/>
      <c r="D7" s="110"/>
      <c r="E7" s="303"/>
      <c r="F7" s="303"/>
      <c r="G7" s="303"/>
      <c r="H7" s="303"/>
      <c r="I7" s="303"/>
      <c r="J7" s="303"/>
      <c r="K7" s="303"/>
      <c r="L7" s="303"/>
      <c r="M7" s="106"/>
      <c r="N7" s="107"/>
      <c r="O7" s="106"/>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6"/>
      <c r="AV7" s="42"/>
      <c r="AW7" s="317"/>
      <c r="AZ7" s="398"/>
    </row>
    <row r="8" spans="1:54" s="18" customFormat="1" ht="15" customHeight="1" x14ac:dyDescent="0.25">
      <c r="A8" s="188">
        <v>1</v>
      </c>
      <c r="B8" s="90" t="s">
        <v>506</v>
      </c>
      <c r="C8" s="211" t="s">
        <v>640</v>
      </c>
      <c r="D8" s="288"/>
      <c r="E8" s="303">
        <v>1</v>
      </c>
      <c r="F8" s="303"/>
      <c r="G8" s="303">
        <v>0</v>
      </c>
      <c r="H8" s="303" t="s">
        <v>581</v>
      </c>
      <c r="I8" s="303" t="s">
        <v>429</v>
      </c>
      <c r="J8" s="303"/>
      <c r="K8" s="303"/>
      <c r="L8" s="303" t="s">
        <v>1215</v>
      </c>
      <c r="M8" s="235" t="str">
        <f>'F6-WS'!M22</f>
        <v/>
      </c>
      <c r="N8" s="229"/>
      <c r="O8" s="157" t="str">
        <f>'F6-WS'!O22</f>
        <v/>
      </c>
      <c r="P8" s="263"/>
      <c r="Q8" s="235" t="str">
        <f>'F6-WS'!Q22</f>
        <v/>
      </c>
      <c r="R8" s="235" t="str">
        <f>'F6-WS'!R22</f>
        <v/>
      </c>
      <c r="S8" s="235" t="str">
        <f>'F6-WS'!S22</f>
        <v/>
      </c>
      <c r="T8" s="235" t="str">
        <f>'F6-WS'!T22</f>
        <v/>
      </c>
      <c r="U8" s="235" t="str">
        <f>'F6-WS'!U22</f>
        <v/>
      </c>
      <c r="V8" s="235" t="str">
        <f>'F6-WS'!V22</f>
        <v/>
      </c>
      <c r="W8" s="235" t="str">
        <f>'F6-WS'!W22</f>
        <v/>
      </c>
      <c r="X8" s="235" t="str">
        <f>'F6-WS'!X22</f>
        <v/>
      </c>
      <c r="Y8" s="235" t="str">
        <f>'F6-WS'!Y22</f>
        <v/>
      </c>
      <c r="Z8" s="235" t="str">
        <f>'F6-WS'!Z22</f>
        <v/>
      </c>
      <c r="AA8" s="235" t="str">
        <f>'F6-WS'!AA22</f>
        <v/>
      </c>
      <c r="AB8" s="235" t="str">
        <f>'F6-WS'!AB22</f>
        <v/>
      </c>
      <c r="AC8" s="235" t="str">
        <f>'F6-WS'!AC22</f>
        <v/>
      </c>
      <c r="AD8" s="235" t="str">
        <f>'F6-WS'!AD22</f>
        <v/>
      </c>
      <c r="AE8" s="235" t="str">
        <f>'F6-WS'!AE22</f>
        <v/>
      </c>
      <c r="AF8" s="235" t="str">
        <f>'F6-WS'!AF22</f>
        <v/>
      </c>
      <c r="AG8" s="235" t="str">
        <f>'F6-WS'!AG22</f>
        <v/>
      </c>
      <c r="AH8" s="235" t="str">
        <f>'F6-WS'!AH22</f>
        <v/>
      </c>
      <c r="AI8" s="235" t="str">
        <f>'F6-WS'!AI22</f>
        <v/>
      </c>
      <c r="AJ8" s="235" t="str">
        <f>'F6-WS'!AJ22</f>
        <v/>
      </c>
      <c r="AK8" s="235" t="str">
        <f>'F6-WS'!AK22</f>
        <v/>
      </c>
      <c r="AL8" s="235" t="str">
        <f>'F6-WS'!AL22</f>
        <v/>
      </c>
      <c r="AM8" s="235" t="str">
        <f>'F6-WS'!AM22</f>
        <v/>
      </c>
      <c r="AN8" s="235" t="str">
        <f>'F6-WS'!AN22</f>
        <v/>
      </c>
      <c r="AO8" s="235" t="str">
        <f>'F6-WS'!AO22</f>
        <v/>
      </c>
      <c r="AP8" s="235" t="str">
        <f>'F6-WS'!AP22</f>
        <v/>
      </c>
      <c r="AQ8" s="235" t="str">
        <f>'F6-WS'!AQ22</f>
        <v/>
      </c>
      <c r="AR8" s="235" t="str">
        <f>'F6-WS'!AR22</f>
        <v/>
      </c>
      <c r="AS8" s="235" t="str">
        <f>'F6-WS'!AS22</f>
        <v/>
      </c>
      <c r="AT8" s="235" t="str">
        <f>'F6-WS'!AT22</f>
        <v/>
      </c>
      <c r="AU8" s="147"/>
      <c r="AV8" s="55"/>
      <c r="AW8" s="13"/>
      <c r="AZ8" s="396"/>
      <c r="BB8" s="18" t="s">
        <v>895</v>
      </c>
    </row>
    <row r="9" spans="1:54" s="18" customFormat="1" ht="15" customHeight="1" x14ac:dyDescent="0.25">
      <c r="A9" s="188">
        <v>2</v>
      </c>
      <c r="B9" s="92" t="s">
        <v>678</v>
      </c>
      <c r="C9" s="152"/>
      <c r="D9" s="4"/>
      <c r="E9" s="373"/>
      <c r="F9" s="303"/>
      <c r="G9" s="303">
        <v>0</v>
      </c>
      <c r="H9" s="303"/>
      <c r="I9" s="303" t="s">
        <v>430</v>
      </c>
      <c r="J9" s="303"/>
      <c r="K9" s="303"/>
      <c r="L9" s="303" t="s">
        <v>1198</v>
      </c>
      <c r="M9" s="228" t="str">
        <f>'F5'!M20</f>
        <v/>
      </c>
      <c r="N9" s="229"/>
      <c r="O9" s="156" t="str">
        <f>'F5'!O20</f>
        <v/>
      </c>
      <c r="P9" s="228" t="str">
        <f>'F5'!P20</f>
        <v/>
      </c>
      <c r="Q9" s="228" t="str">
        <f>'F5'!Q20</f>
        <v/>
      </c>
      <c r="R9" s="228" t="str">
        <f>'F5'!R20</f>
        <v/>
      </c>
      <c r="S9" s="228" t="str">
        <f>'F5'!S20</f>
        <v/>
      </c>
      <c r="T9" s="228" t="str">
        <f>'F5'!T20</f>
        <v/>
      </c>
      <c r="U9" s="228" t="str">
        <f>'F5'!U20</f>
        <v/>
      </c>
      <c r="V9" s="228" t="str">
        <f>'F5'!V20</f>
        <v/>
      </c>
      <c r="W9" s="228" t="str">
        <f>'F5'!W20</f>
        <v/>
      </c>
      <c r="X9" s="228" t="str">
        <f>'F5'!X20</f>
        <v/>
      </c>
      <c r="Y9" s="228" t="str">
        <f>'F5'!Y20</f>
        <v/>
      </c>
      <c r="Z9" s="228" t="str">
        <f>'F5'!Z20</f>
        <v/>
      </c>
      <c r="AA9" s="228" t="str">
        <f>'F5'!AA20</f>
        <v/>
      </c>
      <c r="AB9" s="228" t="str">
        <f>'F5'!AB20</f>
        <v/>
      </c>
      <c r="AC9" s="228" t="str">
        <f>'F5'!AC20</f>
        <v/>
      </c>
      <c r="AD9" s="228" t="str">
        <f>'F5'!AD20</f>
        <v/>
      </c>
      <c r="AE9" s="228" t="str">
        <f>'F5'!AE20</f>
        <v/>
      </c>
      <c r="AF9" s="228" t="str">
        <f>'F5'!AF20</f>
        <v/>
      </c>
      <c r="AG9" s="228" t="str">
        <f>'F5'!AG20</f>
        <v/>
      </c>
      <c r="AH9" s="228" t="str">
        <f>'F5'!AH20</f>
        <v/>
      </c>
      <c r="AI9" s="228" t="str">
        <f>'F5'!AI20</f>
        <v/>
      </c>
      <c r="AJ9" s="228" t="str">
        <f>'F5'!AJ20</f>
        <v/>
      </c>
      <c r="AK9" s="228" t="str">
        <f>'F5'!AK20</f>
        <v/>
      </c>
      <c r="AL9" s="228" t="str">
        <f>'F5'!AL20</f>
        <v/>
      </c>
      <c r="AM9" s="228" t="str">
        <f>'F5'!AM20</f>
        <v/>
      </c>
      <c r="AN9" s="228" t="str">
        <f>'F5'!AN20</f>
        <v/>
      </c>
      <c r="AO9" s="228" t="str">
        <f>'F5'!AO20</f>
        <v/>
      </c>
      <c r="AP9" s="228" t="str">
        <f>'F5'!AP20</f>
        <v/>
      </c>
      <c r="AQ9" s="228" t="str">
        <f>'F5'!AQ20</f>
        <v/>
      </c>
      <c r="AR9" s="228" t="str">
        <f>'F5'!AR20</f>
        <v/>
      </c>
      <c r="AS9" s="228" t="str">
        <f>'F5'!AS20</f>
        <v/>
      </c>
      <c r="AT9" s="228" t="str">
        <f>'F5'!AT20</f>
        <v/>
      </c>
      <c r="AU9" s="12"/>
      <c r="AV9" s="55"/>
      <c r="AW9" s="13"/>
      <c r="AZ9" s="396"/>
      <c r="BB9" s="18" t="str">
        <f>IF(AZ9="","",ROW())</f>
        <v/>
      </c>
    </row>
    <row r="10" spans="1:54" s="18" customFormat="1" ht="15" customHeight="1" x14ac:dyDescent="0.25">
      <c r="A10" s="188">
        <v>3</v>
      </c>
      <c r="B10" s="171" t="s">
        <v>679</v>
      </c>
      <c r="C10" s="152"/>
      <c r="D10" s="4"/>
      <c r="E10" s="373"/>
      <c r="F10" s="303"/>
      <c r="G10" s="303">
        <v>0</v>
      </c>
      <c r="H10" s="303"/>
      <c r="I10" s="303" t="s">
        <v>431</v>
      </c>
      <c r="J10" s="303"/>
      <c r="K10" s="303"/>
      <c r="L10" s="303" t="s">
        <v>1200</v>
      </c>
      <c r="M10" s="228" t="str">
        <f>'F5'!M34</f>
        <v/>
      </c>
      <c r="N10" s="229"/>
      <c r="O10" s="156" t="str">
        <f>'F5'!O34</f>
        <v/>
      </c>
      <c r="P10" s="228" t="str">
        <f>'F5'!P34</f>
        <v/>
      </c>
      <c r="Q10" s="228" t="str">
        <f>'F5'!Q34</f>
        <v/>
      </c>
      <c r="R10" s="228" t="str">
        <f>'F5'!R34</f>
        <v/>
      </c>
      <c r="S10" s="228" t="str">
        <f>'F5'!S34</f>
        <v/>
      </c>
      <c r="T10" s="228" t="str">
        <f>'F5'!T34</f>
        <v/>
      </c>
      <c r="U10" s="228" t="str">
        <f>'F5'!U34</f>
        <v/>
      </c>
      <c r="V10" s="228" t="str">
        <f>'F5'!V34</f>
        <v/>
      </c>
      <c r="W10" s="228" t="str">
        <f>'F5'!W34</f>
        <v/>
      </c>
      <c r="X10" s="228" t="str">
        <f>'F5'!X34</f>
        <v/>
      </c>
      <c r="Y10" s="228" t="str">
        <f>'F5'!Y34</f>
        <v/>
      </c>
      <c r="Z10" s="228" t="str">
        <f>'F5'!Z34</f>
        <v/>
      </c>
      <c r="AA10" s="228" t="str">
        <f>'F5'!AA34</f>
        <v/>
      </c>
      <c r="AB10" s="228" t="str">
        <f>'F5'!AB34</f>
        <v/>
      </c>
      <c r="AC10" s="228" t="str">
        <f>'F5'!AC34</f>
        <v/>
      </c>
      <c r="AD10" s="228" t="str">
        <f>'F5'!AD34</f>
        <v/>
      </c>
      <c r="AE10" s="228" t="str">
        <f>'F5'!AE34</f>
        <v/>
      </c>
      <c r="AF10" s="228" t="str">
        <f>'F5'!AF34</f>
        <v/>
      </c>
      <c r="AG10" s="228" t="str">
        <f>'F5'!AG34</f>
        <v/>
      </c>
      <c r="AH10" s="228" t="str">
        <f>'F5'!AH34</f>
        <v/>
      </c>
      <c r="AI10" s="228" t="str">
        <f>'F5'!AI34</f>
        <v/>
      </c>
      <c r="AJ10" s="228" t="str">
        <f>'F5'!AJ34</f>
        <v/>
      </c>
      <c r="AK10" s="228" t="str">
        <f>'F5'!AK34</f>
        <v/>
      </c>
      <c r="AL10" s="228" t="str">
        <f>'F5'!AL34</f>
        <v/>
      </c>
      <c r="AM10" s="228" t="str">
        <f>'F5'!AM34</f>
        <v/>
      </c>
      <c r="AN10" s="228" t="str">
        <f>'F5'!AN34</f>
        <v/>
      </c>
      <c r="AO10" s="228" t="str">
        <f>'F5'!AO34</f>
        <v/>
      </c>
      <c r="AP10" s="228" t="str">
        <f>'F5'!AP34</f>
        <v/>
      </c>
      <c r="AQ10" s="228" t="str">
        <f>'F5'!AQ34</f>
        <v/>
      </c>
      <c r="AR10" s="228" t="str">
        <f>'F5'!AR34</f>
        <v/>
      </c>
      <c r="AS10" s="228" t="str">
        <f>'F5'!AS34</f>
        <v/>
      </c>
      <c r="AT10" s="228" t="str">
        <f>'F5'!AT34</f>
        <v/>
      </c>
      <c r="AU10" s="19"/>
      <c r="AV10" s="55"/>
      <c r="AW10" s="13"/>
      <c r="AZ10" s="396"/>
      <c r="BB10" s="18" t="str">
        <f t="shared" ref="BB10:BB34" si="0">IF(AZ10="","",ROW())</f>
        <v/>
      </c>
    </row>
    <row r="11" spans="1:54" s="18" customFormat="1" ht="15" customHeight="1" x14ac:dyDescent="0.25">
      <c r="A11" s="188">
        <v>4</v>
      </c>
      <c r="B11" s="90" t="s">
        <v>757</v>
      </c>
      <c r="C11" s="152"/>
      <c r="D11" s="4"/>
      <c r="E11" s="303">
        <v>31</v>
      </c>
      <c r="F11" s="303">
        <v>41</v>
      </c>
      <c r="G11" s="303">
        <v>0</v>
      </c>
      <c r="H11" s="303" t="s">
        <v>581</v>
      </c>
      <c r="I11" s="303" t="s">
        <v>432</v>
      </c>
      <c r="J11" s="303"/>
      <c r="K11" s="303"/>
      <c r="L11" s="303" t="s">
        <v>1232</v>
      </c>
      <c r="M11" s="235" t="str">
        <f>IF(ISERROR(AVERAGE(M9:M10)),"",SUM(M9:M10))</f>
        <v/>
      </c>
      <c r="N11" s="229"/>
      <c r="O11" s="264" t="str">
        <f t="shared" ref="O11:AT11" si="1">IF(ISERROR(AVERAGE(O9:O10)),"",SUM(O9:O10))</f>
        <v/>
      </c>
      <c r="P11" s="234" t="str">
        <f t="shared" si="1"/>
        <v/>
      </c>
      <c r="Q11" s="235" t="str">
        <f t="shared" si="1"/>
        <v/>
      </c>
      <c r="R11" s="235" t="str">
        <f t="shared" si="1"/>
        <v/>
      </c>
      <c r="S11" s="235" t="str">
        <f t="shared" si="1"/>
        <v/>
      </c>
      <c r="T11" s="235" t="str">
        <f t="shared" si="1"/>
        <v/>
      </c>
      <c r="U11" s="235" t="str">
        <f t="shared" si="1"/>
        <v/>
      </c>
      <c r="V11" s="235" t="str">
        <f t="shared" si="1"/>
        <v/>
      </c>
      <c r="W11" s="235" t="str">
        <f t="shared" si="1"/>
        <v/>
      </c>
      <c r="X11" s="235" t="str">
        <f t="shared" si="1"/>
        <v/>
      </c>
      <c r="Y11" s="235" t="str">
        <f t="shared" si="1"/>
        <v/>
      </c>
      <c r="Z11" s="235" t="str">
        <f t="shared" si="1"/>
        <v/>
      </c>
      <c r="AA11" s="235" t="str">
        <f t="shared" si="1"/>
        <v/>
      </c>
      <c r="AB11" s="235" t="str">
        <f t="shared" si="1"/>
        <v/>
      </c>
      <c r="AC11" s="235" t="str">
        <f t="shared" si="1"/>
        <v/>
      </c>
      <c r="AD11" s="235" t="str">
        <f t="shared" si="1"/>
        <v/>
      </c>
      <c r="AE11" s="235" t="str">
        <f t="shared" si="1"/>
        <v/>
      </c>
      <c r="AF11" s="235" t="str">
        <f t="shared" si="1"/>
        <v/>
      </c>
      <c r="AG11" s="235" t="str">
        <f t="shared" si="1"/>
        <v/>
      </c>
      <c r="AH11" s="235" t="str">
        <f t="shared" si="1"/>
        <v/>
      </c>
      <c r="AI11" s="235" t="str">
        <f t="shared" si="1"/>
        <v/>
      </c>
      <c r="AJ11" s="235" t="str">
        <f t="shared" si="1"/>
        <v/>
      </c>
      <c r="AK11" s="235" t="str">
        <f t="shared" si="1"/>
        <v/>
      </c>
      <c r="AL11" s="235" t="str">
        <f t="shared" si="1"/>
        <v/>
      </c>
      <c r="AM11" s="235" t="str">
        <f t="shared" si="1"/>
        <v/>
      </c>
      <c r="AN11" s="235" t="str">
        <f t="shared" si="1"/>
        <v/>
      </c>
      <c r="AO11" s="235" t="str">
        <f t="shared" si="1"/>
        <v/>
      </c>
      <c r="AP11" s="235" t="str">
        <f t="shared" si="1"/>
        <v/>
      </c>
      <c r="AQ11" s="235" t="str">
        <f t="shared" si="1"/>
        <v/>
      </c>
      <c r="AR11" s="235" t="str">
        <f t="shared" si="1"/>
        <v/>
      </c>
      <c r="AS11" s="235" t="str">
        <f t="shared" si="1"/>
        <v/>
      </c>
      <c r="AT11" s="235" t="str">
        <f t="shared" si="1"/>
        <v/>
      </c>
      <c r="AU11" s="19"/>
      <c r="AV11" s="55"/>
      <c r="AW11" s="13"/>
      <c r="AZ11" s="396"/>
      <c r="BB11" s="18" t="str">
        <f t="shared" si="0"/>
        <v/>
      </c>
    </row>
    <row r="12" spans="1:54" s="18" customFormat="1" ht="15" customHeight="1" x14ac:dyDescent="0.25">
      <c r="A12" s="188">
        <v>5</v>
      </c>
      <c r="B12" s="90" t="s">
        <v>758</v>
      </c>
      <c r="C12" s="152"/>
      <c r="D12" s="4"/>
      <c r="E12" s="303">
        <v>2888</v>
      </c>
      <c r="F12" s="303">
        <v>2893</v>
      </c>
      <c r="G12" s="303">
        <v>0</v>
      </c>
      <c r="H12" s="303" t="s">
        <v>581</v>
      </c>
      <c r="I12" s="303" t="s">
        <v>433</v>
      </c>
      <c r="J12" s="303"/>
      <c r="K12" s="303"/>
      <c r="L12" s="303" t="s">
        <v>1233</v>
      </c>
      <c r="M12" s="235" t="str">
        <f>IF(M8="","",IF(ISERROR(AVERAGE(M8,M11)),"",IF(ISNUMBER(M11),SUM(M8,-M11),M8)))</f>
        <v/>
      </c>
      <c r="N12" s="229"/>
      <c r="O12" s="264" t="str">
        <f>IF(O8="","",IF(ISERROR(AVERAGE(O8,O11)),"",IF(ISNUMBER(O11),SUM(O8,-O11),O8)))</f>
        <v/>
      </c>
      <c r="P12" s="234" t="str">
        <f>IF(COUNT(Q8:AT8)&gt;0,IF(ISERROR(AVERAGE(P8,P11)),"",IF(ISNUMBER(P11),SUM(P8,-P11),P8)),"")</f>
        <v/>
      </c>
      <c r="Q12" s="235" t="str">
        <f t="shared" ref="Q12:AT12" si="2">IF(Q8="","",IF(ISERROR(AVERAGE(Q8,Q11)),"",IF(ISNUMBER(Q11),SUM(Q8,-Q11),Q8)))</f>
        <v/>
      </c>
      <c r="R12" s="235" t="str">
        <f t="shared" si="2"/>
        <v/>
      </c>
      <c r="S12" s="235" t="str">
        <f t="shared" si="2"/>
        <v/>
      </c>
      <c r="T12" s="235" t="str">
        <f t="shared" si="2"/>
        <v/>
      </c>
      <c r="U12" s="235" t="str">
        <f t="shared" si="2"/>
        <v/>
      </c>
      <c r="V12" s="235" t="str">
        <f t="shared" si="2"/>
        <v/>
      </c>
      <c r="W12" s="235" t="str">
        <f t="shared" si="2"/>
        <v/>
      </c>
      <c r="X12" s="235" t="str">
        <f t="shared" si="2"/>
        <v/>
      </c>
      <c r="Y12" s="235" t="str">
        <f t="shared" si="2"/>
        <v/>
      </c>
      <c r="Z12" s="235" t="str">
        <f t="shared" si="2"/>
        <v/>
      </c>
      <c r="AA12" s="235" t="str">
        <f t="shared" si="2"/>
        <v/>
      </c>
      <c r="AB12" s="235" t="str">
        <f t="shared" si="2"/>
        <v/>
      </c>
      <c r="AC12" s="235" t="str">
        <f t="shared" si="2"/>
        <v/>
      </c>
      <c r="AD12" s="235" t="str">
        <f t="shared" si="2"/>
        <v/>
      </c>
      <c r="AE12" s="235" t="str">
        <f t="shared" si="2"/>
        <v/>
      </c>
      <c r="AF12" s="235" t="str">
        <f t="shared" si="2"/>
        <v/>
      </c>
      <c r="AG12" s="235" t="str">
        <f t="shared" si="2"/>
        <v/>
      </c>
      <c r="AH12" s="235" t="str">
        <f t="shared" si="2"/>
        <v/>
      </c>
      <c r="AI12" s="235" t="str">
        <f t="shared" si="2"/>
        <v/>
      </c>
      <c r="AJ12" s="235" t="str">
        <f t="shared" si="2"/>
        <v/>
      </c>
      <c r="AK12" s="235" t="str">
        <f t="shared" si="2"/>
        <v/>
      </c>
      <c r="AL12" s="235" t="str">
        <f t="shared" si="2"/>
        <v/>
      </c>
      <c r="AM12" s="235" t="str">
        <f t="shared" si="2"/>
        <v/>
      </c>
      <c r="AN12" s="235" t="str">
        <f t="shared" si="2"/>
        <v/>
      </c>
      <c r="AO12" s="235" t="str">
        <f t="shared" si="2"/>
        <v/>
      </c>
      <c r="AP12" s="235" t="str">
        <f t="shared" si="2"/>
        <v/>
      </c>
      <c r="AQ12" s="235" t="str">
        <f t="shared" si="2"/>
        <v/>
      </c>
      <c r="AR12" s="235" t="str">
        <f t="shared" si="2"/>
        <v/>
      </c>
      <c r="AS12" s="235" t="str">
        <f t="shared" si="2"/>
        <v/>
      </c>
      <c r="AT12" s="235" t="str">
        <f t="shared" si="2"/>
        <v/>
      </c>
      <c r="AU12" s="20"/>
      <c r="AV12" s="55"/>
      <c r="AW12" s="13"/>
      <c r="AZ12" s="396"/>
      <c r="BB12" s="18" t="str">
        <f t="shared" si="0"/>
        <v/>
      </c>
    </row>
    <row r="13" spans="1:54" s="18" customFormat="1" ht="15" customHeight="1" x14ac:dyDescent="0.25">
      <c r="A13" s="188">
        <v>6</v>
      </c>
      <c r="B13" s="92" t="s">
        <v>548</v>
      </c>
      <c r="C13" s="211" t="s">
        <v>640</v>
      </c>
      <c r="D13" s="4"/>
      <c r="E13" s="303">
        <v>61</v>
      </c>
      <c r="F13" s="303">
        <v>63</v>
      </c>
      <c r="G13" s="303">
        <v>0</v>
      </c>
      <c r="H13" s="303" t="s">
        <v>581</v>
      </c>
      <c r="I13" s="303" t="s">
        <v>434</v>
      </c>
      <c r="J13" s="303"/>
      <c r="K13" s="303"/>
      <c r="L13" s="303" t="s">
        <v>1219</v>
      </c>
      <c r="M13" s="228" t="str">
        <f>IF('F6-WS'!M33="","",'F6-WS'!M33)</f>
        <v/>
      </c>
      <c r="N13" s="229"/>
      <c r="O13" s="156" t="str">
        <f>'F6-WS'!O33</f>
        <v/>
      </c>
      <c r="P13" s="230" t="str">
        <f>IF('F6-WS'!P33="","",'F6-WS'!P33)</f>
        <v/>
      </c>
      <c r="Q13" s="228" t="str">
        <f>IF('F6-WS'!Q33="","",'F6-WS'!Q33)</f>
        <v/>
      </c>
      <c r="R13" s="228" t="str">
        <f>IF('F6-WS'!R33="","",'F6-WS'!R33)</f>
        <v/>
      </c>
      <c r="S13" s="228" t="str">
        <f>IF('F6-WS'!S33="","",'F6-WS'!S33)</f>
        <v/>
      </c>
      <c r="T13" s="228" t="str">
        <f>IF('F6-WS'!T33="","",'F6-WS'!T33)</f>
        <v/>
      </c>
      <c r="U13" s="228" t="str">
        <f>IF('F6-WS'!U33="","",'F6-WS'!U33)</f>
        <v/>
      </c>
      <c r="V13" s="228" t="str">
        <f>IF('F6-WS'!V33="","",'F6-WS'!V33)</f>
        <v/>
      </c>
      <c r="W13" s="228" t="str">
        <f>IF('F6-WS'!W33="","",'F6-WS'!W33)</f>
        <v/>
      </c>
      <c r="X13" s="228" t="str">
        <f>IF('F6-WS'!X33="","",'F6-WS'!X33)</f>
        <v/>
      </c>
      <c r="Y13" s="228" t="str">
        <f>IF('F6-WS'!Y33="","",'F6-WS'!Y33)</f>
        <v/>
      </c>
      <c r="Z13" s="228" t="str">
        <f>IF('F6-WS'!Z33="","",'F6-WS'!Z33)</f>
        <v/>
      </c>
      <c r="AA13" s="228" t="str">
        <f>IF('F6-WS'!AA33="","",'F6-WS'!AA33)</f>
        <v/>
      </c>
      <c r="AB13" s="228" t="str">
        <f>IF('F6-WS'!AB33="","",'F6-WS'!AB33)</f>
        <v/>
      </c>
      <c r="AC13" s="228" t="str">
        <f>IF('F6-WS'!AC33="","",'F6-WS'!AC33)</f>
        <v/>
      </c>
      <c r="AD13" s="228" t="str">
        <f>IF('F6-WS'!AD33="","",'F6-WS'!AD33)</f>
        <v/>
      </c>
      <c r="AE13" s="228" t="str">
        <f>IF('F6-WS'!AE33="","",'F6-WS'!AE33)</f>
        <v/>
      </c>
      <c r="AF13" s="228" t="str">
        <f>IF('F6-WS'!AF33="","",'F6-WS'!AF33)</f>
        <v/>
      </c>
      <c r="AG13" s="228" t="str">
        <f>IF('F6-WS'!AG33="","",'F6-WS'!AG33)</f>
        <v/>
      </c>
      <c r="AH13" s="228" t="str">
        <f>IF('F6-WS'!AH33="","",'F6-WS'!AH33)</f>
        <v/>
      </c>
      <c r="AI13" s="228" t="str">
        <f>IF('F6-WS'!AI33="","",'F6-WS'!AI33)</f>
        <v/>
      </c>
      <c r="AJ13" s="228" t="str">
        <f>IF('F6-WS'!AJ33="","",'F6-WS'!AJ33)</f>
        <v/>
      </c>
      <c r="AK13" s="228" t="str">
        <f>IF('F6-WS'!AK33="","",'F6-WS'!AK33)</f>
        <v/>
      </c>
      <c r="AL13" s="228" t="str">
        <f>IF('F6-WS'!AL33="","",'F6-WS'!AL33)</f>
        <v/>
      </c>
      <c r="AM13" s="228" t="str">
        <f>IF('F6-WS'!AM33="","",'F6-WS'!AM33)</f>
        <v/>
      </c>
      <c r="AN13" s="228" t="str">
        <f>IF('F6-WS'!AN33="","",'F6-WS'!AN33)</f>
        <v/>
      </c>
      <c r="AO13" s="228" t="str">
        <f>IF('F6-WS'!AO33="","",'F6-WS'!AO33)</f>
        <v/>
      </c>
      <c r="AP13" s="228" t="str">
        <f>IF('F6-WS'!AP33="","",'F6-WS'!AP33)</f>
        <v/>
      </c>
      <c r="AQ13" s="228" t="str">
        <f>IF('F6-WS'!AQ33="","",'F6-WS'!AQ33)</f>
        <v/>
      </c>
      <c r="AR13" s="228" t="str">
        <f>IF('F6-WS'!AR33="","",'F6-WS'!AR33)</f>
        <v/>
      </c>
      <c r="AS13" s="228" t="str">
        <f>IF('F6-WS'!AS33="","",'F6-WS'!AS33)</f>
        <v/>
      </c>
      <c r="AT13" s="228" t="str">
        <f>IF('F6-WS'!AT33="","",'F6-WS'!AT33)</f>
        <v/>
      </c>
      <c r="AU13" s="20"/>
      <c r="AV13" s="55"/>
      <c r="AW13" s="13"/>
      <c r="AZ13" s="396"/>
      <c r="BB13" s="18" t="str">
        <f t="shared" si="0"/>
        <v/>
      </c>
    </row>
    <row r="14" spans="1:54" s="18" customFormat="1" ht="15" customHeight="1" x14ac:dyDescent="0.25">
      <c r="A14" s="188">
        <v>7</v>
      </c>
      <c r="B14" s="92" t="s">
        <v>653</v>
      </c>
      <c r="C14" s="211" t="s">
        <v>640</v>
      </c>
      <c r="D14" s="4"/>
      <c r="E14" s="303">
        <v>65</v>
      </c>
      <c r="F14" s="303">
        <v>67</v>
      </c>
      <c r="G14" s="303">
        <v>0</v>
      </c>
      <c r="H14" s="303" t="s">
        <v>581</v>
      </c>
      <c r="I14" s="303" t="s">
        <v>435</v>
      </c>
      <c r="J14" s="303"/>
      <c r="K14" s="303"/>
      <c r="L14" s="303" t="s">
        <v>1231</v>
      </c>
      <c r="M14" s="228" t="str">
        <f>'F6-WS'!M53</f>
        <v/>
      </c>
      <c r="N14" s="229"/>
      <c r="O14" s="156" t="str">
        <f>'F6-WS'!O53</f>
        <v/>
      </c>
      <c r="P14" s="230" t="str">
        <f>'F6-WS'!P53</f>
        <v/>
      </c>
      <c r="Q14" s="228" t="str">
        <f>'F6-WS'!Q53</f>
        <v/>
      </c>
      <c r="R14" s="228" t="str">
        <f>'F6-WS'!R53</f>
        <v/>
      </c>
      <c r="S14" s="228" t="str">
        <f>'F6-WS'!S53</f>
        <v/>
      </c>
      <c r="T14" s="228" t="str">
        <f>'F6-WS'!T53</f>
        <v/>
      </c>
      <c r="U14" s="228" t="str">
        <f>'F6-WS'!U53</f>
        <v/>
      </c>
      <c r="V14" s="228" t="str">
        <f>'F6-WS'!V53</f>
        <v/>
      </c>
      <c r="W14" s="228" t="str">
        <f>'F6-WS'!W53</f>
        <v/>
      </c>
      <c r="X14" s="228" t="str">
        <f>'F6-WS'!X53</f>
        <v/>
      </c>
      <c r="Y14" s="228" t="str">
        <f>'F6-WS'!Y53</f>
        <v/>
      </c>
      <c r="Z14" s="228" t="str">
        <f>'F6-WS'!Z53</f>
        <v/>
      </c>
      <c r="AA14" s="228" t="str">
        <f>'F6-WS'!AA53</f>
        <v/>
      </c>
      <c r="AB14" s="228" t="str">
        <f>'F6-WS'!AB53</f>
        <v/>
      </c>
      <c r="AC14" s="228" t="str">
        <f>'F6-WS'!AC53</f>
        <v/>
      </c>
      <c r="AD14" s="228" t="str">
        <f>'F6-WS'!AD53</f>
        <v/>
      </c>
      <c r="AE14" s="228" t="str">
        <f>'F6-WS'!AE53</f>
        <v/>
      </c>
      <c r="AF14" s="228" t="str">
        <f>'F6-WS'!AF53</f>
        <v/>
      </c>
      <c r="AG14" s="228" t="str">
        <f>'F6-WS'!AG53</f>
        <v/>
      </c>
      <c r="AH14" s="228" t="str">
        <f>'F6-WS'!AH53</f>
        <v/>
      </c>
      <c r="AI14" s="228" t="str">
        <f>'F6-WS'!AI53</f>
        <v/>
      </c>
      <c r="AJ14" s="228" t="str">
        <f>'F6-WS'!AJ53</f>
        <v/>
      </c>
      <c r="AK14" s="228" t="str">
        <f>'F6-WS'!AK53</f>
        <v/>
      </c>
      <c r="AL14" s="228" t="str">
        <f>'F6-WS'!AL53</f>
        <v/>
      </c>
      <c r="AM14" s="228" t="str">
        <f>'F6-WS'!AM53</f>
        <v/>
      </c>
      <c r="AN14" s="228" t="str">
        <f>'F6-WS'!AN53</f>
        <v/>
      </c>
      <c r="AO14" s="228" t="str">
        <f>'F6-WS'!AO53</f>
        <v/>
      </c>
      <c r="AP14" s="228" t="str">
        <f>'F6-WS'!AP53</f>
        <v/>
      </c>
      <c r="AQ14" s="228" t="str">
        <f>'F6-WS'!AQ53</f>
        <v/>
      </c>
      <c r="AR14" s="228" t="str">
        <f>'F6-WS'!AR53</f>
        <v/>
      </c>
      <c r="AS14" s="228" t="str">
        <f>'F6-WS'!AS53</f>
        <v/>
      </c>
      <c r="AT14" s="228" t="str">
        <f>'F6-WS'!AT53</f>
        <v/>
      </c>
      <c r="AU14" s="20"/>
      <c r="AV14" s="55"/>
      <c r="AW14" s="13"/>
      <c r="AZ14" s="396"/>
      <c r="BB14" s="18" t="str">
        <f t="shared" si="0"/>
        <v/>
      </c>
    </row>
    <row r="15" spans="1:54" ht="15" customHeight="1" x14ac:dyDescent="0.25">
      <c r="A15" s="188">
        <v>8</v>
      </c>
      <c r="B15" s="90" t="s">
        <v>884</v>
      </c>
      <c r="C15" s="152"/>
      <c r="D15" s="4"/>
      <c r="E15" s="303">
        <v>2464</v>
      </c>
      <c r="F15" s="303">
        <v>2469</v>
      </c>
      <c r="G15" s="303">
        <v>0</v>
      </c>
      <c r="H15" s="303" t="s">
        <v>581</v>
      </c>
      <c r="I15" s="303" t="s">
        <v>436</v>
      </c>
      <c r="J15" s="303"/>
      <c r="K15" s="303"/>
      <c r="L15" s="303" t="s">
        <v>1234</v>
      </c>
      <c r="M15" s="232" t="str">
        <f>IF(M8="","",IF(ISNUMBER(M12),IF(ISNUMBER(M13),IF(ISNUMBER(M14),M12-M13-M14,M12-M13),IF(ISNUMBER(M14),M12-M14,M12)),IF(ISNUMBER(M13),IF(ISNUMBER(M14),-M13-M14,-M13),IF(ISNUMBER(M14),-M14,""))))</f>
        <v/>
      </c>
      <c r="N15" s="233"/>
      <c r="O15" s="264" t="str">
        <f>IF(O8="","",IF(ISNUMBER(O12),IF(ISNUMBER(O13),IF(ISNUMBER(O14),O12-O13-O14,O12-O13),IF(ISNUMBER(O14),O12-O14,O12)),IF(ISNUMBER(O13),IF(ISNUMBER(O14),-O13-O14,-O13),IF(ISNUMBER(O14),-O14,""))))</f>
        <v/>
      </c>
      <c r="P15" s="234" t="str">
        <f>IF(ISNUMBER(P12),IF(ISNUMBER(P13),IF(ISNUMBER(P14),P12-P13-P14,P12-P13),IF(ISNUMBER(P14),P12-P14,P12)),IF(ISNUMBER(P13),IF(ISNUMBER(P14),-P13-P14,-P13),IF(ISNUMBER(P14),-P14,"")))</f>
        <v/>
      </c>
      <c r="Q15" s="228" t="str">
        <f t="shared" ref="Q15:AT15" si="3">IF(Q8="","",IF(ISNUMBER(Q12),IF(ISNUMBER(Q13),IF(ISNUMBER(Q14),Q12-Q13-Q14,Q12-Q13),IF(ISNUMBER(Q14),Q12-Q14,Q12)),IF(ISNUMBER(Q13),IF(ISNUMBER(Q14),-Q13-Q14,-Q13),IF(ISNUMBER(Q14),-Q14,""))))</f>
        <v/>
      </c>
      <c r="R15" s="228" t="str">
        <f t="shared" si="3"/>
        <v/>
      </c>
      <c r="S15" s="228" t="str">
        <f t="shared" si="3"/>
        <v/>
      </c>
      <c r="T15" s="228" t="str">
        <f t="shared" si="3"/>
        <v/>
      </c>
      <c r="U15" s="228" t="str">
        <f t="shared" si="3"/>
        <v/>
      </c>
      <c r="V15" s="228" t="str">
        <f t="shared" si="3"/>
        <v/>
      </c>
      <c r="W15" s="228" t="str">
        <f t="shared" si="3"/>
        <v/>
      </c>
      <c r="X15" s="228" t="str">
        <f t="shared" si="3"/>
        <v/>
      </c>
      <c r="Y15" s="228" t="str">
        <f t="shared" si="3"/>
        <v/>
      </c>
      <c r="Z15" s="228" t="str">
        <f t="shared" si="3"/>
        <v/>
      </c>
      <c r="AA15" s="228" t="str">
        <f t="shared" si="3"/>
        <v/>
      </c>
      <c r="AB15" s="228" t="str">
        <f t="shared" si="3"/>
        <v/>
      </c>
      <c r="AC15" s="228" t="str">
        <f t="shared" si="3"/>
        <v/>
      </c>
      <c r="AD15" s="228" t="str">
        <f t="shared" si="3"/>
        <v/>
      </c>
      <c r="AE15" s="228" t="str">
        <f t="shared" si="3"/>
        <v/>
      </c>
      <c r="AF15" s="228" t="str">
        <f t="shared" si="3"/>
        <v/>
      </c>
      <c r="AG15" s="228" t="str">
        <f t="shared" si="3"/>
        <v/>
      </c>
      <c r="AH15" s="228" t="str">
        <f t="shared" si="3"/>
        <v/>
      </c>
      <c r="AI15" s="228" t="str">
        <f t="shared" si="3"/>
        <v/>
      </c>
      <c r="AJ15" s="228" t="str">
        <f t="shared" si="3"/>
        <v/>
      </c>
      <c r="AK15" s="228" t="str">
        <f t="shared" si="3"/>
        <v/>
      </c>
      <c r="AL15" s="228" t="str">
        <f t="shared" si="3"/>
        <v/>
      </c>
      <c r="AM15" s="228" t="str">
        <f t="shared" si="3"/>
        <v/>
      </c>
      <c r="AN15" s="228" t="str">
        <f t="shared" si="3"/>
        <v/>
      </c>
      <c r="AO15" s="228" t="str">
        <f t="shared" si="3"/>
        <v/>
      </c>
      <c r="AP15" s="228" t="str">
        <f t="shared" si="3"/>
        <v/>
      </c>
      <c r="AQ15" s="228" t="str">
        <f t="shared" si="3"/>
        <v/>
      </c>
      <c r="AR15" s="228" t="str">
        <f t="shared" si="3"/>
        <v/>
      </c>
      <c r="AS15" s="228" t="str">
        <f t="shared" si="3"/>
        <v/>
      </c>
      <c r="AT15" s="228" t="str">
        <f t="shared" si="3"/>
        <v/>
      </c>
      <c r="AU15" s="49"/>
      <c r="AV15" s="55"/>
      <c r="AW15" s="13"/>
      <c r="AZ15" s="395"/>
      <c r="BB15" s="18" t="str">
        <f t="shared" si="0"/>
        <v/>
      </c>
    </row>
    <row r="16" spans="1:54" ht="15" customHeight="1" x14ac:dyDescent="0.25">
      <c r="A16" s="188">
        <v>9</v>
      </c>
      <c r="B16" s="92" t="s">
        <v>273</v>
      </c>
      <c r="C16" s="152"/>
      <c r="D16" s="4"/>
      <c r="E16" s="303">
        <v>99</v>
      </c>
      <c r="F16" s="303"/>
      <c r="G16" s="303">
        <v>0</v>
      </c>
      <c r="H16" s="303" t="s">
        <v>581</v>
      </c>
      <c r="I16" s="303" t="s">
        <v>437</v>
      </c>
      <c r="J16" s="303">
        <v>100000</v>
      </c>
      <c r="K16" s="303">
        <v>750000</v>
      </c>
      <c r="L16" s="303" t="s">
        <v>1235</v>
      </c>
      <c r="M16" s="79"/>
      <c r="N16" s="69"/>
      <c r="O16" s="265" t="str">
        <f>IF(ISNUMBER(M16),M16,IF(ISERROR(AVERAGE(P16:AT16)),"",SUM(P16:AT16)))</f>
        <v/>
      </c>
      <c r="P16" s="163"/>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12"/>
      <c r="AV16" s="55"/>
      <c r="AW16" s="13"/>
      <c r="AZ16" s="395" t="s">
        <v>1458</v>
      </c>
      <c r="BB16" s="18">
        <f t="shared" si="0"/>
        <v>16</v>
      </c>
    </row>
    <row r="17" spans="1:54" ht="15" customHeight="1" thickBot="1" x14ac:dyDescent="0.3">
      <c r="A17" s="188">
        <v>10</v>
      </c>
      <c r="B17" s="187" t="s">
        <v>759</v>
      </c>
      <c r="C17" s="151"/>
      <c r="D17" s="129"/>
      <c r="E17" s="303">
        <v>3859</v>
      </c>
      <c r="F17" s="303">
        <v>3864</v>
      </c>
      <c r="G17" s="303">
        <v>0</v>
      </c>
      <c r="H17" s="303" t="s">
        <v>581</v>
      </c>
      <c r="I17" s="303" t="s">
        <v>438</v>
      </c>
      <c r="J17" s="303"/>
      <c r="K17" s="303"/>
      <c r="L17" s="303" t="s">
        <v>1236</v>
      </c>
      <c r="M17" s="232" t="str">
        <f>IF(M8="","",IF(ISERROR(AVERAGE(M15,M16)),"",IF(ISNUMBER(M16),SUM(M15,-M16),M15)))</f>
        <v/>
      </c>
      <c r="N17" s="656"/>
      <c r="O17" s="224" t="str">
        <f>IF(O8="","",IF(ISERROR(AVERAGE(O15,O16)),"",IF(ISNUMBER(O16),SUM(O15,-O16),O15)))</f>
        <v/>
      </c>
      <c r="P17" s="234" t="str">
        <f>IF(ISERROR(AVERAGE(P15,P16)),"",IF(ISNUMBER(P16),SUM(P15,-P16),P15))</f>
        <v/>
      </c>
      <c r="Q17" s="228" t="str">
        <f t="shared" ref="Q17:AT17" si="4">IF(Q8="","",IF(ISERROR(AVERAGE(Q15,Q16)),"",IF(ISNUMBER(Q16),SUM(Q15,-Q16),Q15)))</f>
        <v/>
      </c>
      <c r="R17" s="228" t="str">
        <f t="shared" si="4"/>
        <v/>
      </c>
      <c r="S17" s="228" t="str">
        <f t="shared" si="4"/>
        <v/>
      </c>
      <c r="T17" s="228" t="str">
        <f t="shared" si="4"/>
        <v/>
      </c>
      <c r="U17" s="228" t="str">
        <f t="shared" si="4"/>
        <v/>
      </c>
      <c r="V17" s="228" t="str">
        <f t="shared" si="4"/>
        <v/>
      </c>
      <c r="W17" s="228" t="str">
        <f t="shared" si="4"/>
        <v/>
      </c>
      <c r="X17" s="228" t="str">
        <f t="shared" si="4"/>
        <v/>
      </c>
      <c r="Y17" s="228" t="str">
        <f t="shared" si="4"/>
        <v/>
      </c>
      <c r="Z17" s="228" t="str">
        <f t="shared" si="4"/>
        <v/>
      </c>
      <c r="AA17" s="228" t="str">
        <f t="shared" si="4"/>
        <v/>
      </c>
      <c r="AB17" s="228" t="str">
        <f t="shared" si="4"/>
        <v/>
      </c>
      <c r="AC17" s="228" t="str">
        <f t="shared" si="4"/>
        <v/>
      </c>
      <c r="AD17" s="228" t="str">
        <f t="shared" si="4"/>
        <v/>
      </c>
      <c r="AE17" s="228" t="str">
        <f t="shared" si="4"/>
        <v/>
      </c>
      <c r="AF17" s="228" t="str">
        <f t="shared" si="4"/>
        <v/>
      </c>
      <c r="AG17" s="228" t="str">
        <f t="shared" si="4"/>
        <v/>
      </c>
      <c r="AH17" s="228" t="str">
        <f t="shared" si="4"/>
        <v/>
      </c>
      <c r="AI17" s="228" t="str">
        <f t="shared" si="4"/>
        <v/>
      </c>
      <c r="AJ17" s="228" t="str">
        <f t="shared" si="4"/>
        <v/>
      </c>
      <c r="AK17" s="228" t="str">
        <f t="shared" si="4"/>
        <v/>
      </c>
      <c r="AL17" s="228" t="str">
        <f t="shared" si="4"/>
        <v/>
      </c>
      <c r="AM17" s="228" t="str">
        <f t="shared" si="4"/>
        <v/>
      </c>
      <c r="AN17" s="228" t="str">
        <f t="shared" si="4"/>
        <v/>
      </c>
      <c r="AO17" s="228" t="str">
        <f t="shared" si="4"/>
        <v/>
      </c>
      <c r="AP17" s="228" t="str">
        <f t="shared" si="4"/>
        <v/>
      </c>
      <c r="AQ17" s="228" t="str">
        <f t="shared" si="4"/>
        <v/>
      </c>
      <c r="AR17" s="228" t="str">
        <f t="shared" si="4"/>
        <v/>
      </c>
      <c r="AS17" s="228" t="str">
        <f t="shared" si="4"/>
        <v/>
      </c>
      <c r="AT17" s="228" t="str">
        <f t="shared" si="4"/>
        <v/>
      </c>
      <c r="AU17" s="147"/>
      <c r="AV17" s="55"/>
      <c r="AW17" s="13"/>
      <c r="AZ17" s="395"/>
      <c r="BB17" s="18" t="str">
        <f t="shared" si="0"/>
        <v/>
      </c>
    </row>
    <row r="18" spans="1:54" ht="15" customHeight="1" x14ac:dyDescent="0.25">
      <c r="A18" s="188"/>
      <c r="B18" s="193" t="s">
        <v>740</v>
      </c>
      <c r="C18" s="636"/>
      <c r="D18" s="129"/>
      <c r="E18" s="303"/>
      <c r="F18" s="303"/>
      <c r="G18" s="303"/>
      <c r="H18" s="303"/>
      <c r="I18" s="303"/>
      <c r="J18" s="303"/>
      <c r="K18" s="303"/>
      <c r="L18" s="303"/>
      <c r="M18" s="106"/>
      <c r="N18" s="593"/>
      <c r="O18" s="106"/>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595"/>
      <c r="AV18" s="55"/>
      <c r="AW18" s="13"/>
      <c r="AZ18" s="395"/>
      <c r="BB18" s="18" t="str">
        <f t="shared" si="0"/>
        <v/>
      </c>
    </row>
    <row r="19" spans="1:54" ht="15" customHeight="1" thickBot="1" x14ac:dyDescent="0.3">
      <c r="A19" s="188"/>
      <c r="B19" s="187" t="s">
        <v>602</v>
      </c>
      <c r="C19" s="128"/>
      <c r="D19" s="129"/>
      <c r="E19" s="303"/>
      <c r="F19" s="303"/>
      <c r="G19" s="303"/>
      <c r="H19" s="303"/>
      <c r="I19" s="303"/>
      <c r="J19" s="303"/>
      <c r="K19" s="303"/>
      <c r="L19" s="303"/>
      <c r="M19" s="592"/>
      <c r="N19" s="593"/>
      <c r="O19" s="592"/>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595"/>
      <c r="AV19" s="55"/>
      <c r="AW19" s="13"/>
      <c r="AZ19" s="395"/>
      <c r="BB19" s="18" t="str">
        <f t="shared" si="0"/>
        <v/>
      </c>
    </row>
    <row r="20" spans="1:54" ht="15" customHeight="1" x14ac:dyDescent="0.25">
      <c r="A20" s="188">
        <v>11</v>
      </c>
      <c r="B20" s="189" t="s">
        <v>568</v>
      </c>
      <c r="C20" s="128"/>
      <c r="D20" s="129"/>
      <c r="E20" s="303">
        <v>8555</v>
      </c>
      <c r="F20" s="303"/>
      <c r="G20" s="303">
        <v>1</v>
      </c>
      <c r="H20" s="303"/>
      <c r="I20" s="303" t="s">
        <v>439</v>
      </c>
      <c r="J20" s="303">
        <v>0</v>
      </c>
      <c r="K20" s="303">
        <v>100</v>
      </c>
      <c r="L20" s="303" t="s">
        <v>1237</v>
      </c>
      <c r="M20" s="643"/>
      <c r="N20" s="233"/>
      <c r="O20" s="219" t="str">
        <f t="shared" ref="O20:O25" si="5">IF(ISNUMBER(M20),M20,"")</f>
        <v/>
      </c>
      <c r="P20" s="302"/>
      <c r="Q20" s="597"/>
      <c r="R20" s="597"/>
      <c r="S20" s="597"/>
      <c r="T20" s="597"/>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R20" s="597"/>
      <c r="AS20" s="597"/>
      <c r="AT20" s="597"/>
      <c r="AU20" s="12"/>
      <c r="AV20" s="55"/>
      <c r="AW20" s="13"/>
      <c r="AZ20" s="395"/>
      <c r="BB20" s="18" t="str">
        <f t="shared" si="0"/>
        <v/>
      </c>
    </row>
    <row r="21" spans="1:54" ht="15" customHeight="1" x14ac:dyDescent="0.25">
      <c r="A21" s="188">
        <v>12</v>
      </c>
      <c r="B21" s="189" t="s">
        <v>569</v>
      </c>
      <c r="C21" s="128"/>
      <c r="D21" s="129"/>
      <c r="E21" s="303">
        <v>8557</v>
      </c>
      <c r="F21" s="303"/>
      <c r="G21" s="303">
        <v>1</v>
      </c>
      <c r="H21" s="303"/>
      <c r="I21" s="303" t="s">
        <v>440</v>
      </c>
      <c r="J21" s="303">
        <v>0</v>
      </c>
      <c r="K21" s="303">
        <v>100</v>
      </c>
      <c r="L21" s="303" t="s">
        <v>1238</v>
      </c>
      <c r="M21" s="643"/>
      <c r="N21" s="233"/>
      <c r="O21" s="366" t="str">
        <f t="shared" si="5"/>
        <v/>
      </c>
      <c r="P21" s="302"/>
      <c r="Q21" s="597"/>
      <c r="R21" s="597"/>
      <c r="S21" s="59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R21" s="597"/>
      <c r="AS21" s="597"/>
      <c r="AT21" s="597"/>
      <c r="AU21" s="12"/>
      <c r="AV21" s="55"/>
      <c r="AW21" s="13"/>
      <c r="AZ21" s="395"/>
      <c r="BB21" s="18" t="str">
        <f t="shared" si="0"/>
        <v/>
      </c>
    </row>
    <row r="22" spans="1:54" ht="15" customHeight="1" x14ac:dyDescent="0.25">
      <c r="A22" s="188">
        <v>13</v>
      </c>
      <c r="B22" s="189" t="s">
        <v>570</v>
      </c>
      <c r="C22" s="128"/>
      <c r="D22" s="129"/>
      <c r="E22" s="303">
        <v>8559</v>
      </c>
      <c r="F22" s="303"/>
      <c r="G22" s="303">
        <v>1</v>
      </c>
      <c r="H22" s="303"/>
      <c r="I22" s="303" t="s">
        <v>441</v>
      </c>
      <c r="J22" s="303">
        <v>0</v>
      </c>
      <c r="K22" s="303">
        <v>100</v>
      </c>
      <c r="L22" s="303" t="s">
        <v>1239</v>
      </c>
      <c r="M22" s="643"/>
      <c r="N22" s="233"/>
      <c r="O22" s="366" t="str">
        <f t="shared" si="5"/>
        <v/>
      </c>
      <c r="P22" s="302"/>
      <c r="Q22" s="597"/>
      <c r="R22" s="597"/>
      <c r="S22" s="597"/>
      <c r="T22" s="597"/>
      <c r="U22" s="597"/>
      <c r="V22" s="597"/>
      <c r="W22" s="597"/>
      <c r="X22" s="597"/>
      <c r="Y22" s="597"/>
      <c r="Z22" s="597"/>
      <c r="AA22" s="597"/>
      <c r="AB22" s="597"/>
      <c r="AC22" s="597"/>
      <c r="AD22" s="597"/>
      <c r="AE22" s="597"/>
      <c r="AF22" s="597"/>
      <c r="AG22" s="597"/>
      <c r="AH22" s="597"/>
      <c r="AI22" s="597"/>
      <c r="AJ22" s="597"/>
      <c r="AK22" s="597"/>
      <c r="AL22" s="597"/>
      <c r="AM22" s="597"/>
      <c r="AN22" s="597"/>
      <c r="AO22" s="597"/>
      <c r="AP22" s="597"/>
      <c r="AQ22" s="597"/>
      <c r="AR22" s="597"/>
      <c r="AS22" s="597"/>
      <c r="AT22" s="597"/>
      <c r="AU22" s="12"/>
      <c r="AV22" s="55"/>
      <c r="AW22" s="13"/>
      <c r="AZ22" s="395"/>
      <c r="BB22" s="18" t="str">
        <f t="shared" si="0"/>
        <v/>
      </c>
    </row>
    <row r="23" spans="1:54" ht="15" customHeight="1" x14ac:dyDescent="0.25">
      <c r="A23" s="188">
        <v>14</v>
      </c>
      <c r="B23" s="189" t="s">
        <v>567</v>
      </c>
      <c r="C23" s="128"/>
      <c r="D23" s="129"/>
      <c r="E23" s="303">
        <v>8561</v>
      </c>
      <c r="F23" s="303"/>
      <c r="G23" s="303">
        <v>1</v>
      </c>
      <c r="H23" s="303"/>
      <c r="I23" s="303" t="s">
        <v>442</v>
      </c>
      <c r="J23" s="303">
        <v>0</v>
      </c>
      <c r="K23" s="303">
        <v>100</v>
      </c>
      <c r="L23" s="303" t="s">
        <v>1240</v>
      </c>
      <c r="M23" s="643"/>
      <c r="N23" s="233"/>
      <c r="O23" s="366" t="str">
        <f t="shared" si="5"/>
        <v/>
      </c>
      <c r="P23" s="302"/>
      <c r="Q23" s="597"/>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7"/>
      <c r="AP23" s="597"/>
      <c r="AQ23" s="597"/>
      <c r="AR23" s="597"/>
      <c r="AS23" s="597"/>
      <c r="AT23" s="597"/>
      <c r="AU23" s="12"/>
      <c r="AV23" s="55"/>
      <c r="AW23" s="13"/>
      <c r="AZ23" s="395"/>
      <c r="BB23" s="18" t="str">
        <f t="shared" si="0"/>
        <v/>
      </c>
    </row>
    <row r="24" spans="1:54" ht="15" customHeight="1" x14ac:dyDescent="0.25">
      <c r="A24" s="188">
        <v>15</v>
      </c>
      <c r="B24" s="189" t="s">
        <v>572</v>
      </c>
      <c r="C24" s="128"/>
      <c r="D24" s="129"/>
      <c r="E24" s="303">
        <v>8563</v>
      </c>
      <c r="F24" s="303"/>
      <c r="G24" s="303">
        <v>1</v>
      </c>
      <c r="H24" s="303"/>
      <c r="I24" s="303" t="s">
        <v>443</v>
      </c>
      <c r="J24" s="303">
        <v>0</v>
      </c>
      <c r="K24" s="303">
        <v>100</v>
      </c>
      <c r="L24" s="303" t="s">
        <v>1241</v>
      </c>
      <c r="M24" s="643"/>
      <c r="N24" s="233"/>
      <c r="O24" s="366" t="str">
        <f t="shared" si="5"/>
        <v/>
      </c>
      <c r="P24" s="302"/>
      <c r="Q24" s="597"/>
      <c r="R24" s="597"/>
      <c r="S24" s="597"/>
      <c r="T24" s="597"/>
      <c r="U24" s="597"/>
      <c r="V24" s="597"/>
      <c r="W24" s="597"/>
      <c r="X24" s="597"/>
      <c r="Y24" s="597"/>
      <c r="Z24" s="597"/>
      <c r="AA24" s="597"/>
      <c r="AB24" s="597"/>
      <c r="AC24" s="597"/>
      <c r="AD24" s="597"/>
      <c r="AE24" s="597"/>
      <c r="AF24" s="597"/>
      <c r="AG24" s="597"/>
      <c r="AH24" s="597"/>
      <c r="AI24" s="597"/>
      <c r="AJ24" s="597"/>
      <c r="AK24" s="597"/>
      <c r="AL24" s="597"/>
      <c r="AM24" s="597"/>
      <c r="AN24" s="597"/>
      <c r="AO24" s="597"/>
      <c r="AP24" s="597"/>
      <c r="AQ24" s="597"/>
      <c r="AR24" s="597"/>
      <c r="AS24" s="597"/>
      <c r="AT24" s="597"/>
      <c r="AU24" s="12"/>
      <c r="AV24" s="55"/>
      <c r="AW24" s="13"/>
      <c r="AZ24" s="395"/>
      <c r="BB24" s="18" t="str">
        <f t="shared" si="0"/>
        <v/>
      </c>
    </row>
    <row r="25" spans="1:54" ht="15" customHeight="1" x14ac:dyDescent="0.25">
      <c r="A25" s="188">
        <v>16</v>
      </c>
      <c r="B25" s="189" t="s">
        <v>571</v>
      </c>
      <c r="C25" s="128"/>
      <c r="D25" s="129"/>
      <c r="E25" s="303">
        <v>8565</v>
      </c>
      <c r="F25" s="303"/>
      <c r="G25" s="303">
        <v>1</v>
      </c>
      <c r="H25" s="303"/>
      <c r="I25" s="303" t="s">
        <v>444</v>
      </c>
      <c r="J25" s="303">
        <v>0</v>
      </c>
      <c r="K25" s="303">
        <v>100</v>
      </c>
      <c r="L25" s="303" t="s">
        <v>1242</v>
      </c>
      <c r="M25" s="643"/>
      <c r="N25" s="233"/>
      <c r="O25" s="647" t="str">
        <f t="shared" si="5"/>
        <v/>
      </c>
      <c r="P25" s="302"/>
      <c r="Q25" s="597"/>
      <c r="R25" s="597"/>
      <c r="S25" s="597"/>
      <c r="T25" s="597"/>
      <c r="U25" s="597"/>
      <c r="V25" s="597"/>
      <c r="W25" s="597"/>
      <c r="X25" s="597"/>
      <c r="Y25" s="597"/>
      <c r="Z25" s="597"/>
      <c r="AA25" s="597"/>
      <c r="AB25" s="597"/>
      <c r="AC25" s="597"/>
      <c r="AD25" s="597"/>
      <c r="AE25" s="597"/>
      <c r="AF25" s="597"/>
      <c r="AG25" s="597"/>
      <c r="AH25" s="597"/>
      <c r="AI25" s="597"/>
      <c r="AJ25" s="597"/>
      <c r="AK25" s="597"/>
      <c r="AL25" s="597"/>
      <c r="AM25" s="597"/>
      <c r="AN25" s="597"/>
      <c r="AO25" s="597"/>
      <c r="AP25" s="597"/>
      <c r="AQ25" s="597"/>
      <c r="AR25" s="597"/>
      <c r="AS25" s="597"/>
      <c r="AT25" s="597"/>
      <c r="AU25" s="12"/>
      <c r="AV25" s="55"/>
      <c r="AW25" s="13"/>
      <c r="AZ25" s="395"/>
      <c r="BB25" s="18" t="str">
        <f t="shared" si="0"/>
        <v/>
      </c>
    </row>
    <row r="26" spans="1:54" ht="15" customHeight="1" thickBot="1" x14ac:dyDescent="0.3">
      <c r="A26" s="188">
        <v>17</v>
      </c>
      <c r="B26" s="640" t="s">
        <v>603</v>
      </c>
      <c r="C26" s="128"/>
      <c r="D26" s="129"/>
      <c r="E26" s="303">
        <v>8567</v>
      </c>
      <c r="F26" s="303"/>
      <c r="G26" s="303">
        <v>1</v>
      </c>
      <c r="H26" s="303"/>
      <c r="I26" s="303" t="s">
        <v>445</v>
      </c>
      <c r="J26" s="303">
        <v>100</v>
      </c>
      <c r="K26" s="303">
        <v>100</v>
      </c>
      <c r="L26" s="303" t="s">
        <v>1243</v>
      </c>
      <c r="M26" s="648" t="str">
        <f>IF(ISERROR(AVERAGE(M20:M25)),"",SUM(M20:M25))</f>
        <v/>
      </c>
      <c r="N26" s="233"/>
      <c r="O26" s="649" t="str">
        <f>IF(ISNUMBER(M26),M26,"")</f>
        <v/>
      </c>
      <c r="P26" s="302"/>
      <c r="Q26" s="597"/>
      <c r="R26" s="597"/>
      <c r="S26" s="597"/>
      <c r="T26" s="597"/>
      <c r="U26" s="597"/>
      <c r="V26" s="597"/>
      <c r="W26" s="597"/>
      <c r="X26" s="597"/>
      <c r="Y26" s="597"/>
      <c r="Z26" s="597"/>
      <c r="AA26" s="597"/>
      <c r="AB26" s="597"/>
      <c r="AC26" s="597"/>
      <c r="AD26" s="597"/>
      <c r="AE26" s="597"/>
      <c r="AF26" s="597"/>
      <c r="AG26" s="597"/>
      <c r="AH26" s="597"/>
      <c r="AI26" s="597"/>
      <c r="AJ26" s="597"/>
      <c r="AK26" s="597"/>
      <c r="AL26" s="597"/>
      <c r="AM26" s="597"/>
      <c r="AN26" s="597"/>
      <c r="AO26" s="597"/>
      <c r="AP26" s="597"/>
      <c r="AQ26" s="597"/>
      <c r="AR26" s="597"/>
      <c r="AS26" s="597"/>
      <c r="AT26" s="597"/>
      <c r="AU26" s="12"/>
      <c r="AV26" s="55"/>
      <c r="AW26" s="13"/>
      <c r="AZ26" s="395"/>
      <c r="BB26" s="18" t="str">
        <f t="shared" si="0"/>
        <v/>
      </c>
    </row>
    <row r="27" spans="1:54" ht="15" customHeight="1" thickBot="1" x14ac:dyDescent="0.3">
      <c r="A27" s="188"/>
      <c r="B27" s="187" t="s">
        <v>573</v>
      </c>
      <c r="C27" s="128"/>
      <c r="D27" s="129"/>
      <c r="E27" s="303"/>
      <c r="F27" s="303"/>
      <c r="G27" s="303"/>
      <c r="H27" s="303"/>
      <c r="I27" s="303"/>
      <c r="J27" s="303"/>
      <c r="K27" s="303"/>
      <c r="L27" s="303"/>
      <c r="M27" s="592"/>
      <c r="N27" s="593"/>
      <c r="O27" s="592"/>
      <c r="P27" s="596"/>
      <c r="Q27" s="596"/>
      <c r="R27" s="596"/>
      <c r="S27" s="596"/>
      <c r="T27" s="596"/>
      <c r="U27" s="596"/>
      <c r="V27" s="596"/>
      <c r="W27" s="596"/>
      <c r="X27" s="596"/>
      <c r="Y27" s="596"/>
      <c r="Z27" s="596"/>
      <c r="AA27" s="596"/>
      <c r="AB27" s="596"/>
      <c r="AC27" s="596"/>
      <c r="AD27" s="596"/>
      <c r="AE27" s="596"/>
      <c r="AF27" s="596"/>
      <c r="AG27" s="596"/>
      <c r="AH27" s="596"/>
      <c r="AI27" s="596"/>
      <c r="AJ27" s="596"/>
      <c r="AK27" s="596"/>
      <c r="AL27" s="596"/>
      <c r="AM27" s="596"/>
      <c r="AN27" s="596"/>
      <c r="AO27" s="596"/>
      <c r="AP27" s="596"/>
      <c r="AQ27" s="596"/>
      <c r="AR27" s="596"/>
      <c r="AS27" s="596"/>
      <c r="AT27" s="596"/>
      <c r="AU27" s="594"/>
      <c r="AV27" s="55"/>
      <c r="AW27" s="13"/>
      <c r="AZ27" s="395"/>
      <c r="BB27" s="18" t="str">
        <f t="shared" si="0"/>
        <v/>
      </c>
    </row>
    <row r="28" spans="1:54" ht="15" customHeight="1" x14ac:dyDescent="0.25">
      <c r="A28" s="188">
        <v>18</v>
      </c>
      <c r="B28" s="189" t="s">
        <v>568</v>
      </c>
      <c r="C28" s="128"/>
      <c r="D28" s="129"/>
      <c r="E28" s="303">
        <v>8569</v>
      </c>
      <c r="F28" s="303"/>
      <c r="G28" s="303">
        <v>0</v>
      </c>
      <c r="H28" s="303"/>
      <c r="I28" s="303" t="s">
        <v>446</v>
      </c>
      <c r="J28" s="303">
        <v>0</v>
      </c>
      <c r="K28" s="303">
        <v>10000</v>
      </c>
      <c r="L28" s="303" t="s">
        <v>1244</v>
      </c>
      <c r="M28" s="641"/>
      <c r="N28" s="233"/>
      <c r="O28" s="277" t="str">
        <f t="shared" ref="O28:O33" si="6">IF(ISNUMBER(M28),M28,"")</f>
        <v/>
      </c>
      <c r="P28" s="302"/>
      <c r="Q28" s="597"/>
      <c r="R28" s="597"/>
      <c r="S28" s="597"/>
      <c r="T28" s="597"/>
      <c r="U28" s="597"/>
      <c r="V28" s="597"/>
      <c r="W28" s="597"/>
      <c r="X28" s="597"/>
      <c r="Y28" s="597"/>
      <c r="Z28" s="597"/>
      <c r="AA28" s="597"/>
      <c r="AB28" s="597"/>
      <c r="AC28" s="597"/>
      <c r="AD28" s="597"/>
      <c r="AE28" s="597"/>
      <c r="AF28" s="597"/>
      <c r="AG28" s="597"/>
      <c r="AH28" s="597"/>
      <c r="AI28" s="597"/>
      <c r="AJ28" s="597"/>
      <c r="AK28" s="597"/>
      <c r="AL28" s="597"/>
      <c r="AM28" s="597"/>
      <c r="AN28" s="597"/>
      <c r="AO28" s="597"/>
      <c r="AP28" s="597"/>
      <c r="AQ28" s="597"/>
      <c r="AR28" s="597"/>
      <c r="AS28" s="597"/>
      <c r="AT28" s="597"/>
      <c r="AU28" s="12"/>
      <c r="AV28" s="55"/>
      <c r="AW28" s="13"/>
      <c r="AZ28" s="395"/>
      <c r="BB28" s="18" t="str">
        <f t="shared" si="0"/>
        <v/>
      </c>
    </row>
    <row r="29" spans="1:54" ht="15" customHeight="1" x14ac:dyDescent="0.25">
      <c r="A29" s="188">
        <v>19</v>
      </c>
      <c r="B29" s="189" t="s">
        <v>569</v>
      </c>
      <c r="C29" s="128"/>
      <c r="D29" s="129"/>
      <c r="E29" s="303">
        <v>8571</v>
      </c>
      <c r="F29" s="303"/>
      <c r="G29" s="303">
        <v>0</v>
      </c>
      <c r="H29" s="303"/>
      <c r="I29" s="303" t="s">
        <v>447</v>
      </c>
      <c r="J29" s="303">
        <v>0</v>
      </c>
      <c r="K29" s="303">
        <v>10000</v>
      </c>
      <c r="L29" s="303" t="s">
        <v>1245</v>
      </c>
      <c r="M29" s="641"/>
      <c r="N29" s="233"/>
      <c r="O29" s="217" t="str">
        <f t="shared" si="6"/>
        <v/>
      </c>
      <c r="P29" s="302"/>
      <c r="Q29" s="597"/>
      <c r="R29" s="597"/>
      <c r="S29" s="597"/>
      <c r="T29" s="597"/>
      <c r="U29" s="597"/>
      <c r="V29" s="597"/>
      <c r="W29" s="597"/>
      <c r="X29" s="597"/>
      <c r="Y29" s="597"/>
      <c r="Z29" s="597"/>
      <c r="AA29" s="597"/>
      <c r="AB29" s="597"/>
      <c r="AC29" s="597"/>
      <c r="AD29" s="597"/>
      <c r="AE29" s="597"/>
      <c r="AF29" s="597"/>
      <c r="AG29" s="597"/>
      <c r="AH29" s="597"/>
      <c r="AI29" s="597"/>
      <c r="AJ29" s="597"/>
      <c r="AK29" s="597"/>
      <c r="AL29" s="597"/>
      <c r="AM29" s="597"/>
      <c r="AN29" s="597"/>
      <c r="AO29" s="597"/>
      <c r="AP29" s="597"/>
      <c r="AQ29" s="597"/>
      <c r="AR29" s="597"/>
      <c r="AS29" s="597"/>
      <c r="AT29" s="597"/>
      <c r="AU29" s="12"/>
      <c r="AV29" s="55"/>
      <c r="AW29" s="13"/>
      <c r="AZ29" s="395"/>
      <c r="BB29" s="18" t="str">
        <f t="shared" si="0"/>
        <v/>
      </c>
    </row>
    <row r="30" spans="1:54" ht="15" customHeight="1" x14ac:dyDescent="0.25">
      <c r="A30" s="188">
        <v>20</v>
      </c>
      <c r="B30" s="189" t="s">
        <v>570</v>
      </c>
      <c r="C30" s="128"/>
      <c r="D30" s="129"/>
      <c r="E30" s="303">
        <v>8573</v>
      </c>
      <c r="F30" s="303"/>
      <c r="G30" s="303">
        <v>0</v>
      </c>
      <c r="H30" s="303"/>
      <c r="I30" s="303" t="s">
        <v>448</v>
      </c>
      <c r="J30" s="303">
        <v>0</v>
      </c>
      <c r="K30" s="303">
        <v>10000</v>
      </c>
      <c r="L30" s="303" t="s">
        <v>1246</v>
      </c>
      <c r="M30" s="641"/>
      <c r="N30" s="233"/>
      <c r="O30" s="217" t="str">
        <f t="shared" si="6"/>
        <v/>
      </c>
      <c r="P30" s="302"/>
      <c r="Q30" s="597"/>
      <c r="R30" s="597"/>
      <c r="S30" s="597"/>
      <c r="T30" s="597"/>
      <c r="U30" s="597"/>
      <c r="V30" s="597"/>
      <c r="W30" s="597"/>
      <c r="X30" s="597"/>
      <c r="Y30" s="597"/>
      <c r="Z30" s="597"/>
      <c r="AA30" s="597"/>
      <c r="AB30" s="597"/>
      <c r="AC30" s="597"/>
      <c r="AD30" s="597"/>
      <c r="AE30" s="597"/>
      <c r="AF30" s="597"/>
      <c r="AG30" s="597"/>
      <c r="AH30" s="597"/>
      <c r="AI30" s="597"/>
      <c r="AJ30" s="597"/>
      <c r="AK30" s="597"/>
      <c r="AL30" s="597"/>
      <c r="AM30" s="597"/>
      <c r="AN30" s="597"/>
      <c r="AO30" s="597"/>
      <c r="AP30" s="597"/>
      <c r="AQ30" s="597"/>
      <c r="AR30" s="597"/>
      <c r="AS30" s="597"/>
      <c r="AT30" s="597"/>
      <c r="AU30" s="12"/>
      <c r="AV30" s="55"/>
      <c r="AW30" s="13"/>
      <c r="AZ30" s="395"/>
      <c r="BB30" s="18" t="str">
        <f t="shared" si="0"/>
        <v/>
      </c>
    </row>
    <row r="31" spans="1:54" ht="15" customHeight="1" x14ac:dyDescent="0.25">
      <c r="A31" s="188">
        <v>21</v>
      </c>
      <c r="B31" s="189" t="s">
        <v>567</v>
      </c>
      <c r="C31" s="128"/>
      <c r="D31" s="129"/>
      <c r="E31" s="303">
        <v>8575</v>
      </c>
      <c r="F31" s="303"/>
      <c r="G31" s="303">
        <v>0</v>
      </c>
      <c r="H31" s="303"/>
      <c r="I31" s="303" t="s">
        <v>449</v>
      </c>
      <c r="J31" s="303">
        <v>0</v>
      </c>
      <c r="K31" s="303">
        <v>10000</v>
      </c>
      <c r="L31" s="303" t="s">
        <v>1247</v>
      </c>
      <c r="M31" s="641"/>
      <c r="N31" s="233"/>
      <c r="O31" s="217" t="str">
        <f t="shared" si="6"/>
        <v/>
      </c>
      <c r="P31" s="302"/>
      <c r="Q31" s="597"/>
      <c r="R31" s="597"/>
      <c r="S31" s="597"/>
      <c r="T31" s="597"/>
      <c r="U31" s="597"/>
      <c r="V31" s="597"/>
      <c r="W31" s="597"/>
      <c r="X31" s="597"/>
      <c r="Y31" s="597"/>
      <c r="Z31" s="597"/>
      <c r="AA31" s="597"/>
      <c r="AB31" s="597"/>
      <c r="AC31" s="597"/>
      <c r="AD31" s="597"/>
      <c r="AE31" s="597"/>
      <c r="AF31" s="597"/>
      <c r="AG31" s="597"/>
      <c r="AH31" s="597"/>
      <c r="AI31" s="597"/>
      <c r="AJ31" s="597"/>
      <c r="AK31" s="597"/>
      <c r="AL31" s="597"/>
      <c r="AM31" s="597"/>
      <c r="AN31" s="597"/>
      <c r="AO31" s="597"/>
      <c r="AP31" s="597"/>
      <c r="AQ31" s="597"/>
      <c r="AR31" s="597"/>
      <c r="AS31" s="597"/>
      <c r="AT31" s="597"/>
      <c r="AU31" s="12"/>
      <c r="AV31" s="55"/>
      <c r="AW31" s="13"/>
      <c r="AZ31" s="395"/>
      <c r="BB31" s="18" t="str">
        <f t="shared" si="0"/>
        <v/>
      </c>
    </row>
    <row r="32" spans="1:54" ht="15" customHeight="1" x14ac:dyDescent="0.25">
      <c r="A32" s="188">
        <v>22</v>
      </c>
      <c r="B32" s="189" t="s">
        <v>572</v>
      </c>
      <c r="C32" s="128"/>
      <c r="D32" s="129"/>
      <c r="E32" s="303">
        <v>8577</v>
      </c>
      <c r="F32" s="303"/>
      <c r="G32" s="303">
        <v>0</v>
      </c>
      <c r="H32" s="303"/>
      <c r="I32" s="303" t="s">
        <v>450</v>
      </c>
      <c r="J32" s="303">
        <v>0</v>
      </c>
      <c r="K32" s="303">
        <v>10000</v>
      </c>
      <c r="L32" s="303" t="s">
        <v>1248</v>
      </c>
      <c r="M32" s="641"/>
      <c r="N32" s="233"/>
      <c r="O32" s="217" t="str">
        <f t="shared" si="6"/>
        <v/>
      </c>
      <c r="P32" s="302"/>
      <c r="Q32" s="597"/>
      <c r="R32" s="597"/>
      <c r="S32" s="597"/>
      <c r="T32" s="597"/>
      <c r="U32" s="597"/>
      <c r="V32" s="597"/>
      <c r="W32" s="597"/>
      <c r="X32" s="597"/>
      <c r="Y32" s="597"/>
      <c r="Z32" s="597"/>
      <c r="AA32" s="597"/>
      <c r="AB32" s="597"/>
      <c r="AC32" s="597"/>
      <c r="AD32" s="597"/>
      <c r="AE32" s="597"/>
      <c r="AF32" s="597"/>
      <c r="AG32" s="597"/>
      <c r="AH32" s="597"/>
      <c r="AI32" s="597"/>
      <c r="AJ32" s="597"/>
      <c r="AK32" s="597"/>
      <c r="AL32" s="597"/>
      <c r="AM32" s="597"/>
      <c r="AN32" s="597"/>
      <c r="AO32" s="597"/>
      <c r="AP32" s="597"/>
      <c r="AQ32" s="597"/>
      <c r="AR32" s="597"/>
      <c r="AS32" s="597"/>
      <c r="AT32" s="597"/>
      <c r="AU32" s="12"/>
      <c r="AV32" s="55"/>
      <c r="AW32" s="13"/>
      <c r="AZ32" s="395"/>
      <c r="BB32" s="18" t="str">
        <f t="shared" si="0"/>
        <v/>
      </c>
    </row>
    <row r="33" spans="1:54" ht="15" customHeight="1" x14ac:dyDescent="0.25">
      <c r="A33" s="188">
        <v>23</v>
      </c>
      <c r="B33" s="189" t="s">
        <v>571</v>
      </c>
      <c r="C33" s="128"/>
      <c r="D33" s="129"/>
      <c r="E33" s="303">
        <v>8579</v>
      </c>
      <c r="F33" s="303"/>
      <c r="G33" s="303">
        <v>0</v>
      </c>
      <c r="H33" s="303"/>
      <c r="I33" s="303" t="s">
        <v>451</v>
      </c>
      <c r="J33" s="303">
        <v>0</v>
      </c>
      <c r="K33" s="303">
        <v>10000</v>
      </c>
      <c r="L33" s="303" t="s">
        <v>1249</v>
      </c>
      <c r="M33" s="641"/>
      <c r="N33" s="233"/>
      <c r="O33" s="217" t="str">
        <f t="shared" si="6"/>
        <v/>
      </c>
      <c r="P33" s="302"/>
      <c r="Q33" s="597"/>
      <c r="R33" s="597"/>
      <c r="S33" s="597"/>
      <c r="T33" s="597"/>
      <c r="U33" s="597"/>
      <c r="V33" s="597"/>
      <c r="W33" s="597"/>
      <c r="X33" s="597"/>
      <c r="Y33" s="597"/>
      <c r="Z33" s="597"/>
      <c r="AA33" s="597"/>
      <c r="AB33" s="597"/>
      <c r="AC33" s="597"/>
      <c r="AD33" s="597"/>
      <c r="AE33" s="597"/>
      <c r="AF33" s="597"/>
      <c r="AG33" s="597"/>
      <c r="AH33" s="597"/>
      <c r="AI33" s="597"/>
      <c r="AJ33" s="597"/>
      <c r="AK33" s="597"/>
      <c r="AL33" s="597"/>
      <c r="AM33" s="597"/>
      <c r="AN33" s="597"/>
      <c r="AO33" s="597"/>
      <c r="AP33" s="597"/>
      <c r="AQ33" s="597"/>
      <c r="AR33" s="597"/>
      <c r="AS33" s="597"/>
      <c r="AT33" s="597"/>
      <c r="AU33" s="12"/>
      <c r="AV33" s="55"/>
      <c r="AW33" s="13"/>
      <c r="AZ33" s="395"/>
      <c r="BB33" s="18" t="str">
        <f t="shared" si="0"/>
        <v/>
      </c>
    </row>
    <row r="34" spans="1:54" ht="15" customHeight="1" thickBot="1" x14ac:dyDescent="0.3">
      <c r="A34" s="188">
        <v>24</v>
      </c>
      <c r="B34" s="640" t="s">
        <v>604</v>
      </c>
      <c r="C34" s="128"/>
      <c r="D34" s="129"/>
      <c r="E34" s="303">
        <v>8581</v>
      </c>
      <c r="F34" s="303"/>
      <c r="G34" s="303">
        <v>0</v>
      </c>
      <c r="H34" s="303"/>
      <c r="I34" s="303" t="s">
        <v>452</v>
      </c>
      <c r="J34" s="303"/>
      <c r="K34" s="303"/>
      <c r="L34" s="303" t="s">
        <v>1250</v>
      </c>
      <c r="M34" s="642" t="str">
        <f>IF(ISERROR(AVERAGE(M28:M33)),"",SUM(M28:M33))</f>
        <v/>
      </c>
      <c r="N34" s="233"/>
      <c r="O34" s="158" t="str">
        <f>IF(ISNUMBER(M34),M34,"")</f>
        <v/>
      </c>
      <c r="P34" s="302"/>
      <c r="Q34" s="597"/>
      <c r="R34" s="597"/>
      <c r="S34" s="597"/>
      <c r="T34" s="597"/>
      <c r="U34" s="597"/>
      <c r="V34" s="597"/>
      <c r="W34" s="597"/>
      <c r="X34" s="597"/>
      <c r="Y34" s="597"/>
      <c r="Z34" s="597"/>
      <c r="AA34" s="597"/>
      <c r="AB34" s="597"/>
      <c r="AC34" s="597"/>
      <c r="AD34" s="597"/>
      <c r="AE34" s="597"/>
      <c r="AF34" s="597"/>
      <c r="AG34" s="597"/>
      <c r="AH34" s="597"/>
      <c r="AI34" s="597"/>
      <c r="AJ34" s="597"/>
      <c r="AK34" s="597"/>
      <c r="AL34" s="597"/>
      <c r="AM34" s="597"/>
      <c r="AN34" s="597"/>
      <c r="AO34" s="597"/>
      <c r="AP34" s="597"/>
      <c r="AQ34" s="597"/>
      <c r="AR34" s="597"/>
      <c r="AS34" s="597"/>
      <c r="AT34" s="597"/>
      <c r="AU34" s="12"/>
      <c r="AV34" s="55"/>
      <c r="AW34" s="13"/>
      <c r="AZ34" s="395"/>
      <c r="BB34" s="18" t="str">
        <f t="shared" si="0"/>
        <v/>
      </c>
    </row>
    <row r="35" spans="1:54" ht="3.75" customHeight="1" x14ac:dyDescent="0.25">
      <c r="A35" s="4"/>
      <c r="B35" s="22"/>
      <c r="C35" s="23"/>
      <c r="D35" s="11"/>
      <c r="E35" s="303"/>
      <c r="F35" s="303"/>
      <c r="G35" s="303"/>
      <c r="H35" s="303"/>
      <c r="I35" s="303"/>
      <c r="J35" s="303"/>
      <c r="K35" s="303"/>
      <c r="L35" s="303"/>
      <c r="M35" s="24"/>
      <c r="N35" s="48"/>
      <c r="O35" s="24"/>
      <c r="P35" s="24"/>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50"/>
      <c r="AV35" s="55"/>
      <c r="AW35" s="13"/>
    </row>
    <row r="36" spans="1:54" ht="7.5" customHeight="1" x14ac:dyDescent="0.25">
      <c r="A36" s="4"/>
      <c r="B36" s="4"/>
      <c r="C36" s="4"/>
      <c r="D36" s="4"/>
      <c r="E36" s="303"/>
      <c r="F36" s="303"/>
      <c r="G36" s="303"/>
      <c r="H36" s="303"/>
      <c r="I36" s="303"/>
      <c r="J36" s="303"/>
      <c r="K36" s="303"/>
      <c r="L36" s="303"/>
      <c r="M36" s="4"/>
      <c r="N36" s="4"/>
      <c r="O36" s="4"/>
      <c r="P36" s="1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V36" s="8"/>
      <c r="AW36" s="13"/>
    </row>
    <row r="37" spans="1:54" ht="15" hidden="1" customHeight="1" x14ac:dyDescent="0.25">
      <c r="A37" s="8"/>
      <c r="B37" s="8"/>
      <c r="C37" s="8"/>
      <c r="D37" s="8"/>
      <c r="E37" s="303"/>
      <c r="F37" s="303"/>
      <c r="G37" s="303"/>
      <c r="H37" s="303"/>
      <c r="I37" s="303"/>
      <c r="J37" s="303"/>
      <c r="K37" s="303"/>
      <c r="L37" s="303"/>
      <c r="M37" s="8"/>
      <c r="N37" s="8"/>
      <c r="O37" s="8"/>
      <c r="P37" s="25"/>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W37" s="13"/>
    </row>
    <row r="38" spans="1:54" ht="12.75" hidden="1" customHeight="1" x14ac:dyDescent="0.25">
      <c r="A38" s="166"/>
      <c r="B38" s="166"/>
      <c r="C38" s="166"/>
      <c r="D38" s="166"/>
      <c r="E38" s="303"/>
      <c r="F38" s="303"/>
      <c r="G38" s="303"/>
      <c r="H38" s="303"/>
      <c r="I38" s="303"/>
      <c r="J38" s="303"/>
      <c r="K38" s="303"/>
      <c r="L38" s="303"/>
      <c r="M38" s="167"/>
      <c r="N38" s="167"/>
      <c r="O38" s="168"/>
      <c r="P38" s="168"/>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9"/>
      <c r="AV38" s="166"/>
      <c r="AW38" s="318"/>
    </row>
    <row r="39" spans="1:54" ht="12.75" hidden="1" customHeight="1" x14ac:dyDescent="0.25">
      <c r="A39" s="166"/>
      <c r="B39" s="166"/>
      <c r="C39" s="166"/>
      <c r="D39" s="166"/>
      <c r="E39" s="303"/>
      <c r="F39" s="303"/>
      <c r="G39" s="303"/>
      <c r="H39" s="303"/>
      <c r="I39" s="303"/>
      <c r="J39" s="303"/>
      <c r="K39" s="303"/>
      <c r="L39" s="303"/>
      <c r="M39" s="167"/>
      <c r="N39" s="167"/>
      <c r="O39" s="168"/>
      <c r="P39" s="168"/>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9"/>
      <c r="AV39" s="166"/>
      <c r="AW39" s="318"/>
    </row>
    <row r="40" spans="1:54" ht="12.75" hidden="1" customHeight="1" x14ac:dyDescent="0.25">
      <c r="A40" s="166"/>
      <c r="B40" s="166"/>
      <c r="C40" s="166"/>
      <c r="D40" s="166"/>
      <c r="E40" s="303"/>
      <c r="F40" s="303"/>
      <c r="G40" s="303"/>
      <c r="H40" s="303"/>
      <c r="I40" s="303"/>
      <c r="J40" s="303"/>
      <c r="K40" s="303"/>
      <c r="L40" s="303"/>
      <c r="M40" s="167"/>
      <c r="N40" s="167"/>
      <c r="O40" s="168"/>
      <c r="P40" s="168"/>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9"/>
      <c r="AV40" s="166"/>
      <c r="AW40" s="318"/>
    </row>
    <row r="41" spans="1:54" ht="12.75" hidden="1" customHeight="1" x14ac:dyDescent="0.25">
      <c r="A41" s="166"/>
      <c r="B41" s="166"/>
      <c r="C41" s="166"/>
      <c r="D41" s="166"/>
      <c r="E41" s="303"/>
      <c r="F41" s="303"/>
      <c r="G41" s="303"/>
      <c r="H41" s="303"/>
      <c r="I41" s="303"/>
      <c r="J41" s="303"/>
      <c r="K41" s="303"/>
      <c r="L41" s="303"/>
      <c r="M41" s="167"/>
      <c r="N41" s="167"/>
      <c r="O41" s="168"/>
      <c r="P41" s="168"/>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9"/>
      <c r="AV41" s="166"/>
      <c r="AW41" s="318"/>
    </row>
    <row r="42" spans="1:54" ht="12.75" hidden="1" customHeight="1" x14ac:dyDescent="0.25">
      <c r="A42" s="166"/>
      <c r="B42" s="166"/>
      <c r="C42" s="166"/>
      <c r="D42" s="166"/>
      <c r="E42" s="303"/>
      <c r="F42" s="303"/>
      <c r="G42" s="303"/>
      <c r="H42" s="303"/>
      <c r="I42" s="303"/>
      <c r="J42" s="303"/>
      <c r="K42" s="303"/>
      <c r="L42" s="303"/>
      <c r="M42" s="167"/>
      <c r="N42" s="167"/>
      <c r="O42" s="168"/>
      <c r="P42" s="168"/>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9"/>
      <c r="AV42" s="166"/>
      <c r="AW42" s="318"/>
    </row>
    <row r="43" spans="1:54" ht="12.75" hidden="1" customHeight="1" x14ac:dyDescent="0.25">
      <c r="E43" s="303"/>
      <c r="F43" s="303"/>
      <c r="G43" s="303"/>
      <c r="H43" s="303"/>
      <c r="I43" s="303"/>
      <c r="J43" s="303"/>
      <c r="K43" s="303"/>
      <c r="L43" s="303"/>
    </row>
    <row r="44" spans="1:54" ht="12.75" hidden="1" customHeight="1" x14ac:dyDescent="0.25">
      <c r="E44" s="303"/>
      <c r="F44" s="303"/>
      <c r="G44" s="303"/>
      <c r="H44" s="303"/>
      <c r="I44" s="303"/>
      <c r="J44" s="303"/>
      <c r="K44" s="303"/>
      <c r="L44" s="303"/>
    </row>
    <row r="45" spans="1:54" ht="12.75" hidden="1" customHeight="1" x14ac:dyDescent="0.25">
      <c r="E45" s="303"/>
      <c r="F45" s="303"/>
      <c r="G45" s="303"/>
      <c r="H45" s="303"/>
      <c r="I45" s="303"/>
      <c r="J45" s="303"/>
      <c r="K45" s="303"/>
      <c r="L45" s="303"/>
    </row>
    <row r="46" spans="1:54" ht="12.75" hidden="1" customHeight="1" x14ac:dyDescent="0.25">
      <c r="E46" s="303"/>
      <c r="F46" s="303"/>
      <c r="G46" s="303"/>
      <c r="H46" s="303"/>
      <c r="I46" s="303"/>
      <c r="J46" s="303"/>
      <c r="K46" s="303"/>
      <c r="L46" s="303"/>
    </row>
    <row r="47" spans="1:54" ht="12.75" hidden="1" customHeight="1" x14ac:dyDescent="0.25">
      <c r="E47" s="303"/>
      <c r="F47" s="303"/>
      <c r="G47" s="303"/>
      <c r="H47" s="303"/>
      <c r="I47" s="303"/>
      <c r="J47" s="303"/>
      <c r="K47" s="303"/>
      <c r="L47" s="303"/>
    </row>
    <row r="48" spans="1:54" ht="12.75" hidden="1" customHeight="1" x14ac:dyDescent="0.25">
      <c r="E48" s="303"/>
      <c r="F48" s="303"/>
      <c r="G48" s="303"/>
      <c r="H48" s="303"/>
      <c r="I48" s="303"/>
      <c r="J48" s="303"/>
      <c r="K48" s="303"/>
      <c r="L48" s="303"/>
    </row>
    <row r="49" spans="5:12" ht="12.75" hidden="1" customHeight="1" x14ac:dyDescent="0.25">
      <c r="E49" s="303"/>
      <c r="F49" s="303"/>
      <c r="G49" s="303"/>
      <c r="H49" s="303"/>
      <c r="I49" s="303"/>
      <c r="J49" s="303"/>
      <c r="K49" s="303"/>
      <c r="L49" s="303"/>
    </row>
    <row r="50" spans="5:12" ht="12.75" hidden="1" customHeight="1" x14ac:dyDescent="0.25">
      <c r="E50" s="303"/>
      <c r="F50" s="303"/>
      <c r="G50" s="303"/>
      <c r="H50" s="303"/>
      <c r="I50" s="303"/>
      <c r="J50" s="303"/>
      <c r="K50" s="303"/>
      <c r="L50" s="303"/>
    </row>
    <row r="51" spans="5:12" ht="12.75" hidden="1" customHeight="1" x14ac:dyDescent="0.25">
      <c r="E51" s="303"/>
      <c r="F51" s="303"/>
      <c r="G51" s="303"/>
      <c r="H51" s="303"/>
      <c r="I51" s="303"/>
      <c r="J51" s="303"/>
      <c r="K51" s="303"/>
      <c r="L51" s="303"/>
    </row>
    <row r="52" spans="5:12" ht="12.75" hidden="1" customHeight="1" x14ac:dyDescent="0.25">
      <c r="E52" s="303"/>
      <c r="F52" s="303"/>
      <c r="G52" s="303"/>
      <c r="H52" s="303"/>
      <c r="I52" s="303"/>
      <c r="J52" s="303"/>
      <c r="K52" s="303"/>
      <c r="L52" s="303"/>
    </row>
    <row r="53" spans="5:12" ht="12.75" hidden="1" customHeight="1" x14ac:dyDescent="0.25">
      <c r="E53" s="303"/>
      <c r="F53" s="303"/>
      <c r="G53" s="303"/>
      <c r="H53" s="303"/>
      <c r="I53" s="303"/>
      <c r="J53" s="303"/>
      <c r="K53" s="303"/>
      <c r="L53" s="303"/>
    </row>
    <row r="54" spans="5:12" ht="12.75" hidden="1" customHeight="1" x14ac:dyDescent="0.25">
      <c r="E54" s="303"/>
      <c r="F54" s="303"/>
      <c r="G54" s="303"/>
      <c r="H54" s="303"/>
      <c r="I54" s="303"/>
      <c r="J54" s="303"/>
      <c r="K54" s="303"/>
      <c r="L54" s="303"/>
    </row>
    <row r="55" spans="5:12" ht="12.75" hidden="1" customHeight="1" x14ac:dyDescent="0.25">
      <c r="E55" s="303"/>
      <c r="F55" s="303"/>
      <c r="G55" s="303"/>
      <c r="H55" s="303"/>
      <c r="I55" s="303"/>
      <c r="J55" s="303"/>
      <c r="K55" s="303"/>
      <c r="L55" s="303"/>
    </row>
    <row r="56" spans="5:12" ht="12.75" hidden="1" customHeight="1" x14ac:dyDescent="0.25">
      <c r="E56" s="303"/>
      <c r="F56" s="303"/>
      <c r="G56" s="303"/>
      <c r="H56" s="303"/>
      <c r="I56" s="303"/>
      <c r="J56" s="303"/>
      <c r="K56" s="303"/>
      <c r="L56" s="303"/>
    </row>
    <row r="57" spans="5:12" ht="12.75" hidden="1" customHeight="1" x14ac:dyDescent="0.25">
      <c r="E57" s="303"/>
      <c r="F57" s="303"/>
      <c r="G57" s="303"/>
      <c r="H57" s="303"/>
      <c r="I57" s="303"/>
      <c r="J57" s="303"/>
      <c r="K57" s="303"/>
      <c r="L57" s="303"/>
    </row>
    <row r="58" spans="5:12" ht="12.75" hidden="1" customHeight="1" x14ac:dyDescent="0.25">
      <c r="E58" s="303"/>
      <c r="F58" s="303"/>
      <c r="G58" s="303"/>
      <c r="H58" s="303"/>
      <c r="I58" s="303"/>
      <c r="J58" s="303"/>
      <c r="K58" s="303"/>
      <c r="L58" s="303"/>
    </row>
    <row r="59" spans="5:12" ht="12.75" hidden="1" customHeight="1" x14ac:dyDescent="0.25">
      <c r="E59" s="303"/>
      <c r="F59" s="303"/>
      <c r="G59" s="303"/>
      <c r="H59" s="303"/>
      <c r="I59" s="303"/>
      <c r="J59" s="303"/>
      <c r="K59" s="303"/>
      <c r="L59" s="303"/>
    </row>
    <row r="60" spans="5:12" ht="12.75" hidden="1" customHeight="1" x14ac:dyDescent="0.25">
      <c r="E60" s="303"/>
      <c r="F60" s="303"/>
      <c r="G60" s="303"/>
      <c r="H60" s="303"/>
      <c r="I60" s="303"/>
      <c r="J60" s="303"/>
      <c r="K60" s="303"/>
      <c r="L60" s="303"/>
    </row>
    <row r="61" spans="5:12" ht="12.75" hidden="1" customHeight="1" x14ac:dyDescent="0.25">
      <c r="E61" s="303"/>
      <c r="F61" s="303"/>
      <c r="G61" s="303"/>
      <c r="H61" s="303"/>
      <c r="I61" s="303"/>
      <c r="J61" s="303"/>
      <c r="K61" s="303"/>
      <c r="L61" s="303"/>
    </row>
    <row r="62" spans="5:12" ht="12.75" hidden="1" customHeight="1" x14ac:dyDescent="0.25">
      <c r="E62" s="303"/>
      <c r="F62" s="303"/>
      <c r="G62" s="303"/>
      <c r="H62" s="303"/>
      <c r="I62" s="303"/>
      <c r="J62" s="303"/>
      <c r="K62" s="303"/>
      <c r="L62" s="303"/>
    </row>
    <row r="63" spans="5:12" ht="12.75" hidden="1" customHeight="1" x14ac:dyDescent="0.25">
      <c r="E63" s="303"/>
      <c r="F63" s="303"/>
      <c r="G63" s="303"/>
      <c r="H63" s="303"/>
      <c r="I63" s="303"/>
      <c r="J63" s="303"/>
      <c r="K63" s="303"/>
      <c r="L63" s="303"/>
    </row>
    <row r="64" spans="5:12" ht="12.75" hidden="1" customHeight="1" x14ac:dyDescent="0.25">
      <c r="E64" s="303"/>
      <c r="F64" s="303"/>
      <c r="G64" s="303"/>
      <c r="H64" s="303"/>
      <c r="I64" s="303"/>
      <c r="J64" s="303"/>
      <c r="K64" s="303"/>
      <c r="L64" s="303"/>
    </row>
    <row r="65" spans="5:12" ht="12.75" hidden="1" customHeight="1" x14ac:dyDescent="0.25">
      <c r="E65" s="303"/>
      <c r="F65" s="303"/>
      <c r="G65" s="303"/>
      <c r="H65" s="303"/>
      <c r="I65" s="303"/>
      <c r="J65" s="303"/>
      <c r="K65" s="303"/>
      <c r="L65" s="303"/>
    </row>
    <row r="66" spans="5:12" ht="12.75" hidden="1" customHeight="1" x14ac:dyDescent="0.25">
      <c r="E66" s="303"/>
      <c r="F66" s="303"/>
      <c r="G66" s="303"/>
      <c r="H66" s="303"/>
      <c r="I66" s="303"/>
      <c r="J66" s="303"/>
      <c r="K66" s="303"/>
      <c r="L66" s="303"/>
    </row>
    <row r="67" spans="5:12" ht="12.75" hidden="1" customHeight="1" x14ac:dyDescent="0.25">
      <c r="E67" s="303"/>
      <c r="F67" s="303"/>
      <c r="G67" s="303"/>
      <c r="H67" s="303"/>
      <c r="I67" s="303"/>
      <c r="J67" s="303"/>
      <c r="K67" s="303"/>
      <c r="L67" s="303"/>
    </row>
    <row r="68" spans="5:12" ht="12.75" hidden="1" customHeight="1" x14ac:dyDescent="0.25">
      <c r="E68" s="303"/>
      <c r="F68" s="303"/>
      <c r="G68" s="303"/>
      <c r="H68" s="303"/>
      <c r="I68" s="303"/>
      <c r="J68" s="303"/>
      <c r="K68" s="303"/>
      <c r="L68" s="303"/>
    </row>
    <row r="69" spans="5:12" ht="12.75" hidden="1" customHeight="1" x14ac:dyDescent="0.25">
      <c r="E69" s="303"/>
      <c r="F69" s="303"/>
      <c r="G69" s="303"/>
      <c r="H69" s="303"/>
      <c r="I69" s="303"/>
      <c r="J69" s="303"/>
      <c r="K69" s="303"/>
      <c r="L69" s="303"/>
    </row>
    <row r="70" spans="5:12" ht="12.75" hidden="1" customHeight="1" x14ac:dyDescent="0.25">
      <c r="E70" s="303"/>
      <c r="F70" s="303"/>
      <c r="G70" s="303"/>
      <c r="H70" s="303"/>
      <c r="I70" s="303"/>
      <c r="J70" s="303"/>
      <c r="K70" s="303"/>
      <c r="L70" s="303"/>
    </row>
    <row r="71" spans="5:12" ht="12.75" hidden="1" customHeight="1" x14ac:dyDescent="0.25">
      <c r="E71" s="303"/>
      <c r="F71" s="303"/>
      <c r="G71" s="303"/>
      <c r="H71" s="303"/>
      <c r="I71" s="303"/>
      <c r="J71" s="303"/>
      <c r="K71" s="303"/>
      <c r="L71" s="303"/>
    </row>
    <row r="72" spans="5:12" ht="12.75" hidden="1" customHeight="1" x14ac:dyDescent="0.25">
      <c r="E72" s="303"/>
      <c r="F72" s="303"/>
      <c r="G72" s="303"/>
      <c r="H72" s="303"/>
      <c r="I72" s="303"/>
      <c r="J72" s="303"/>
      <c r="K72" s="303"/>
      <c r="L72" s="303"/>
    </row>
    <row r="73" spans="5:12" ht="12.75" hidden="1" customHeight="1" x14ac:dyDescent="0.25">
      <c r="E73" s="303"/>
      <c r="F73" s="303"/>
      <c r="G73" s="303"/>
      <c r="H73" s="303"/>
      <c r="I73" s="303"/>
      <c r="J73" s="303"/>
      <c r="K73" s="303"/>
      <c r="L73" s="303"/>
    </row>
    <row r="74" spans="5:12" ht="12.75" hidden="1" customHeight="1" x14ac:dyDescent="0.25">
      <c r="E74" s="303"/>
      <c r="F74" s="303"/>
      <c r="G74" s="303"/>
      <c r="H74" s="303"/>
      <c r="I74" s="303"/>
      <c r="J74" s="303"/>
      <c r="K74" s="303"/>
      <c r="L74" s="303"/>
    </row>
    <row r="75" spans="5:12" ht="12.75" hidden="1" customHeight="1" x14ac:dyDescent="0.25">
      <c r="E75" s="303"/>
      <c r="F75" s="303"/>
      <c r="G75" s="303"/>
      <c r="H75" s="303"/>
      <c r="I75" s="303"/>
      <c r="J75" s="303"/>
      <c r="K75" s="303"/>
      <c r="L75" s="303"/>
    </row>
    <row r="76" spans="5:12" ht="12.75" hidden="1" customHeight="1" x14ac:dyDescent="0.25">
      <c r="E76" s="303"/>
      <c r="F76" s="303"/>
      <c r="G76" s="303"/>
      <c r="H76" s="303"/>
      <c r="I76" s="303"/>
      <c r="J76" s="303"/>
      <c r="K76" s="303"/>
      <c r="L76" s="303"/>
    </row>
    <row r="77" spans="5:12" ht="12.75" hidden="1" customHeight="1" x14ac:dyDescent="0.25">
      <c r="E77" s="303"/>
      <c r="F77" s="303"/>
      <c r="G77" s="303"/>
      <c r="H77" s="303"/>
      <c r="I77" s="303"/>
      <c r="J77" s="303"/>
      <c r="K77" s="303"/>
      <c r="L77" s="303"/>
    </row>
    <row r="78" spans="5:12" ht="12.75" hidden="1" customHeight="1" x14ac:dyDescent="0.25">
      <c r="E78" s="303"/>
      <c r="F78" s="303"/>
      <c r="G78" s="303"/>
      <c r="H78" s="303"/>
      <c r="I78" s="303"/>
      <c r="J78" s="303"/>
      <c r="K78" s="303"/>
      <c r="L78" s="303"/>
    </row>
    <row r="79" spans="5:12" ht="12.75" hidden="1" customHeight="1" x14ac:dyDescent="0.25">
      <c r="E79" s="303"/>
      <c r="F79" s="303"/>
      <c r="G79" s="303"/>
      <c r="H79" s="303"/>
      <c r="I79" s="303"/>
      <c r="J79" s="303"/>
      <c r="K79" s="303"/>
      <c r="L79" s="303"/>
    </row>
    <row r="80" spans="5:12" ht="12.75" hidden="1" customHeight="1" x14ac:dyDescent="0.25">
      <c r="E80" s="303"/>
      <c r="F80" s="303"/>
      <c r="G80" s="303"/>
      <c r="H80" s="303"/>
      <c r="I80" s="303"/>
      <c r="J80" s="303"/>
      <c r="K80" s="303"/>
      <c r="L80" s="303"/>
    </row>
    <row r="81" spans="5:12" ht="12.75" hidden="1" customHeight="1" x14ac:dyDescent="0.25">
      <c r="E81" s="303"/>
      <c r="F81" s="303"/>
      <c r="G81" s="303"/>
      <c r="H81" s="303"/>
      <c r="I81" s="303"/>
      <c r="J81" s="303"/>
      <c r="K81" s="303"/>
      <c r="L81" s="303"/>
    </row>
    <row r="82" spans="5:12" ht="12.75" hidden="1" customHeight="1" x14ac:dyDescent="0.25">
      <c r="E82" s="303"/>
      <c r="F82" s="303"/>
      <c r="G82" s="303"/>
      <c r="H82" s="303"/>
      <c r="I82" s="303"/>
      <c r="J82" s="303"/>
      <c r="K82" s="303"/>
      <c r="L82" s="303"/>
    </row>
    <row r="83" spans="5:12" ht="12.75" hidden="1" customHeight="1" x14ac:dyDescent="0.25">
      <c r="E83" s="303"/>
      <c r="F83" s="303"/>
      <c r="G83" s="303"/>
      <c r="H83" s="303"/>
      <c r="I83" s="303"/>
      <c r="J83" s="303"/>
      <c r="K83" s="303"/>
      <c r="L83" s="303"/>
    </row>
    <row r="84" spans="5:12" ht="12.75" hidden="1" customHeight="1" x14ac:dyDescent="0.25">
      <c r="E84" s="303"/>
      <c r="F84" s="303"/>
      <c r="G84" s="303"/>
      <c r="H84" s="303"/>
      <c r="I84" s="303"/>
      <c r="J84" s="303"/>
      <c r="K84" s="303"/>
      <c r="L84" s="303"/>
    </row>
    <row r="85" spans="5:12" ht="12.75" hidden="1" customHeight="1" x14ac:dyDescent="0.25">
      <c r="E85" s="303"/>
      <c r="F85" s="303"/>
      <c r="G85" s="303"/>
      <c r="H85" s="303"/>
      <c r="I85" s="303"/>
      <c r="J85" s="303"/>
      <c r="K85" s="303"/>
      <c r="L85" s="303"/>
    </row>
    <row r="86" spans="5:12" ht="12.75" hidden="1" customHeight="1" x14ac:dyDescent="0.25">
      <c r="E86" s="303"/>
      <c r="F86" s="303"/>
      <c r="G86" s="303"/>
      <c r="H86" s="303"/>
      <c r="I86" s="303"/>
      <c r="J86" s="303"/>
      <c r="K86" s="303"/>
      <c r="L86" s="303"/>
    </row>
    <row r="87" spans="5:12" ht="12.75" hidden="1" customHeight="1" x14ac:dyDescent="0.25">
      <c r="E87" s="303"/>
      <c r="F87" s="303"/>
      <c r="G87" s="303"/>
      <c r="H87" s="303"/>
      <c r="I87" s="303"/>
      <c r="J87" s="303"/>
      <c r="K87" s="303"/>
      <c r="L87" s="303"/>
    </row>
    <row r="88" spans="5:12" ht="12.75" hidden="1" customHeight="1" x14ac:dyDescent="0.25">
      <c r="E88" s="303"/>
      <c r="F88" s="303"/>
      <c r="G88" s="303"/>
      <c r="H88" s="303"/>
      <c r="I88" s="303"/>
      <c r="J88" s="303"/>
      <c r="K88" s="303"/>
      <c r="L88" s="303"/>
    </row>
    <row r="89" spans="5:12" ht="12.75" hidden="1" customHeight="1" x14ac:dyDescent="0.25">
      <c r="E89" s="303"/>
      <c r="F89" s="303"/>
      <c r="G89" s="303"/>
      <c r="H89" s="303"/>
      <c r="I89" s="303"/>
      <c r="J89" s="303"/>
      <c r="K89" s="303"/>
      <c r="L89" s="303"/>
    </row>
    <row r="90" spans="5:12" ht="12.75" hidden="1" customHeight="1" x14ac:dyDescent="0.25">
      <c r="E90" s="303"/>
      <c r="F90" s="303"/>
      <c r="G90" s="303"/>
      <c r="H90" s="303"/>
      <c r="I90" s="303"/>
      <c r="J90" s="303"/>
      <c r="K90" s="303"/>
      <c r="L90" s="303"/>
    </row>
    <row r="91" spans="5:12" ht="12.75" hidden="1" customHeight="1" x14ac:dyDescent="0.25">
      <c r="E91" s="303"/>
      <c r="F91" s="303"/>
      <c r="G91" s="303"/>
      <c r="H91" s="303"/>
      <c r="I91" s="303"/>
      <c r="J91" s="303"/>
      <c r="K91" s="303"/>
      <c r="L91" s="303"/>
    </row>
    <row r="92" spans="5:12" ht="12.75" hidden="1" customHeight="1" x14ac:dyDescent="0.25">
      <c r="E92" s="303"/>
      <c r="F92" s="303"/>
      <c r="G92" s="303"/>
      <c r="H92" s="303"/>
      <c r="I92" s="303"/>
      <c r="J92" s="303"/>
      <c r="K92" s="303"/>
      <c r="L92" s="303"/>
    </row>
    <row r="93" spans="5:12" ht="12.75" hidden="1" customHeight="1" x14ac:dyDescent="0.25">
      <c r="E93" s="303"/>
      <c r="F93" s="303"/>
      <c r="G93" s="303"/>
      <c r="H93" s="303"/>
      <c r="I93" s="303"/>
      <c r="J93" s="303"/>
      <c r="K93" s="303"/>
      <c r="L93" s="303"/>
    </row>
    <row r="94" spans="5:12" ht="12.75" hidden="1" customHeight="1" x14ac:dyDescent="0.25">
      <c r="E94" s="303"/>
      <c r="F94" s="303"/>
      <c r="G94" s="303"/>
      <c r="H94" s="303"/>
      <c r="I94" s="303"/>
      <c r="J94" s="303"/>
      <c r="K94" s="303"/>
      <c r="L94" s="303"/>
    </row>
    <row r="95" spans="5:12" ht="12.75" hidden="1" customHeight="1" x14ac:dyDescent="0.25">
      <c r="E95" s="303"/>
      <c r="F95" s="303"/>
      <c r="G95" s="303"/>
      <c r="H95" s="303"/>
      <c r="I95" s="303"/>
      <c r="J95" s="303"/>
      <c r="K95" s="303"/>
      <c r="L95" s="303"/>
    </row>
    <row r="96" spans="5:12" ht="12.75" hidden="1" customHeight="1" x14ac:dyDescent="0.25">
      <c r="E96" s="303"/>
      <c r="F96" s="303"/>
      <c r="G96" s="303"/>
      <c r="H96" s="303"/>
      <c r="I96" s="303"/>
      <c r="J96" s="303"/>
      <c r="K96" s="303"/>
      <c r="L96" s="303"/>
    </row>
    <row r="97" spans="5:12" ht="12.75" hidden="1" customHeight="1" x14ac:dyDescent="0.25">
      <c r="E97" s="303"/>
      <c r="F97" s="303"/>
      <c r="G97" s="303"/>
      <c r="H97" s="303"/>
      <c r="I97" s="303"/>
      <c r="J97" s="303"/>
      <c r="K97" s="303"/>
      <c r="L97" s="303"/>
    </row>
    <row r="98" spans="5:12" ht="12.75" hidden="1" customHeight="1" x14ac:dyDescent="0.25">
      <c r="E98" s="303"/>
      <c r="F98" s="303"/>
      <c r="G98" s="303"/>
      <c r="H98" s="303"/>
      <c r="I98" s="303"/>
      <c r="J98" s="303"/>
      <c r="K98" s="303"/>
      <c r="L98" s="303"/>
    </row>
    <row r="99" spans="5:12" ht="12.75" hidden="1" customHeight="1" x14ac:dyDescent="0.25">
      <c r="E99" s="303"/>
      <c r="F99" s="303"/>
      <c r="G99" s="303"/>
      <c r="H99" s="303"/>
      <c r="I99" s="303"/>
      <c r="J99" s="303"/>
      <c r="K99" s="303"/>
      <c r="L99" s="303"/>
    </row>
    <row r="100" spans="5:12" ht="12.75" hidden="1" customHeight="1" x14ac:dyDescent="0.25">
      <c r="E100" s="303"/>
      <c r="F100" s="303"/>
      <c r="G100" s="303"/>
      <c r="H100" s="303"/>
      <c r="I100" s="303"/>
      <c r="J100" s="303"/>
      <c r="K100" s="303"/>
      <c r="L100" s="303"/>
    </row>
    <row r="101" spans="5:12" ht="12.75" hidden="1" customHeight="1" x14ac:dyDescent="0.25">
      <c r="E101" s="303"/>
      <c r="F101" s="303"/>
      <c r="G101" s="303"/>
      <c r="H101" s="303"/>
      <c r="I101" s="303"/>
      <c r="J101" s="303"/>
      <c r="K101" s="303"/>
      <c r="L101" s="303"/>
    </row>
    <row r="102" spans="5:12" ht="12.75" hidden="1" customHeight="1" x14ac:dyDescent="0.25">
      <c r="E102" s="303"/>
      <c r="F102" s="303"/>
      <c r="G102" s="303"/>
      <c r="H102" s="303"/>
      <c r="I102" s="303"/>
      <c r="J102" s="303"/>
      <c r="K102" s="303"/>
      <c r="L102" s="303"/>
    </row>
    <row r="103" spans="5:12" ht="12.75" hidden="1" customHeight="1" x14ac:dyDescent="0.25">
      <c r="E103" s="303"/>
      <c r="F103" s="303"/>
      <c r="G103" s="303"/>
      <c r="H103" s="303"/>
      <c r="I103" s="303"/>
      <c r="J103" s="303"/>
      <c r="K103" s="303"/>
      <c r="L103" s="303"/>
    </row>
    <row r="104" spans="5:12" ht="12.75" hidden="1" customHeight="1" x14ac:dyDescent="0.25">
      <c r="E104" s="303"/>
      <c r="F104" s="303"/>
      <c r="G104" s="303"/>
      <c r="H104" s="303"/>
      <c r="I104" s="303"/>
      <c r="J104" s="303"/>
      <c r="K104" s="303"/>
      <c r="L104" s="303"/>
    </row>
    <row r="105" spans="5:12" ht="12.75" hidden="1" customHeight="1" x14ac:dyDescent="0.25">
      <c r="E105" s="303"/>
      <c r="F105" s="303"/>
      <c r="G105" s="303"/>
      <c r="H105" s="303"/>
      <c r="I105" s="303"/>
      <c r="J105" s="303"/>
      <c r="K105" s="303"/>
      <c r="L105" s="303"/>
    </row>
    <row r="106" spans="5:12" ht="12.75" hidden="1" customHeight="1" x14ac:dyDescent="0.25">
      <c r="E106" s="303"/>
      <c r="F106" s="303"/>
      <c r="G106" s="303"/>
      <c r="H106" s="303"/>
      <c r="I106" s="303"/>
      <c r="J106" s="303"/>
      <c r="K106" s="303"/>
      <c r="L106" s="303"/>
    </row>
    <row r="107" spans="5:12" ht="12.75" hidden="1" customHeight="1" x14ac:dyDescent="0.25">
      <c r="E107" s="303"/>
      <c r="F107" s="303"/>
      <c r="G107" s="303"/>
      <c r="H107" s="303"/>
      <c r="I107" s="303"/>
      <c r="J107" s="303"/>
      <c r="K107" s="303"/>
      <c r="L107" s="303"/>
    </row>
    <row r="108" spans="5:12" ht="12.75" hidden="1" customHeight="1" x14ac:dyDescent="0.25">
      <c r="E108" s="303"/>
      <c r="F108" s="303"/>
      <c r="G108" s="303"/>
      <c r="H108" s="303"/>
      <c r="I108" s="303"/>
      <c r="J108" s="303"/>
      <c r="K108" s="303"/>
      <c r="L108" s="303"/>
    </row>
    <row r="109" spans="5:12" ht="0" hidden="1" customHeight="1" x14ac:dyDescent="0.25">
      <c r="E109" s="303"/>
      <c r="F109" s="303"/>
      <c r="G109" s="303"/>
      <c r="H109" s="303"/>
      <c r="I109" s="303"/>
      <c r="J109" s="303"/>
      <c r="K109" s="303"/>
      <c r="L109" s="303"/>
    </row>
    <row r="110" spans="5:12" ht="0" hidden="1" customHeight="1" x14ac:dyDescent="0.25">
      <c r="E110" s="303"/>
      <c r="F110" s="303"/>
      <c r="G110" s="303"/>
      <c r="H110" s="303"/>
      <c r="I110" s="303"/>
      <c r="J110" s="303"/>
      <c r="K110" s="303"/>
      <c r="L110" s="303"/>
    </row>
    <row r="111" spans="5:12" ht="0" hidden="1" customHeight="1" x14ac:dyDescent="0.25">
      <c r="E111" s="303"/>
      <c r="F111" s="303"/>
      <c r="G111" s="303"/>
      <c r="H111" s="303"/>
      <c r="I111" s="303"/>
      <c r="J111" s="303"/>
      <c r="K111" s="303"/>
      <c r="L111" s="303"/>
    </row>
    <row r="112" spans="5:12" ht="0" hidden="1" customHeight="1" x14ac:dyDescent="0.25">
      <c r="E112" s="303"/>
      <c r="F112" s="303"/>
      <c r="G112" s="303"/>
      <c r="H112" s="303"/>
      <c r="I112" s="303"/>
      <c r="J112" s="303"/>
      <c r="K112" s="303"/>
      <c r="L112" s="303"/>
    </row>
    <row r="113" spans="5:12" ht="0" hidden="1" customHeight="1" x14ac:dyDescent="0.25">
      <c r="E113" s="303"/>
      <c r="F113" s="303"/>
      <c r="G113" s="303"/>
      <c r="H113" s="303"/>
      <c r="I113" s="303"/>
      <c r="J113" s="303"/>
      <c r="K113" s="303"/>
      <c r="L113" s="303"/>
    </row>
    <row r="114" spans="5:12" ht="0" hidden="1" customHeight="1" x14ac:dyDescent="0.25">
      <c r="E114" s="303"/>
      <c r="F114" s="303"/>
      <c r="G114" s="303"/>
      <c r="H114" s="303"/>
      <c r="I114" s="303"/>
      <c r="J114" s="303"/>
      <c r="K114" s="303"/>
      <c r="L114" s="303"/>
    </row>
    <row r="115" spans="5:12" ht="0" hidden="1" customHeight="1" x14ac:dyDescent="0.25">
      <c r="E115" s="303"/>
      <c r="F115" s="303"/>
      <c r="G115" s="303"/>
      <c r="H115" s="303"/>
      <c r="I115" s="303"/>
      <c r="J115" s="303"/>
      <c r="K115" s="303"/>
      <c r="L115" s="303"/>
    </row>
    <row r="116" spans="5:12" ht="0" hidden="1" customHeight="1" x14ac:dyDescent="0.25">
      <c r="E116" s="303"/>
      <c r="F116" s="303"/>
      <c r="G116" s="303"/>
      <c r="H116" s="303"/>
      <c r="I116" s="303"/>
      <c r="J116" s="303"/>
      <c r="K116" s="303"/>
      <c r="L116" s="303"/>
    </row>
    <row r="117" spans="5:12" ht="0" hidden="1" customHeight="1" x14ac:dyDescent="0.25">
      <c r="E117" s="303"/>
      <c r="F117" s="303"/>
      <c r="G117" s="303"/>
      <c r="H117" s="303"/>
      <c r="I117" s="303"/>
      <c r="J117" s="303"/>
      <c r="K117" s="303"/>
      <c r="L117" s="303"/>
    </row>
    <row r="118" spans="5:12" ht="0" hidden="1" customHeight="1" x14ac:dyDescent="0.25">
      <c r="E118" s="303"/>
      <c r="F118" s="303"/>
      <c r="G118" s="303"/>
      <c r="H118" s="303"/>
      <c r="I118" s="303"/>
      <c r="J118" s="303"/>
      <c r="K118" s="303"/>
      <c r="L118" s="303"/>
    </row>
    <row r="119" spans="5:12" ht="0" hidden="1" customHeight="1" x14ac:dyDescent="0.25">
      <c r="E119" s="303"/>
      <c r="F119" s="303"/>
      <c r="G119" s="303"/>
      <c r="H119" s="303"/>
      <c r="I119" s="303"/>
      <c r="J119" s="303"/>
      <c r="K119" s="303"/>
      <c r="L119" s="303"/>
    </row>
    <row r="120" spans="5:12" ht="0" hidden="1" customHeight="1" x14ac:dyDescent="0.25">
      <c r="E120" s="303"/>
      <c r="F120" s="303"/>
      <c r="G120" s="303"/>
      <c r="H120" s="303"/>
      <c r="I120" s="303"/>
      <c r="J120" s="303"/>
      <c r="K120" s="303"/>
      <c r="L120" s="303"/>
    </row>
    <row r="121" spans="5:12" ht="0" hidden="1" customHeight="1" x14ac:dyDescent="0.25">
      <c r="E121" s="303"/>
      <c r="F121" s="303"/>
      <c r="G121" s="303"/>
      <c r="H121" s="303"/>
      <c r="I121" s="303"/>
      <c r="J121" s="303"/>
      <c r="K121" s="303"/>
      <c r="L121" s="303"/>
    </row>
    <row r="122" spans="5:12" ht="0" hidden="1" customHeight="1" x14ac:dyDescent="0.25">
      <c r="E122" s="303"/>
      <c r="F122" s="303"/>
      <c r="G122" s="303"/>
      <c r="H122" s="303"/>
      <c r="I122" s="303"/>
      <c r="J122" s="303"/>
      <c r="K122" s="303"/>
      <c r="L122" s="303"/>
    </row>
    <row r="123" spans="5:12" ht="0" hidden="1" customHeight="1" x14ac:dyDescent="0.25">
      <c r="E123" s="303"/>
      <c r="F123" s="303"/>
      <c r="G123" s="303"/>
      <c r="H123" s="303"/>
      <c r="I123" s="303"/>
      <c r="J123" s="303"/>
      <c r="K123" s="303"/>
      <c r="L123" s="303"/>
    </row>
    <row r="124" spans="5:12" ht="0" hidden="1" customHeight="1" x14ac:dyDescent="0.25">
      <c r="E124" s="303"/>
      <c r="F124" s="303"/>
      <c r="G124" s="303"/>
      <c r="H124" s="303"/>
      <c r="I124" s="303"/>
      <c r="J124" s="303"/>
      <c r="K124" s="303"/>
      <c r="L124" s="303"/>
    </row>
    <row r="125" spans="5:12" ht="0" hidden="1" customHeight="1" x14ac:dyDescent="0.25">
      <c r="E125" s="303"/>
      <c r="F125" s="303"/>
      <c r="G125" s="303"/>
      <c r="H125" s="303"/>
      <c r="I125" s="303"/>
      <c r="J125" s="303"/>
      <c r="K125" s="303"/>
      <c r="L125" s="303"/>
    </row>
    <row r="126" spans="5:12" ht="0" hidden="1" customHeight="1" x14ac:dyDescent="0.25">
      <c r="E126" s="303"/>
      <c r="F126" s="303"/>
      <c r="G126" s="303"/>
      <c r="H126" s="303"/>
      <c r="I126" s="303"/>
      <c r="J126" s="303"/>
      <c r="K126" s="303"/>
      <c r="L126" s="303"/>
    </row>
    <row r="127" spans="5:12" ht="0" hidden="1" customHeight="1" x14ac:dyDescent="0.25">
      <c r="E127" s="303"/>
      <c r="F127" s="303"/>
      <c r="G127" s="303"/>
      <c r="H127" s="303"/>
      <c r="I127" s="303"/>
      <c r="J127" s="303"/>
      <c r="K127" s="303"/>
      <c r="L127" s="303"/>
    </row>
    <row r="128" spans="5:12" ht="0" hidden="1" customHeight="1" x14ac:dyDescent="0.25">
      <c r="E128" s="303"/>
      <c r="F128" s="303"/>
      <c r="G128" s="303"/>
      <c r="H128" s="303"/>
      <c r="I128" s="303"/>
      <c r="J128" s="303"/>
      <c r="K128" s="303"/>
      <c r="L128" s="303"/>
    </row>
    <row r="129" spans="5:12" ht="0" hidden="1" customHeight="1" x14ac:dyDescent="0.25">
      <c r="E129" s="303"/>
      <c r="F129" s="303"/>
      <c r="G129" s="303"/>
      <c r="H129" s="303"/>
      <c r="I129" s="303"/>
      <c r="J129" s="303"/>
      <c r="K129" s="303"/>
      <c r="L129" s="303"/>
    </row>
    <row r="130" spans="5:12" ht="0" hidden="1" customHeight="1" x14ac:dyDescent="0.25">
      <c r="E130" s="303"/>
      <c r="F130" s="303"/>
      <c r="G130" s="303"/>
      <c r="H130" s="303"/>
      <c r="I130" s="303"/>
      <c r="J130" s="303"/>
      <c r="K130" s="303"/>
      <c r="L130" s="303"/>
    </row>
    <row r="131" spans="5:12" ht="0" hidden="1" customHeight="1" x14ac:dyDescent="0.25">
      <c r="E131" s="303"/>
      <c r="F131" s="303"/>
      <c r="G131" s="303"/>
      <c r="H131" s="303"/>
      <c r="I131" s="303"/>
      <c r="J131" s="303"/>
      <c r="K131" s="303"/>
      <c r="L131" s="303"/>
    </row>
    <row r="132" spans="5:12" ht="0" hidden="1" customHeight="1" x14ac:dyDescent="0.25">
      <c r="E132" s="303"/>
      <c r="F132" s="303"/>
      <c r="G132" s="303"/>
      <c r="H132" s="303"/>
      <c r="I132" s="303"/>
      <c r="J132" s="303"/>
      <c r="K132" s="303"/>
      <c r="L132" s="303"/>
    </row>
    <row r="133" spans="5:12" ht="0" hidden="1" customHeight="1" x14ac:dyDescent="0.25">
      <c r="E133" s="303"/>
      <c r="F133" s="303"/>
      <c r="G133" s="303"/>
      <c r="H133" s="303"/>
      <c r="I133" s="303"/>
      <c r="J133" s="303"/>
      <c r="K133" s="303"/>
      <c r="L133" s="303"/>
    </row>
    <row r="134" spans="5:12" ht="0" hidden="1" customHeight="1" x14ac:dyDescent="0.25">
      <c r="E134" s="303"/>
      <c r="F134" s="303"/>
      <c r="G134" s="303"/>
      <c r="H134" s="303"/>
      <c r="I134" s="303"/>
      <c r="J134" s="303"/>
      <c r="K134" s="303"/>
      <c r="L134" s="303"/>
    </row>
    <row r="135" spans="5:12" ht="0" hidden="1" customHeight="1" x14ac:dyDescent="0.25">
      <c r="E135" s="303"/>
      <c r="F135" s="303"/>
      <c r="G135" s="303"/>
      <c r="H135" s="303"/>
      <c r="I135" s="303"/>
      <c r="J135" s="303"/>
      <c r="K135" s="303"/>
      <c r="L135" s="303"/>
    </row>
    <row r="136" spans="5:12" ht="0" hidden="1" customHeight="1" x14ac:dyDescent="0.25">
      <c r="E136" s="303"/>
      <c r="F136" s="303"/>
      <c r="G136" s="303"/>
      <c r="H136" s="303"/>
      <c r="I136" s="303"/>
      <c r="J136" s="303"/>
      <c r="K136" s="303"/>
      <c r="L136" s="303"/>
    </row>
    <row r="137" spans="5:12" ht="0" hidden="1" customHeight="1" x14ac:dyDescent="0.25">
      <c r="E137" s="303"/>
      <c r="F137" s="303"/>
      <c r="G137" s="303"/>
      <c r="H137" s="303"/>
      <c r="I137" s="303"/>
      <c r="J137" s="303"/>
      <c r="K137" s="303"/>
      <c r="L137" s="303"/>
    </row>
    <row r="138" spans="5:12" ht="0" hidden="1" customHeight="1" x14ac:dyDescent="0.25">
      <c r="E138" s="303"/>
      <c r="F138" s="303"/>
      <c r="G138" s="303"/>
      <c r="H138" s="303"/>
      <c r="I138" s="303"/>
      <c r="J138" s="303"/>
      <c r="K138" s="303"/>
      <c r="L138" s="303"/>
    </row>
    <row r="139" spans="5:12" ht="0" hidden="1" customHeight="1" x14ac:dyDescent="0.25">
      <c r="E139" s="303"/>
      <c r="F139" s="303"/>
      <c r="G139" s="303"/>
      <c r="H139" s="303"/>
      <c r="I139" s="303"/>
      <c r="J139" s="303"/>
      <c r="K139" s="303"/>
      <c r="L139" s="303"/>
    </row>
    <row r="140" spans="5:12" ht="0" hidden="1" customHeight="1" x14ac:dyDescent="0.25">
      <c r="E140" s="303"/>
      <c r="F140" s="303"/>
      <c r="G140" s="303"/>
      <c r="H140" s="303"/>
      <c r="I140" s="303"/>
      <c r="J140" s="303"/>
      <c r="K140" s="303"/>
      <c r="L140" s="303"/>
    </row>
    <row r="141" spans="5:12" ht="0" hidden="1" customHeight="1" x14ac:dyDescent="0.25">
      <c r="E141" s="303"/>
      <c r="F141" s="303"/>
      <c r="G141" s="303"/>
      <c r="H141" s="303"/>
      <c r="I141" s="303"/>
      <c r="J141" s="303"/>
      <c r="K141" s="303"/>
      <c r="L141" s="303"/>
    </row>
    <row r="142" spans="5:12" ht="0" hidden="1" customHeight="1" x14ac:dyDescent="0.25">
      <c r="E142" s="303"/>
      <c r="F142" s="303"/>
      <c r="G142" s="303"/>
      <c r="H142" s="303"/>
      <c r="I142" s="303"/>
      <c r="J142" s="303"/>
      <c r="K142" s="303"/>
      <c r="L142" s="303"/>
    </row>
    <row r="143" spans="5:12" ht="0" hidden="1" customHeight="1" x14ac:dyDescent="0.25">
      <c r="E143" s="303"/>
      <c r="F143" s="303"/>
      <c r="G143" s="303"/>
      <c r="H143" s="303"/>
      <c r="I143" s="303"/>
      <c r="J143" s="303"/>
      <c r="K143" s="303"/>
      <c r="L143" s="303"/>
    </row>
    <row r="144" spans="5:12" ht="0" hidden="1" customHeight="1" x14ac:dyDescent="0.25">
      <c r="E144" s="303"/>
      <c r="F144" s="303"/>
      <c r="G144" s="303"/>
      <c r="H144" s="303"/>
      <c r="I144" s="303"/>
      <c r="J144" s="303"/>
      <c r="K144" s="303"/>
      <c r="L144" s="303"/>
    </row>
    <row r="145" spans="5:12" ht="0" hidden="1" customHeight="1" x14ac:dyDescent="0.25">
      <c r="E145" s="303"/>
      <c r="F145" s="303"/>
      <c r="G145" s="303"/>
      <c r="H145" s="303"/>
      <c r="I145" s="303"/>
      <c r="J145" s="303"/>
      <c r="K145" s="303"/>
      <c r="L145" s="303"/>
    </row>
    <row r="146" spans="5:12" ht="0" hidden="1" customHeight="1" x14ac:dyDescent="0.25">
      <c r="E146" s="303"/>
      <c r="F146" s="303"/>
      <c r="G146" s="303"/>
      <c r="H146" s="303"/>
      <c r="I146" s="303"/>
      <c r="J146" s="303"/>
      <c r="K146" s="303"/>
      <c r="L146" s="303"/>
    </row>
    <row r="147" spans="5:12" ht="0" hidden="1" customHeight="1" x14ac:dyDescent="0.25">
      <c r="E147" s="303"/>
      <c r="F147" s="303"/>
      <c r="G147" s="303"/>
      <c r="H147" s="303"/>
      <c r="I147" s="303"/>
      <c r="J147" s="303"/>
      <c r="K147" s="303"/>
      <c r="L147" s="303"/>
    </row>
    <row r="148" spans="5:12" ht="0" hidden="1" customHeight="1" x14ac:dyDescent="0.25">
      <c r="E148" s="303"/>
      <c r="F148" s="303"/>
      <c r="G148" s="303"/>
      <c r="H148" s="303"/>
      <c r="I148" s="303"/>
      <c r="J148" s="303"/>
      <c r="K148" s="303"/>
      <c r="L148" s="303"/>
    </row>
    <row r="149" spans="5:12" ht="0" hidden="1" customHeight="1" x14ac:dyDescent="0.25">
      <c r="E149" s="303"/>
      <c r="F149" s="303"/>
      <c r="G149" s="303"/>
      <c r="H149" s="303"/>
      <c r="I149" s="303"/>
      <c r="J149" s="303"/>
      <c r="K149" s="303"/>
      <c r="L149" s="303"/>
    </row>
    <row r="150" spans="5:12" ht="0" hidden="1" customHeight="1" x14ac:dyDescent="0.25">
      <c r="E150" s="303"/>
      <c r="F150" s="303"/>
      <c r="G150" s="303"/>
      <c r="H150" s="303"/>
      <c r="I150" s="303"/>
      <c r="J150" s="303"/>
      <c r="K150" s="303"/>
      <c r="L150" s="303"/>
    </row>
    <row r="151" spans="5:12" ht="0" hidden="1" customHeight="1" x14ac:dyDescent="0.25">
      <c r="E151" s="303"/>
      <c r="F151" s="303"/>
      <c r="G151" s="303"/>
      <c r="H151" s="303"/>
      <c r="I151" s="303"/>
      <c r="J151" s="303"/>
      <c r="K151" s="303"/>
      <c r="L151" s="303"/>
    </row>
    <row r="152" spans="5:12" ht="0" hidden="1" customHeight="1" x14ac:dyDescent="0.25">
      <c r="E152" s="303"/>
      <c r="F152" s="303"/>
      <c r="G152" s="303"/>
      <c r="H152" s="303"/>
      <c r="I152" s="303"/>
      <c r="J152" s="303"/>
      <c r="K152" s="303"/>
      <c r="L152" s="303"/>
    </row>
    <row r="153" spans="5:12" ht="0" hidden="1" customHeight="1" x14ac:dyDescent="0.25">
      <c r="E153" s="303"/>
      <c r="F153" s="303"/>
      <c r="G153" s="303"/>
      <c r="H153" s="303"/>
      <c r="I153" s="303"/>
      <c r="J153" s="303"/>
      <c r="K153" s="303"/>
      <c r="L153" s="303"/>
    </row>
    <row r="154" spans="5:12" ht="0" hidden="1" customHeight="1" x14ac:dyDescent="0.25">
      <c r="E154" s="303"/>
      <c r="F154" s="303"/>
      <c r="G154" s="303"/>
      <c r="H154" s="303"/>
      <c r="I154" s="303"/>
      <c r="J154" s="303"/>
      <c r="K154" s="303"/>
      <c r="L154" s="303"/>
    </row>
    <row r="155" spans="5:12" ht="0" hidden="1" customHeight="1" x14ac:dyDescent="0.25">
      <c r="E155" s="303"/>
      <c r="F155" s="303"/>
      <c r="G155" s="303"/>
      <c r="H155" s="303"/>
      <c r="I155" s="303"/>
      <c r="J155" s="303"/>
      <c r="K155" s="303"/>
      <c r="L155" s="303"/>
    </row>
    <row r="156" spans="5:12" ht="0" hidden="1" customHeight="1" x14ac:dyDescent="0.25">
      <c r="E156" s="303"/>
      <c r="F156" s="303"/>
      <c r="G156" s="303"/>
      <c r="H156" s="303"/>
      <c r="I156" s="303"/>
      <c r="J156" s="303"/>
      <c r="K156" s="303"/>
      <c r="L156" s="303"/>
    </row>
    <row r="157" spans="5:12" ht="0" hidden="1" customHeight="1" x14ac:dyDescent="0.25">
      <c r="E157" s="303"/>
      <c r="F157" s="303"/>
      <c r="G157" s="303"/>
      <c r="H157" s="303"/>
      <c r="I157" s="303"/>
      <c r="J157" s="303"/>
      <c r="K157" s="303"/>
      <c r="L157" s="303"/>
    </row>
    <row r="158" spans="5:12" ht="0" hidden="1" customHeight="1" x14ac:dyDescent="0.25">
      <c r="E158" s="303"/>
      <c r="F158" s="303"/>
      <c r="G158" s="303"/>
      <c r="H158" s="303"/>
      <c r="I158" s="303"/>
      <c r="J158" s="303"/>
      <c r="K158" s="303"/>
      <c r="L158" s="303"/>
    </row>
    <row r="159" spans="5:12" ht="0" hidden="1" customHeight="1" x14ac:dyDescent="0.25">
      <c r="E159" s="303"/>
      <c r="F159" s="303"/>
      <c r="G159" s="303"/>
      <c r="H159" s="303"/>
      <c r="I159" s="303"/>
      <c r="J159" s="303"/>
      <c r="K159" s="303"/>
      <c r="L159" s="303"/>
    </row>
    <row r="160" spans="5:12" ht="0" hidden="1" customHeight="1" x14ac:dyDescent="0.25">
      <c r="E160" s="303"/>
      <c r="F160" s="303"/>
      <c r="G160" s="303"/>
      <c r="H160" s="303"/>
      <c r="I160" s="303"/>
      <c r="J160" s="303"/>
      <c r="K160" s="303"/>
      <c r="L160" s="303"/>
    </row>
    <row r="161" spans="5:12" ht="0" hidden="1" customHeight="1" x14ac:dyDescent="0.25">
      <c r="E161" s="303"/>
      <c r="F161" s="303"/>
      <c r="G161" s="303"/>
      <c r="H161" s="303"/>
      <c r="I161" s="303"/>
      <c r="J161" s="303"/>
      <c r="K161" s="303"/>
      <c r="L161" s="303"/>
    </row>
    <row r="162" spans="5:12" ht="0" hidden="1" customHeight="1" x14ac:dyDescent="0.25">
      <c r="E162" s="303"/>
      <c r="F162" s="303"/>
      <c r="G162" s="303"/>
      <c r="H162" s="303"/>
      <c r="I162" s="303"/>
      <c r="J162" s="303"/>
      <c r="K162" s="303"/>
      <c r="L162" s="303"/>
    </row>
    <row r="163" spans="5:12" ht="0" hidden="1" customHeight="1" x14ac:dyDescent="0.25">
      <c r="E163" s="303"/>
      <c r="F163" s="303"/>
      <c r="G163" s="303"/>
      <c r="H163" s="303"/>
      <c r="I163" s="303"/>
      <c r="J163" s="303"/>
      <c r="K163" s="303"/>
      <c r="L163" s="303"/>
    </row>
    <row r="164" spans="5:12" ht="0" hidden="1" customHeight="1" x14ac:dyDescent="0.25">
      <c r="E164" s="303"/>
      <c r="F164" s="303"/>
      <c r="G164" s="303"/>
      <c r="H164" s="303"/>
      <c r="I164" s="303"/>
      <c r="J164" s="303"/>
      <c r="K164" s="303"/>
      <c r="L164" s="303"/>
    </row>
    <row r="165" spans="5:12" ht="0" hidden="1" customHeight="1" x14ac:dyDescent="0.25">
      <c r="E165" s="303"/>
      <c r="F165" s="303"/>
      <c r="G165" s="303"/>
      <c r="H165" s="303"/>
      <c r="I165" s="303"/>
      <c r="J165" s="303"/>
      <c r="K165" s="303"/>
      <c r="L165" s="303"/>
    </row>
    <row r="166" spans="5:12" ht="0" hidden="1" customHeight="1" x14ac:dyDescent="0.25">
      <c r="E166" s="303"/>
      <c r="F166" s="303"/>
      <c r="G166" s="303"/>
      <c r="H166" s="303"/>
      <c r="I166" s="303"/>
      <c r="J166" s="303"/>
      <c r="K166" s="303"/>
      <c r="L166" s="303"/>
    </row>
    <row r="167" spans="5:12" ht="0" hidden="1" customHeight="1" x14ac:dyDescent="0.25">
      <c r="E167" s="303"/>
      <c r="F167" s="303"/>
      <c r="G167" s="303"/>
      <c r="H167" s="303"/>
      <c r="I167" s="303"/>
      <c r="J167" s="303"/>
      <c r="K167" s="303"/>
      <c r="L167" s="303"/>
    </row>
    <row r="168" spans="5:12" ht="0" hidden="1" customHeight="1" x14ac:dyDescent="0.25">
      <c r="E168" s="303"/>
      <c r="F168" s="303"/>
      <c r="G168" s="303"/>
      <c r="H168" s="303"/>
      <c r="I168" s="303"/>
      <c r="J168" s="303"/>
      <c r="K168" s="303"/>
      <c r="L168" s="303"/>
    </row>
    <row r="169" spans="5:12" ht="0" hidden="1" customHeight="1" x14ac:dyDescent="0.25">
      <c r="E169" s="303"/>
      <c r="F169" s="303"/>
      <c r="G169" s="303"/>
      <c r="H169" s="303"/>
      <c r="I169" s="303"/>
      <c r="J169" s="303"/>
      <c r="K169" s="303"/>
      <c r="L169" s="303"/>
    </row>
    <row r="170" spans="5:12" ht="0" hidden="1" customHeight="1" x14ac:dyDescent="0.25">
      <c r="E170" s="303"/>
      <c r="F170" s="303"/>
      <c r="G170" s="303"/>
      <c r="H170" s="303"/>
      <c r="I170" s="303"/>
      <c r="J170" s="303"/>
      <c r="K170" s="303"/>
      <c r="L170" s="303"/>
    </row>
    <row r="171" spans="5:12" ht="0" hidden="1" customHeight="1" x14ac:dyDescent="0.25">
      <c r="E171" s="303"/>
      <c r="F171" s="303"/>
      <c r="G171" s="303"/>
      <c r="H171" s="303"/>
      <c r="I171" s="303"/>
      <c r="J171" s="303"/>
      <c r="K171" s="303"/>
      <c r="L171" s="303"/>
    </row>
    <row r="172" spans="5:12" ht="0" hidden="1" customHeight="1" x14ac:dyDescent="0.25">
      <c r="E172" s="303"/>
      <c r="F172" s="303"/>
      <c r="G172" s="303"/>
      <c r="H172" s="303"/>
      <c r="I172" s="303"/>
      <c r="J172" s="303"/>
      <c r="K172" s="303"/>
      <c r="L172" s="303"/>
    </row>
    <row r="173" spans="5:12" ht="0" hidden="1" customHeight="1" x14ac:dyDescent="0.25">
      <c r="E173" s="303"/>
      <c r="F173" s="303"/>
      <c r="G173" s="303"/>
      <c r="H173" s="303"/>
      <c r="I173" s="303"/>
      <c r="J173" s="303"/>
      <c r="K173" s="303"/>
      <c r="L173" s="303"/>
    </row>
    <row r="174" spans="5:12" ht="0" hidden="1" customHeight="1" x14ac:dyDescent="0.25">
      <c r="E174" s="303"/>
      <c r="F174" s="303"/>
      <c r="G174" s="303"/>
      <c r="H174" s="303"/>
      <c r="I174" s="303"/>
      <c r="J174" s="303"/>
      <c r="K174" s="303"/>
      <c r="L174" s="303"/>
    </row>
    <row r="175" spans="5:12" ht="0" hidden="1" customHeight="1" x14ac:dyDescent="0.25">
      <c r="E175" s="303"/>
      <c r="F175" s="303"/>
      <c r="G175" s="303"/>
      <c r="H175" s="303"/>
      <c r="I175" s="303"/>
      <c r="J175" s="303"/>
      <c r="K175" s="303"/>
      <c r="L175" s="303"/>
    </row>
    <row r="176" spans="5:12" ht="0" hidden="1" customHeight="1" x14ac:dyDescent="0.25">
      <c r="E176" s="303"/>
      <c r="F176" s="303"/>
      <c r="G176" s="303"/>
      <c r="H176" s="303"/>
      <c r="I176" s="303"/>
      <c r="J176" s="303"/>
      <c r="K176" s="303"/>
      <c r="L176" s="303"/>
    </row>
    <row r="177" spans="5:12" ht="0" hidden="1" customHeight="1" x14ac:dyDescent="0.25">
      <c r="E177" s="303"/>
      <c r="F177" s="303"/>
      <c r="G177" s="303"/>
      <c r="H177" s="303"/>
      <c r="I177" s="303"/>
      <c r="J177" s="303"/>
      <c r="K177" s="303"/>
      <c r="L177" s="303"/>
    </row>
    <row r="178" spans="5:12" ht="0" hidden="1" customHeight="1" x14ac:dyDescent="0.25">
      <c r="E178" s="303"/>
      <c r="F178" s="303"/>
      <c r="G178" s="303"/>
      <c r="H178" s="303"/>
      <c r="I178" s="303"/>
      <c r="J178" s="303"/>
      <c r="K178" s="303"/>
      <c r="L178" s="303"/>
    </row>
    <row r="179" spans="5:12" ht="0" hidden="1" customHeight="1" x14ac:dyDescent="0.25">
      <c r="E179" s="303"/>
      <c r="F179" s="303"/>
      <c r="G179" s="303"/>
      <c r="H179" s="303"/>
      <c r="I179" s="303"/>
      <c r="J179" s="303"/>
      <c r="K179" s="303"/>
      <c r="L179" s="303"/>
    </row>
    <row r="180" spans="5:12" ht="0" hidden="1" customHeight="1" x14ac:dyDescent="0.25">
      <c r="E180" s="303"/>
      <c r="F180" s="303"/>
      <c r="G180" s="303"/>
      <c r="H180" s="303"/>
      <c r="I180" s="303"/>
      <c r="J180" s="303"/>
      <c r="K180" s="303"/>
      <c r="L180" s="303"/>
    </row>
    <row r="181" spans="5:12" ht="0" hidden="1" customHeight="1" x14ac:dyDescent="0.25">
      <c r="E181" s="303"/>
      <c r="F181" s="303"/>
      <c r="G181" s="303"/>
      <c r="H181" s="303"/>
      <c r="I181" s="303"/>
      <c r="J181" s="303"/>
      <c r="K181" s="303"/>
      <c r="L181" s="303"/>
    </row>
    <row r="182" spans="5:12" ht="0" hidden="1" customHeight="1" x14ac:dyDescent="0.25">
      <c r="E182" s="303"/>
      <c r="F182" s="303"/>
      <c r="G182" s="303"/>
      <c r="H182" s="303"/>
      <c r="I182" s="303"/>
      <c r="J182" s="303"/>
      <c r="K182" s="303"/>
      <c r="L182" s="303"/>
    </row>
    <row r="183" spans="5:12" ht="0" hidden="1" customHeight="1" x14ac:dyDescent="0.25">
      <c r="E183" s="303"/>
      <c r="F183" s="303"/>
      <c r="G183" s="303"/>
      <c r="H183" s="303"/>
      <c r="I183" s="303"/>
      <c r="J183" s="303"/>
      <c r="K183" s="303"/>
      <c r="L183" s="303"/>
    </row>
    <row r="184" spans="5:12" ht="0" hidden="1" customHeight="1" x14ac:dyDescent="0.25">
      <c r="E184" s="303"/>
      <c r="F184" s="303"/>
      <c r="G184" s="303"/>
      <c r="H184" s="303"/>
      <c r="I184" s="303"/>
      <c r="J184" s="303"/>
      <c r="K184" s="303"/>
      <c r="L184" s="303"/>
    </row>
    <row r="185" spans="5:12" ht="0" hidden="1" customHeight="1" x14ac:dyDescent="0.25">
      <c r="E185" s="303"/>
      <c r="F185" s="303"/>
      <c r="G185" s="303"/>
      <c r="H185" s="303"/>
      <c r="I185" s="303"/>
      <c r="J185" s="303"/>
      <c r="K185" s="303"/>
      <c r="L185" s="303"/>
    </row>
    <row r="186" spans="5:12" ht="0" hidden="1" customHeight="1" x14ac:dyDescent="0.25">
      <c r="E186" s="303"/>
      <c r="F186" s="303"/>
      <c r="G186" s="303"/>
      <c r="H186" s="303"/>
      <c r="I186" s="303"/>
      <c r="J186" s="303"/>
      <c r="K186" s="303"/>
      <c r="L186" s="303"/>
    </row>
    <row r="187" spans="5:12" ht="0" hidden="1" customHeight="1" x14ac:dyDescent="0.25">
      <c r="E187" s="303"/>
      <c r="F187" s="303"/>
      <c r="G187" s="303"/>
      <c r="H187" s="303"/>
      <c r="I187" s="303"/>
      <c r="J187" s="303"/>
      <c r="K187" s="303"/>
      <c r="L187" s="303"/>
    </row>
    <row r="188" spans="5:12" ht="0" hidden="1" customHeight="1" x14ac:dyDescent="0.25">
      <c r="E188" s="303"/>
      <c r="F188" s="303"/>
      <c r="G188" s="303"/>
      <c r="H188" s="303"/>
      <c r="I188" s="303"/>
      <c r="J188" s="303"/>
      <c r="K188" s="303"/>
      <c r="L188" s="303"/>
    </row>
    <row r="189" spans="5:12" ht="0" hidden="1" customHeight="1" x14ac:dyDescent="0.25">
      <c r="E189" s="303"/>
      <c r="F189" s="303"/>
      <c r="G189" s="303"/>
      <c r="H189" s="303"/>
      <c r="I189" s="303"/>
      <c r="J189" s="303"/>
      <c r="K189" s="303"/>
      <c r="L189" s="303"/>
    </row>
    <row r="190" spans="5:12" ht="0" hidden="1" customHeight="1" x14ac:dyDescent="0.25">
      <c r="E190" s="303"/>
      <c r="F190" s="303"/>
      <c r="G190" s="303"/>
      <c r="H190" s="303"/>
      <c r="I190" s="303"/>
      <c r="J190" s="303"/>
      <c r="K190" s="303"/>
      <c r="L190" s="303"/>
    </row>
    <row r="191" spans="5:12" ht="0" hidden="1" customHeight="1" x14ac:dyDescent="0.25">
      <c r="E191" s="303"/>
      <c r="F191" s="303"/>
      <c r="G191" s="303"/>
      <c r="H191" s="303"/>
      <c r="I191" s="303"/>
      <c r="J191" s="303"/>
      <c r="K191" s="303"/>
      <c r="L191" s="303"/>
    </row>
    <row r="192" spans="5:12" ht="0" hidden="1" customHeight="1" x14ac:dyDescent="0.25">
      <c r="E192" s="303"/>
      <c r="F192" s="303"/>
      <c r="G192" s="303"/>
      <c r="H192" s="303"/>
      <c r="I192" s="303"/>
      <c r="J192" s="303"/>
      <c r="K192" s="303"/>
      <c r="L192" s="303"/>
    </row>
    <row r="193" spans="5:12" ht="0" hidden="1" customHeight="1" x14ac:dyDescent="0.25">
      <c r="E193" s="303"/>
      <c r="F193" s="303"/>
      <c r="G193" s="303"/>
      <c r="H193" s="303"/>
      <c r="I193" s="303"/>
      <c r="J193" s="303"/>
      <c r="K193" s="303"/>
      <c r="L193" s="303"/>
    </row>
    <row r="194" spans="5:12" ht="0" hidden="1" customHeight="1" x14ac:dyDescent="0.25">
      <c r="E194" s="303"/>
      <c r="F194" s="303"/>
      <c r="G194" s="303"/>
      <c r="H194" s="303"/>
      <c r="I194" s="303"/>
      <c r="J194" s="303"/>
      <c r="K194" s="303"/>
      <c r="L194" s="303"/>
    </row>
    <row r="195" spans="5:12" ht="0" hidden="1" customHeight="1" x14ac:dyDescent="0.25">
      <c r="E195" s="303"/>
      <c r="F195" s="303"/>
      <c r="G195" s="303"/>
      <c r="H195" s="303"/>
      <c r="I195" s="303"/>
      <c r="J195" s="303"/>
      <c r="K195" s="303"/>
      <c r="L195" s="303"/>
    </row>
    <row r="196" spans="5:12" ht="0" hidden="1" customHeight="1" x14ac:dyDescent="0.25">
      <c r="E196" s="303"/>
      <c r="F196" s="303"/>
      <c r="G196" s="303"/>
      <c r="H196" s="303"/>
      <c r="I196" s="303"/>
      <c r="J196" s="303"/>
      <c r="K196" s="303"/>
      <c r="L196" s="303"/>
    </row>
    <row r="197" spans="5:12" ht="0" hidden="1" customHeight="1" x14ac:dyDescent="0.25">
      <c r="E197" s="303"/>
      <c r="F197" s="303"/>
      <c r="G197" s="303"/>
      <c r="H197" s="303"/>
      <c r="I197" s="303"/>
      <c r="J197" s="303"/>
      <c r="K197" s="303"/>
      <c r="L197" s="303"/>
    </row>
    <row r="198" spans="5:12" ht="0" hidden="1" customHeight="1" x14ac:dyDescent="0.25">
      <c r="E198" s="303"/>
      <c r="F198" s="303"/>
      <c r="G198" s="303"/>
      <c r="H198" s="303"/>
      <c r="I198" s="303"/>
      <c r="J198" s="303"/>
      <c r="K198" s="303"/>
      <c r="L198" s="303"/>
    </row>
    <row r="199" spans="5:12" ht="0" hidden="1" customHeight="1" x14ac:dyDescent="0.25">
      <c r="E199" s="303"/>
      <c r="F199" s="303"/>
      <c r="G199" s="303"/>
      <c r="H199" s="303"/>
      <c r="I199" s="303"/>
      <c r="J199" s="303"/>
      <c r="K199" s="303"/>
      <c r="L199" s="303"/>
    </row>
    <row r="200" spans="5:12" ht="0" hidden="1" customHeight="1" x14ac:dyDescent="0.25">
      <c r="E200" s="303"/>
      <c r="F200" s="303"/>
      <c r="G200" s="303"/>
      <c r="H200" s="303"/>
      <c r="I200" s="303"/>
      <c r="J200" s="303"/>
      <c r="K200" s="303"/>
      <c r="L200" s="303"/>
    </row>
    <row r="201" spans="5:12" ht="0" hidden="1" customHeight="1" x14ac:dyDescent="0.25">
      <c r="E201" s="303"/>
      <c r="F201" s="303"/>
      <c r="G201" s="303"/>
      <c r="H201" s="303"/>
      <c r="I201" s="303"/>
      <c r="J201" s="303"/>
      <c r="K201" s="303"/>
      <c r="L201" s="303"/>
    </row>
    <row r="202" spans="5:12" ht="0" hidden="1" customHeight="1" x14ac:dyDescent="0.25">
      <c r="E202" s="303"/>
      <c r="F202" s="303"/>
      <c r="G202" s="303"/>
      <c r="H202" s="303"/>
      <c r="I202" s="303"/>
      <c r="J202" s="303"/>
      <c r="K202" s="303"/>
      <c r="L202" s="303"/>
    </row>
    <row r="203" spans="5:12" ht="0" hidden="1" customHeight="1" x14ac:dyDescent="0.25">
      <c r="E203" s="303"/>
      <c r="F203" s="303"/>
      <c r="G203" s="303"/>
      <c r="H203" s="303"/>
      <c r="I203" s="303"/>
      <c r="J203" s="303"/>
      <c r="K203" s="303"/>
      <c r="L203" s="303"/>
    </row>
    <row r="204" spans="5:12" ht="0" hidden="1" customHeight="1" x14ac:dyDescent="0.25">
      <c r="E204" s="303"/>
      <c r="F204" s="303"/>
      <c r="G204" s="303"/>
      <c r="H204" s="303"/>
      <c r="I204" s="303"/>
      <c r="J204" s="303"/>
      <c r="K204" s="303"/>
      <c r="L204" s="303"/>
    </row>
    <row r="205" spans="5:12" ht="0" hidden="1" customHeight="1" x14ac:dyDescent="0.25">
      <c r="E205" s="303"/>
      <c r="F205" s="303"/>
      <c r="G205" s="303"/>
      <c r="H205" s="303"/>
      <c r="I205" s="303"/>
      <c r="J205" s="303"/>
      <c r="K205" s="303"/>
      <c r="L205" s="303"/>
    </row>
    <row r="206" spans="5:12" ht="0" hidden="1" customHeight="1" x14ac:dyDescent="0.25">
      <c r="E206" s="303"/>
      <c r="F206" s="303"/>
      <c r="G206" s="303"/>
      <c r="I206" s="303"/>
      <c r="J206" s="303"/>
      <c r="K206" s="303"/>
      <c r="L206" s="303"/>
    </row>
    <row r="207" spans="5:12" ht="0" hidden="1" customHeight="1" x14ac:dyDescent="0.25">
      <c r="E207" s="303"/>
      <c r="F207" s="303"/>
      <c r="G207" s="303"/>
      <c r="I207" s="303"/>
      <c r="J207" s="303"/>
      <c r="K207" s="303"/>
      <c r="L207" s="303"/>
    </row>
    <row r="208" spans="5:12" ht="0" hidden="1" customHeight="1" x14ac:dyDescent="0.25">
      <c r="E208" s="303"/>
      <c r="F208" s="303"/>
      <c r="G208" s="303"/>
      <c r="I208" s="303"/>
      <c r="J208" s="303"/>
      <c r="K208" s="303"/>
      <c r="L208" s="303"/>
    </row>
    <row r="209" spans="5:12" ht="0" hidden="1" customHeight="1" x14ac:dyDescent="0.25">
      <c r="E209" s="303"/>
      <c r="F209" s="303"/>
      <c r="G209" s="303"/>
      <c r="I209" s="303"/>
      <c r="J209" s="303"/>
      <c r="K209" s="303"/>
      <c r="L209" s="303"/>
    </row>
    <row r="210" spans="5:12" ht="0" hidden="1" customHeight="1" x14ac:dyDescent="0.25">
      <c r="E210" s="303"/>
      <c r="F210" s="303"/>
      <c r="G210" s="303"/>
      <c r="I210" s="303"/>
      <c r="J210" s="303"/>
      <c r="K210" s="303"/>
      <c r="L210" s="303"/>
    </row>
    <row r="211" spans="5:12" ht="0" hidden="1" customHeight="1" x14ac:dyDescent="0.25">
      <c r="E211" s="303"/>
      <c r="F211" s="303"/>
      <c r="G211" s="303"/>
      <c r="I211" s="303"/>
      <c r="J211" s="303"/>
      <c r="K211" s="303"/>
      <c r="L211" s="303"/>
    </row>
    <row r="212" spans="5:12" ht="0" hidden="1" customHeight="1" x14ac:dyDescent="0.25">
      <c r="E212" s="303"/>
      <c r="F212" s="303"/>
      <c r="G212" s="303"/>
      <c r="I212" s="303"/>
      <c r="J212" s="303"/>
      <c r="K212" s="303"/>
      <c r="L212" s="303"/>
    </row>
    <row r="213" spans="5:12" ht="0" hidden="1" customHeight="1" x14ac:dyDescent="0.25">
      <c r="E213" s="303"/>
      <c r="F213" s="303"/>
      <c r="G213" s="303"/>
      <c r="I213" s="303"/>
      <c r="J213" s="303"/>
      <c r="K213" s="303"/>
      <c r="L213" s="303"/>
    </row>
    <row r="214" spans="5:12" ht="0" hidden="1" customHeight="1" x14ac:dyDescent="0.25">
      <c r="E214" s="303"/>
      <c r="F214" s="303"/>
      <c r="G214" s="303"/>
      <c r="I214" s="303"/>
      <c r="J214" s="303"/>
      <c r="K214" s="303"/>
      <c r="L214" s="303"/>
    </row>
    <row r="215" spans="5:12" ht="0" hidden="1" customHeight="1" x14ac:dyDescent="0.25">
      <c r="E215" s="303"/>
      <c r="F215" s="303"/>
      <c r="G215" s="303"/>
      <c r="I215" s="303"/>
      <c r="J215" s="303"/>
      <c r="K215" s="303"/>
      <c r="L215" s="303"/>
    </row>
    <row r="216" spans="5:12" ht="0" hidden="1" customHeight="1" x14ac:dyDescent="0.25">
      <c r="E216" s="303"/>
      <c r="F216" s="303"/>
      <c r="G216" s="303"/>
      <c r="I216" s="303"/>
      <c r="J216" s="303"/>
      <c r="K216" s="303"/>
      <c r="L216" s="303"/>
    </row>
    <row r="217" spans="5:12" ht="0" hidden="1" customHeight="1" x14ac:dyDescent="0.25">
      <c r="E217" s="303"/>
      <c r="F217" s="303"/>
      <c r="G217" s="303"/>
      <c r="I217" s="303"/>
      <c r="J217" s="303"/>
      <c r="K217" s="303"/>
      <c r="L217" s="303"/>
    </row>
    <row r="218" spans="5:12" ht="0" hidden="1" customHeight="1" x14ac:dyDescent="0.25">
      <c r="E218" s="303"/>
      <c r="F218" s="303"/>
      <c r="G218" s="303"/>
      <c r="I218" s="303"/>
      <c r="J218" s="303"/>
      <c r="K218" s="303"/>
      <c r="L218" s="303"/>
    </row>
    <row r="219" spans="5:12" ht="0" hidden="1" customHeight="1" x14ac:dyDescent="0.25">
      <c r="E219" s="303"/>
      <c r="F219" s="303"/>
      <c r="G219" s="303"/>
      <c r="I219" s="303"/>
      <c r="J219" s="303"/>
      <c r="K219" s="303"/>
      <c r="L219" s="303"/>
    </row>
    <row r="220" spans="5:12" ht="0" hidden="1" customHeight="1" x14ac:dyDescent="0.25">
      <c r="E220" s="303"/>
      <c r="F220" s="303"/>
      <c r="G220" s="303"/>
      <c r="I220" s="303"/>
      <c r="J220" s="303"/>
      <c r="K220" s="303"/>
      <c r="L220" s="303"/>
    </row>
    <row r="221" spans="5:12" ht="0" hidden="1" customHeight="1" x14ac:dyDescent="0.25">
      <c r="E221" s="303"/>
      <c r="F221" s="303"/>
      <c r="G221" s="303"/>
      <c r="I221" s="303"/>
      <c r="J221" s="303"/>
      <c r="K221" s="303"/>
      <c r="L221" s="303"/>
    </row>
    <row r="222" spans="5:12" ht="0" hidden="1" customHeight="1" x14ac:dyDescent="0.25">
      <c r="E222" s="303"/>
      <c r="F222" s="303"/>
      <c r="J222" s="303"/>
      <c r="K222" s="303"/>
      <c r="L222" s="303"/>
    </row>
    <row r="223" spans="5:12" ht="0" hidden="1" customHeight="1" x14ac:dyDescent="0.25">
      <c r="J223" s="303"/>
      <c r="K223" s="303"/>
      <c r="L223" s="303"/>
    </row>
    <row r="224" spans="5:12" ht="0" hidden="1" customHeight="1" x14ac:dyDescent="0.25">
      <c r="J224" s="303"/>
      <c r="K224" s="303"/>
      <c r="L224" s="303"/>
    </row>
    <row r="225" spans="10:12" ht="0" hidden="1" customHeight="1" x14ac:dyDescent="0.25">
      <c r="J225" s="303"/>
      <c r="K225" s="303"/>
      <c r="L225" s="303"/>
    </row>
    <row r="226" spans="10:12" ht="0" hidden="1" customHeight="1" x14ac:dyDescent="0.25">
      <c r="J226" s="303"/>
      <c r="K226" s="303"/>
      <c r="L226" s="303"/>
    </row>
    <row r="227" spans="10:12" ht="0" hidden="1" customHeight="1" x14ac:dyDescent="0.25">
      <c r="J227" s="303"/>
      <c r="K227" s="303"/>
      <c r="L227" s="303"/>
    </row>
    <row r="228" spans="10:12" ht="0" hidden="1" customHeight="1" x14ac:dyDescent="0.25">
      <c r="J228" s="303"/>
      <c r="K228" s="303"/>
      <c r="L228" s="303"/>
    </row>
    <row r="229" spans="10:12" ht="0" hidden="1" customHeight="1" x14ac:dyDescent="0.25">
      <c r="J229" s="303"/>
      <c r="K229" s="303"/>
      <c r="L229" s="303"/>
    </row>
    <row r="230" spans="10:12" ht="0" hidden="1" customHeight="1" x14ac:dyDescent="0.25">
      <c r="J230" s="303"/>
      <c r="K230" s="303"/>
      <c r="L230" s="303"/>
    </row>
    <row r="231" spans="10:12" ht="0" hidden="1" customHeight="1" x14ac:dyDescent="0.25"/>
    <row r="232" spans="10:12" ht="0" hidden="1" customHeight="1" x14ac:dyDescent="0.25"/>
    <row r="233" spans="10:12" ht="0" hidden="1" customHeight="1" x14ac:dyDescent="0.25"/>
    <row r="234" spans="10:12" ht="0" hidden="1" customHeight="1" x14ac:dyDescent="0.25"/>
  </sheetData>
  <sheetProtection password="ECAB" sheet="1" objects="1" scenarios="1"/>
  <phoneticPr fontId="0" type="noConversion"/>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Roman,Regular"2016 Law Firm Statistical Survey
&amp;D &amp;T</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116</vt:i4>
      </vt:variant>
    </vt:vector>
  </HeadingPairs>
  <TitlesOfParts>
    <vt:vector size="132" baseType="lpstr">
      <vt:lpstr>Cover</vt:lpstr>
      <vt:lpstr>F1</vt:lpstr>
      <vt:lpstr>F2</vt:lpstr>
      <vt:lpstr>F3</vt:lpstr>
      <vt:lpstr>F4</vt:lpstr>
      <vt:lpstr>F5-WS</vt:lpstr>
      <vt:lpstr>F5</vt:lpstr>
      <vt:lpstr>F6-WS</vt:lpstr>
      <vt:lpstr>F6</vt:lpstr>
      <vt:lpstr>F7</vt:lpstr>
      <vt:lpstr>F8</vt:lpstr>
      <vt:lpstr>F9</vt:lpstr>
      <vt:lpstr>F10</vt:lpstr>
      <vt:lpstr>Per Lawyer Report</vt:lpstr>
      <vt:lpstr>Averages Report</vt:lpstr>
      <vt:lpstr>Reference</vt:lpstr>
      <vt:lpstr>I_F10.L02d_oth</vt:lpstr>
      <vt:lpstr>I_F10.L04g_oth</vt:lpstr>
      <vt:lpstr>I_F10.L05e_oth</vt:lpstr>
      <vt:lpstr>I_F10.L07o_oth</vt:lpstr>
      <vt:lpstr>I_FIRM_ID</vt:lpstr>
      <vt:lpstr>I_FIRM_NAME</vt:lpstr>
      <vt:lpstr>I_FOH</vt:lpstr>
      <vt:lpstr>I_PRINT_SUPPRESS_COO</vt:lpstr>
      <vt:lpstr>I_PRINT_SUPPRESS_OTHER_CSUITES</vt:lpstr>
      <vt:lpstr>I_PRINT_SUPPRESS_OTHER_DIRECTORS</vt:lpstr>
      <vt:lpstr>Offices</vt:lpstr>
      <vt:lpstr>'Averages Report'!Print_Area</vt:lpstr>
      <vt:lpstr>'F1'!Print_Area</vt:lpstr>
      <vt:lpstr>'F10'!Print_Area</vt:lpstr>
      <vt:lpstr>'F2'!Print_Area</vt:lpstr>
      <vt:lpstr>'F3'!Print_Area</vt:lpstr>
      <vt:lpstr>'F4'!Print_Area</vt:lpstr>
      <vt:lpstr>'F5'!Print_Area</vt:lpstr>
      <vt:lpstr>'F5-WS'!Print_Area</vt:lpstr>
      <vt:lpstr>'F6'!Print_Area</vt:lpstr>
      <vt:lpstr>'F6-WS'!Print_Area</vt:lpstr>
      <vt:lpstr>'F7'!Print_Area</vt:lpstr>
      <vt:lpstr>'F8'!Print_Area</vt:lpstr>
      <vt:lpstr>'F9'!Print_Area</vt:lpstr>
      <vt:lpstr>'Per Lawyer Report'!Print_Area</vt:lpstr>
      <vt:lpstr>'Averages Report'!Print_Titles</vt:lpstr>
      <vt:lpstr>'F1'!Print_Titles</vt:lpstr>
      <vt:lpstr>'F10'!Print_Titles</vt:lpstr>
      <vt:lpstr>'F2'!Print_Titles</vt:lpstr>
      <vt:lpstr>'F3'!Print_Titles</vt:lpstr>
      <vt:lpstr>'F5'!Print_Titles</vt:lpstr>
      <vt:lpstr>'F5-WS'!Print_Titles</vt:lpstr>
      <vt:lpstr>'F6'!Print_Titles</vt:lpstr>
      <vt:lpstr>'F6-WS'!Print_Titles</vt:lpstr>
      <vt:lpstr>'F7'!Print_Titles</vt:lpstr>
      <vt:lpstr>'F8'!Print_Titles</vt:lpstr>
      <vt:lpstr>'F9'!Print_Titles</vt:lpstr>
      <vt:lpstr>'Per Lawyer Report'!Print_Titles</vt:lpstr>
      <vt:lpstr>R_F10</vt:lpstr>
      <vt:lpstr>R_F2</vt:lpstr>
      <vt:lpstr>R_F3</vt:lpstr>
      <vt:lpstr>R_F4b</vt:lpstr>
      <vt:lpstr>R_F4f</vt:lpstr>
      <vt:lpstr>R_F4p</vt:lpstr>
      <vt:lpstr>R_F4s</vt:lpstr>
      <vt:lpstr>R_F5</vt:lpstr>
      <vt:lpstr>R_F5WS</vt:lpstr>
      <vt:lpstr>R_F6</vt:lpstr>
      <vt:lpstr>R_F6WS</vt:lpstr>
      <vt:lpstr>R_F7</vt:lpstr>
      <vt:lpstr>R_F8</vt:lpstr>
      <vt:lpstr>R_F9</vt:lpstr>
      <vt:lpstr>ref15Ofc</vt:lpstr>
      <vt:lpstr>ref30Ofc</vt:lpstr>
      <vt:lpstr>refAveragesRpt</vt:lpstr>
      <vt:lpstr>refCoverNote</vt:lpstr>
      <vt:lpstr>refDETSubmission</vt:lpstr>
      <vt:lpstr>refDROfc</vt:lpstr>
      <vt:lpstr>refFWRange</vt:lpstr>
      <vt:lpstr>refMaxF1</vt:lpstr>
      <vt:lpstr>refMaxF1Rows</vt:lpstr>
      <vt:lpstr>refMaxSheets</vt:lpstr>
      <vt:lpstr>refMO</vt:lpstr>
      <vt:lpstr>refNoFWRange</vt:lpstr>
      <vt:lpstr>refOfc1</vt:lpstr>
      <vt:lpstr>refOfc10</vt:lpstr>
      <vt:lpstr>refOfc11</vt:lpstr>
      <vt:lpstr>refOfc12</vt:lpstr>
      <vt:lpstr>refOfc13</vt:lpstr>
      <vt:lpstr>refOfc14</vt:lpstr>
      <vt:lpstr>refOfc15</vt:lpstr>
      <vt:lpstr>refOfc16</vt:lpstr>
      <vt:lpstr>refOfc17</vt:lpstr>
      <vt:lpstr>refOfc18</vt:lpstr>
      <vt:lpstr>refOfc19</vt:lpstr>
      <vt:lpstr>refOfc2</vt:lpstr>
      <vt:lpstr>refOfc20</vt:lpstr>
      <vt:lpstr>refOfc21</vt:lpstr>
      <vt:lpstr>refOfc22</vt:lpstr>
      <vt:lpstr>refOfc23</vt:lpstr>
      <vt:lpstr>refOfc24</vt:lpstr>
      <vt:lpstr>refOfc25</vt:lpstr>
      <vt:lpstr>refOfc26</vt:lpstr>
      <vt:lpstr>refOfc27</vt:lpstr>
      <vt:lpstr>refOfc28</vt:lpstr>
      <vt:lpstr>refOfc29</vt:lpstr>
      <vt:lpstr>refOfc3</vt:lpstr>
      <vt:lpstr>refOfc30</vt:lpstr>
      <vt:lpstr>refOfc4</vt:lpstr>
      <vt:lpstr>refOfc5</vt:lpstr>
      <vt:lpstr>refOfc6</vt:lpstr>
      <vt:lpstr>refOfc7</vt:lpstr>
      <vt:lpstr>refOfc8</vt:lpstr>
      <vt:lpstr>refOfc9</vt:lpstr>
      <vt:lpstr>refOfcRows</vt:lpstr>
      <vt:lpstr>refOffices</vt:lpstr>
      <vt:lpstr>refPerLawyerRpt</vt:lpstr>
      <vt:lpstr>refPhaseIRanges</vt:lpstr>
      <vt:lpstr>refPhI_Ind</vt:lpstr>
      <vt:lpstr>refPhIIDataSource</vt:lpstr>
      <vt:lpstr>refSALSubmission</vt:lpstr>
      <vt:lpstr>refSingleOfc</vt:lpstr>
      <vt:lpstr>refSurveyLbl</vt:lpstr>
      <vt:lpstr>refSurveyYear</vt:lpstr>
      <vt:lpstr>refTFALabel</vt:lpstr>
      <vt:lpstr>refTFLabel</vt:lpstr>
      <vt:lpstr>refVersion</vt:lpstr>
      <vt:lpstr>refWSRange</vt:lpstr>
      <vt:lpstr>SAL_F10</vt:lpstr>
      <vt:lpstr>SAL_F4_OFCS</vt:lpstr>
      <vt:lpstr>SAL_F4_OTH_CSUITES</vt:lpstr>
      <vt:lpstr>SAL_F4_OTH_DIR</vt:lpstr>
      <vt:lpstr>SAL_F4_PS</vt:lpstr>
      <vt:lpstr>SAL_F4_TF_BON</vt:lpstr>
      <vt:lpstr>SAL_F4_TF_FTE</vt:lpstr>
      <vt:lpstr>SAL_F4_TF_SAL</vt:lpstr>
    </vt:vector>
  </TitlesOfParts>
  <Company>PricewaterhouseCoopers LLP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 Law Firm Statistical Survey</dc:title>
  <dc:creator>PricewaterhouseCoopers LLP</dc:creator>
  <cp:lastModifiedBy>jdesmond003</cp:lastModifiedBy>
  <cp:lastPrinted>2017-02-03T20:22:49Z</cp:lastPrinted>
  <dcterms:created xsi:type="dcterms:W3CDTF">2004-01-09T20:04:02Z</dcterms:created>
  <dcterms:modified xsi:type="dcterms:W3CDTF">2017-02-03T20:23:25Z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rveyType">
    <vt:lpwstr>Master</vt:lpwstr>
  </property>
</Properties>
</file>